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Uzivatel\Desktop\exel rozpočy\"/>
    </mc:Choice>
  </mc:AlternateContent>
  <bookViews>
    <workbookView xWindow="0" yWindow="0" windowWidth="0" windowHeight="0"/>
  </bookViews>
  <sheets>
    <sheet name="Rekapitulace stavby" sheetId="1" r:id="rId1"/>
    <sheet name="SO-01.04 - Skrývka ornice..." sheetId="2" r:id="rId2"/>
    <sheet name="SO-02.01 - Vodovodní příp..." sheetId="3" r:id="rId3"/>
    <sheet name="SO-02.04 - Přípojka elekt..." sheetId="4" r:id="rId4"/>
    <sheet name="SO-03.01 - Retenční nádrž..." sheetId="5" r:id="rId5"/>
    <sheet name="SO-04.01 - Architektonick..." sheetId="6" r:id="rId6"/>
    <sheet name="SO-04.02 - Konstrukční čá..." sheetId="7" r:id="rId7"/>
    <sheet name="SO-04.03.01 - Dešťová kan..." sheetId="8" r:id="rId8"/>
    <sheet name="SO-04.03.02 - Splašková k..." sheetId="9" r:id="rId9"/>
    <sheet name="SO-04.03.03 - Společné pr..." sheetId="10" r:id="rId10"/>
    <sheet name="SO-04.03.04 - Byt 1+KK - ZTI" sheetId="11" r:id="rId11"/>
    <sheet name="SO-04.03.05 - Byt 2+KK - ZTI" sheetId="12" r:id="rId12"/>
    <sheet name="SO-04.03.06 - Byt 3+KK - ZTI" sheetId="13" r:id="rId13"/>
    <sheet name="SO-04.03.08 - Závlahový s..." sheetId="14" r:id="rId14"/>
    <sheet name="SO-04.03.07 - Zařizovací ..." sheetId="15" r:id="rId15"/>
    <sheet name="SO-04.04.01 - Silnoproud" sheetId="16" r:id="rId16"/>
    <sheet name="SO-04.04.02 - Slaboproud" sheetId="17" r:id="rId17"/>
    <sheet name="SO-04.04.03 - EPS" sheetId="18" r:id="rId18"/>
    <sheet name="SO-04.04.04 - Umělé osvět..." sheetId="19" r:id="rId19"/>
    <sheet name="SO-04.04.05 - Domácí tele..." sheetId="20" r:id="rId20"/>
    <sheet name="SO-04.05.01 - ÚT" sheetId="21" r:id="rId21"/>
    <sheet name="SO-04.05.02 - Tepelné čer..." sheetId="22" r:id="rId22"/>
    <sheet name="SO-04.06 - Fotovoltaika" sheetId="23" r:id="rId23"/>
    <sheet name="SO-04.09 - Interierové za..." sheetId="24" r:id="rId24"/>
    <sheet name="SO-04.10.01 - VZT byty" sheetId="25" r:id="rId25"/>
    <sheet name="SO-04.10.02 - CHÚC" sheetId="26" r:id="rId26"/>
    <sheet name="SO-05.02 - Sjezd na komun..." sheetId="27" r:id="rId27"/>
    <sheet name="SO-05.05 - Exterierový mo..." sheetId="28" r:id="rId28"/>
    <sheet name="SO-05.03 - Oplocení předz..." sheetId="29" r:id="rId29"/>
    <sheet name="SO-05.04 - Oplocení pozemku" sheetId="30" r:id="rId30"/>
    <sheet name="SO-06.01 - Čisté terénní ..." sheetId="31" r:id="rId31"/>
    <sheet name="SO-06.02 - Závlaha" sheetId="32" r:id="rId32"/>
    <sheet name="SO-06.03 - Zeleň výsadba" sheetId="33" r:id="rId33"/>
    <sheet name="VRN - Vedlejší rozpočtové..." sheetId="34" r:id="rId34"/>
    <sheet name="Seznam figur" sheetId="35" r:id="rId35"/>
    <sheet name="Pokyny pro vyplnění" sheetId="36" r:id="rId36"/>
  </sheets>
  <definedNames>
    <definedName name="_xlnm.Print_Area" localSheetId="0">'Rekapitulace stavby'!$D$4:$AO$36,'Rekapitulace stavby'!$C$42:$AQ$98</definedName>
    <definedName name="_xlnm.Print_Titles" localSheetId="0">'Rekapitulace stavby'!$52:$52</definedName>
    <definedName name="_xlnm._FilterDatabase" localSheetId="1" hidden="1">'SO-01.04 - Skrývka ornice...'!$C$87:$K$140</definedName>
    <definedName name="_xlnm.Print_Area" localSheetId="1">'SO-01.04 - Skrývka ornice...'!$C$4:$J$41,'SO-01.04 - Skrývka ornice...'!$C$47:$J$67,'SO-01.04 - Skrývka ornice...'!$C$73:$K$140</definedName>
    <definedName name="_xlnm.Print_Titles" localSheetId="1">'SO-01.04 - Skrývka ornice...'!$87:$87</definedName>
    <definedName name="_xlnm._FilterDatabase" localSheetId="2" hidden="1">'SO-02.01 - Vodovodní příp...'!$C$90:$K$154</definedName>
    <definedName name="_xlnm.Print_Area" localSheetId="2">'SO-02.01 - Vodovodní příp...'!$C$4:$J$41,'SO-02.01 - Vodovodní příp...'!$C$47:$J$70,'SO-02.01 - Vodovodní příp...'!$C$76:$K$154</definedName>
    <definedName name="_xlnm.Print_Titles" localSheetId="2">'SO-02.01 - Vodovodní příp...'!$90:$90</definedName>
    <definedName name="_xlnm._FilterDatabase" localSheetId="3" hidden="1">'SO-02.04 - Přípojka elekt...'!$C$87:$K$110</definedName>
    <definedName name="_xlnm.Print_Area" localSheetId="3">'SO-02.04 - Přípojka elekt...'!$C$4:$J$41,'SO-02.04 - Přípojka elekt...'!$C$47:$J$67,'SO-02.04 - Přípojka elekt...'!$C$73:$K$110</definedName>
    <definedName name="_xlnm.Print_Titles" localSheetId="3">'SO-02.04 - Přípojka elekt...'!$87:$87</definedName>
    <definedName name="_xlnm._FilterDatabase" localSheetId="4" hidden="1">'SO-03.01 - Retenční nádrž...'!$C$91:$K$116</definedName>
    <definedName name="_xlnm.Print_Area" localSheetId="4">'SO-03.01 - Retenční nádrž...'!$C$4:$J$41,'SO-03.01 - Retenční nádrž...'!$C$47:$J$71,'SO-03.01 - Retenční nádrž...'!$C$77:$K$116</definedName>
    <definedName name="_xlnm.Print_Titles" localSheetId="4">'SO-03.01 - Retenční nádrž...'!$91:$91</definedName>
    <definedName name="_xlnm._FilterDatabase" localSheetId="5" hidden="1">'SO-04.01 - Architektonick...'!$C$109:$K$1948</definedName>
    <definedName name="_xlnm.Print_Area" localSheetId="5">'SO-04.01 - Architektonick...'!$C$4:$J$41,'SO-04.01 - Architektonick...'!$C$47:$J$89,'SO-04.01 - Architektonick...'!$C$95:$K$1948</definedName>
    <definedName name="_xlnm.Print_Titles" localSheetId="5">'SO-04.01 - Architektonick...'!$109:$109</definedName>
    <definedName name="_xlnm._FilterDatabase" localSheetId="6" hidden="1">'SO-04.02 - Konstrukční čá...'!$C$89:$K$301</definedName>
    <definedName name="_xlnm.Print_Area" localSheetId="6">'SO-04.02 - Konstrukční čá...'!$C$4:$J$41,'SO-04.02 - Konstrukční čá...'!$C$47:$J$69,'SO-04.02 - Konstrukční čá...'!$C$75:$K$301</definedName>
    <definedName name="_xlnm.Print_Titles" localSheetId="6">'SO-04.02 - Konstrukční čá...'!$89:$89</definedName>
    <definedName name="_xlnm._FilterDatabase" localSheetId="7" hidden="1">'SO-04.03.01 - Dešťová kan...'!$C$96:$K$180</definedName>
    <definedName name="_xlnm.Print_Area" localSheetId="7">'SO-04.03.01 - Dešťová kan...'!$C$4:$J$43,'SO-04.03.01 - Dešťová kan...'!$C$49:$J$74,'SO-04.03.01 - Dešťová kan...'!$C$80:$K$180</definedName>
    <definedName name="_xlnm.Print_Titles" localSheetId="7">'SO-04.03.01 - Dešťová kan...'!$96:$96</definedName>
    <definedName name="_xlnm._FilterDatabase" localSheetId="8" hidden="1">'SO-04.03.02 - Splašková k...'!$C$93:$K$137</definedName>
    <definedName name="_xlnm.Print_Area" localSheetId="8">'SO-04.03.02 - Splašková k...'!$C$4:$J$43,'SO-04.03.02 - Splašková k...'!$C$49:$J$71,'SO-04.03.02 - Splašková k...'!$C$77:$K$137</definedName>
    <definedName name="_xlnm.Print_Titles" localSheetId="8">'SO-04.03.02 - Splašková k...'!$93:$93</definedName>
    <definedName name="_xlnm._FilterDatabase" localSheetId="9" hidden="1">'SO-04.03.03 - Společné pr...'!$C$96:$K$158</definedName>
    <definedName name="_xlnm.Print_Area" localSheetId="9">'SO-04.03.03 - Společné pr...'!$C$4:$J$43,'SO-04.03.03 - Společné pr...'!$C$49:$J$74,'SO-04.03.03 - Společné pr...'!$C$80:$K$158</definedName>
    <definedName name="_xlnm.Print_Titles" localSheetId="9">'SO-04.03.03 - Společné pr...'!$96:$96</definedName>
    <definedName name="_xlnm._FilterDatabase" localSheetId="10" hidden="1">'SO-04.03.04 - Byt 1+KK - ZTI'!$C$95:$K$135</definedName>
    <definedName name="_xlnm.Print_Area" localSheetId="10">'SO-04.03.04 - Byt 1+KK - ZTI'!$C$4:$J$43,'SO-04.03.04 - Byt 1+KK - ZTI'!$C$49:$J$73,'SO-04.03.04 - Byt 1+KK - ZTI'!$C$79:$K$135</definedName>
    <definedName name="_xlnm.Print_Titles" localSheetId="10">'SO-04.03.04 - Byt 1+KK - ZTI'!$95:$95</definedName>
    <definedName name="_xlnm._FilterDatabase" localSheetId="11" hidden="1">'SO-04.03.05 - Byt 2+KK - ZTI'!$C$96:$K$145</definedName>
    <definedName name="_xlnm.Print_Area" localSheetId="11">'SO-04.03.05 - Byt 2+KK - ZTI'!$C$4:$J$43,'SO-04.03.05 - Byt 2+KK - ZTI'!$C$49:$J$74,'SO-04.03.05 - Byt 2+KK - ZTI'!$C$80:$K$145</definedName>
    <definedName name="_xlnm.Print_Titles" localSheetId="11">'SO-04.03.05 - Byt 2+KK - ZTI'!$96:$96</definedName>
    <definedName name="_xlnm._FilterDatabase" localSheetId="12" hidden="1">'SO-04.03.06 - Byt 3+KK - ZTI'!$C$95:$K$134</definedName>
    <definedName name="_xlnm.Print_Area" localSheetId="12">'SO-04.03.06 - Byt 3+KK - ZTI'!$C$4:$J$43,'SO-04.03.06 - Byt 3+KK - ZTI'!$C$49:$J$73,'SO-04.03.06 - Byt 3+KK - ZTI'!$C$79:$K$134</definedName>
    <definedName name="_xlnm.Print_Titles" localSheetId="12">'SO-04.03.06 - Byt 3+KK - ZTI'!$95:$95</definedName>
    <definedName name="_xlnm._FilterDatabase" localSheetId="13" hidden="1">'SO-04.03.08 - Závlahový s...'!$C$96:$K$139</definedName>
    <definedName name="_xlnm.Print_Area" localSheetId="13">'SO-04.03.08 - Závlahový s...'!$C$4:$J$43,'SO-04.03.08 - Závlahový s...'!$C$49:$J$74,'SO-04.03.08 - Závlahový s...'!$C$80:$K$139</definedName>
    <definedName name="_xlnm.Print_Titles" localSheetId="13">'SO-04.03.08 - Závlahový s...'!$96:$96</definedName>
    <definedName name="_xlnm._FilterDatabase" localSheetId="14" hidden="1">'SO-04.03.07 - Zařizovací ...'!$C$95:$K$225</definedName>
    <definedName name="_xlnm.Print_Area" localSheetId="14">'SO-04.03.07 - Zařizovací ...'!$C$4:$J$43,'SO-04.03.07 - Zařizovací ...'!$C$49:$J$73,'SO-04.03.07 - Zařizovací ...'!$C$79:$K$225</definedName>
    <definedName name="_xlnm.Print_Titles" localSheetId="14">'SO-04.03.07 - Zařizovací ...'!$95:$95</definedName>
    <definedName name="_xlnm._FilterDatabase" localSheetId="15" hidden="1">'SO-04.04.01 - Silnoproud'!$C$100:$K$317</definedName>
    <definedName name="_xlnm.Print_Area" localSheetId="15">'SO-04.04.01 - Silnoproud'!$C$4:$J$43,'SO-04.04.01 - Silnoproud'!$C$49:$J$78,'SO-04.04.01 - Silnoproud'!$C$84:$K$317</definedName>
    <definedName name="_xlnm.Print_Titles" localSheetId="15">'SO-04.04.01 - Silnoproud'!$100:$100</definedName>
    <definedName name="_xlnm._FilterDatabase" localSheetId="16" hidden="1">'SO-04.04.02 - Slaboproud'!$C$98:$K$169</definedName>
    <definedName name="_xlnm.Print_Area" localSheetId="16">'SO-04.04.02 - Slaboproud'!$C$4:$J$43,'SO-04.04.02 - Slaboproud'!$C$49:$J$76,'SO-04.04.02 - Slaboproud'!$C$82:$K$169</definedName>
    <definedName name="_xlnm.Print_Titles" localSheetId="16">'SO-04.04.02 - Slaboproud'!$98:$98</definedName>
    <definedName name="_xlnm._FilterDatabase" localSheetId="17" hidden="1">'SO-04.04.03 - EPS'!$C$96:$K$216</definedName>
    <definedName name="_xlnm.Print_Area" localSheetId="17">'SO-04.04.03 - EPS'!$C$4:$J$43,'SO-04.04.03 - EPS'!$C$49:$J$74,'SO-04.04.03 - EPS'!$C$80:$K$216</definedName>
    <definedName name="_xlnm.Print_Titles" localSheetId="17">'SO-04.04.03 - EPS'!$96:$96</definedName>
    <definedName name="_xlnm._FilterDatabase" localSheetId="18" hidden="1">'SO-04.04.04 - Umělé osvět...'!$C$95:$K$158</definedName>
    <definedName name="_xlnm.Print_Area" localSheetId="18">'SO-04.04.04 - Umělé osvět...'!$C$4:$J$43,'SO-04.04.04 - Umělé osvět...'!$C$49:$J$73,'SO-04.04.04 - Umělé osvět...'!$C$79:$K$158</definedName>
    <definedName name="_xlnm.Print_Titles" localSheetId="18">'SO-04.04.04 - Umělé osvět...'!$95:$95</definedName>
    <definedName name="_xlnm._FilterDatabase" localSheetId="19" hidden="1">'SO-04.04.05 - Domácí tele...'!$C$90:$K$98</definedName>
    <definedName name="_xlnm.Print_Area" localSheetId="19">'SO-04.04.05 - Domácí tele...'!$C$4:$J$43,'SO-04.04.05 - Domácí tele...'!$C$49:$J$68,'SO-04.04.05 - Domácí tele...'!$C$74:$K$98</definedName>
    <definedName name="_xlnm.Print_Titles" localSheetId="19">'SO-04.04.05 - Domácí tele...'!$90:$90</definedName>
    <definedName name="_xlnm._FilterDatabase" localSheetId="20" hidden="1">'SO-04.05.01 - ÚT'!$C$98:$K$217</definedName>
    <definedName name="_xlnm.Print_Area" localSheetId="20">'SO-04.05.01 - ÚT'!$C$4:$J$43,'SO-04.05.01 - ÚT'!$C$49:$J$76,'SO-04.05.01 - ÚT'!$C$82:$K$217</definedName>
    <definedName name="_xlnm.Print_Titles" localSheetId="20">'SO-04.05.01 - ÚT'!$98:$98</definedName>
    <definedName name="_xlnm._FilterDatabase" localSheetId="21" hidden="1">'SO-04.05.02 - Tepelné čer...'!$C$96:$K$208</definedName>
    <definedName name="_xlnm.Print_Area" localSheetId="21">'SO-04.05.02 - Tepelné čer...'!$C$4:$J$43,'SO-04.05.02 - Tepelné čer...'!$C$49:$J$74,'SO-04.05.02 - Tepelné čer...'!$C$80:$K$208</definedName>
    <definedName name="_xlnm.Print_Titles" localSheetId="21">'SO-04.05.02 - Tepelné čer...'!$96:$96</definedName>
    <definedName name="_xlnm._FilterDatabase" localSheetId="22" hidden="1">'SO-04.06 - Fotovoltaika'!$C$84:$K$114</definedName>
    <definedName name="_xlnm.Print_Area" localSheetId="22">'SO-04.06 - Fotovoltaika'!$C$4:$J$41,'SO-04.06 - Fotovoltaika'!$C$47:$J$64,'SO-04.06 - Fotovoltaika'!$C$70:$K$114</definedName>
    <definedName name="_xlnm.Print_Titles" localSheetId="22">'SO-04.06 - Fotovoltaika'!$84:$84</definedName>
    <definedName name="_xlnm._FilterDatabase" localSheetId="23" hidden="1">'SO-04.09 - Interierové za...'!$C$84:$K$92</definedName>
    <definedName name="_xlnm.Print_Area" localSheetId="23">'SO-04.09 - Interierové za...'!$C$4:$J$41,'SO-04.09 - Interierové za...'!$C$47:$J$64,'SO-04.09 - Interierové za...'!$C$70:$K$92</definedName>
    <definedName name="_xlnm.Print_Titles" localSheetId="23">'SO-04.09 - Interierové za...'!$84:$84</definedName>
    <definedName name="_xlnm._FilterDatabase" localSheetId="24" hidden="1">'SO-04.10.01 - VZT byty'!$C$95:$K$153</definedName>
    <definedName name="_xlnm.Print_Area" localSheetId="24">'SO-04.10.01 - VZT byty'!$C$4:$J$43,'SO-04.10.01 - VZT byty'!$C$49:$J$73,'SO-04.10.01 - VZT byty'!$C$79:$K$153</definedName>
    <definedName name="_xlnm.Print_Titles" localSheetId="24">'SO-04.10.01 - VZT byty'!$95:$95</definedName>
    <definedName name="_xlnm._FilterDatabase" localSheetId="25" hidden="1">'SO-04.10.02 - CHÚC'!$C$92:$K$103</definedName>
    <definedName name="_xlnm.Print_Area" localSheetId="25">'SO-04.10.02 - CHÚC'!$C$4:$J$43,'SO-04.10.02 - CHÚC'!$C$49:$J$70,'SO-04.10.02 - CHÚC'!$C$76:$K$103</definedName>
    <definedName name="_xlnm.Print_Titles" localSheetId="25">'SO-04.10.02 - CHÚC'!$92:$92</definedName>
    <definedName name="_xlnm._FilterDatabase" localSheetId="26" hidden="1">'SO-05.02 - Sjezd na komun...'!$C$96:$K$293</definedName>
    <definedName name="_xlnm.Print_Area" localSheetId="26">'SO-05.02 - Sjezd na komun...'!$C$4:$J$41,'SO-05.02 - Sjezd na komun...'!$C$47:$J$76,'SO-05.02 - Sjezd na komun...'!$C$82:$K$293</definedName>
    <definedName name="_xlnm.Print_Titles" localSheetId="26">'SO-05.02 - Sjezd na komun...'!$96:$96</definedName>
    <definedName name="_xlnm._FilterDatabase" localSheetId="27" hidden="1">'SO-05.05 - Exterierový mo...'!$C$84:$K$92</definedName>
    <definedName name="_xlnm.Print_Area" localSheetId="27">'SO-05.05 - Exterierový mo...'!$C$4:$J$41,'SO-05.05 - Exterierový mo...'!$C$47:$J$64,'SO-05.05 - Exterierový mo...'!$C$70:$K$92</definedName>
    <definedName name="_xlnm.Print_Titles" localSheetId="27">'SO-05.05 - Exterierový mo...'!$84:$84</definedName>
    <definedName name="_xlnm._FilterDatabase" localSheetId="28" hidden="1">'SO-05.03 - Oplocení předz...'!$C$88:$K$109</definedName>
    <definedName name="_xlnm.Print_Area" localSheetId="28">'SO-05.03 - Oplocení předz...'!$C$4:$J$41,'SO-05.03 - Oplocení předz...'!$C$47:$J$68,'SO-05.03 - Oplocení předz...'!$C$74:$K$109</definedName>
    <definedName name="_xlnm.Print_Titles" localSheetId="28">'SO-05.03 - Oplocení předz...'!$88:$88</definedName>
    <definedName name="_xlnm._FilterDatabase" localSheetId="29" hidden="1">'SO-05.04 - Oplocení pozemku'!$C$88:$K$111</definedName>
    <definedName name="_xlnm.Print_Area" localSheetId="29">'SO-05.04 - Oplocení pozemku'!$C$4:$J$41,'SO-05.04 - Oplocení pozemku'!$C$47:$J$68,'SO-05.04 - Oplocení pozemku'!$C$74:$K$111</definedName>
    <definedName name="_xlnm.Print_Titles" localSheetId="29">'SO-05.04 - Oplocení pozemku'!$88:$88</definedName>
    <definedName name="_xlnm._FilterDatabase" localSheetId="30" hidden="1">'SO-06.01 - Čisté terénní ...'!$C$86:$K$102</definedName>
    <definedName name="_xlnm.Print_Area" localSheetId="30">'SO-06.01 - Čisté terénní ...'!$C$4:$J$41,'SO-06.01 - Čisté terénní ...'!$C$47:$J$66,'SO-06.01 - Čisté terénní ...'!$C$72:$K$102</definedName>
    <definedName name="_xlnm.Print_Titles" localSheetId="30">'SO-06.01 - Čisté terénní ...'!$86:$86</definedName>
    <definedName name="_xlnm._FilterDatabase" localSheetId="31" hidden="1">'SO-06.02 - Závlaha'!$C$92:$K$175</definedName>
    <definedName name="_xlnm.Print_Area" localSheetId="31">'SO-06.02 - Závlaha'!$C$4:$J$41,'SO-06.02 - Závlaha'!$C$47:$J$72,'SO-06.02 - Závlaha'!$C$78:$K$175</definedName>
    <definedName name="_xlnm.Print_Titles" localSheetId="31">'SO-06.02 - Závlaha'!$92:$92</definedName>
    <definedName name="_xlnm._FilterDatabase" localSheetId="32" hidden="1">'SO-06.03 - Zeleň výsadba'!$C$86:$K$91</definedName>
    <definedName name="_xlnm.Print_Area" localSheetId="32">'SO-06.03 - Zeleň výsadba'!$C$4:$J$41,'SO-06.03 - Zeleň výsadba'!$C$47:$J$66,'SO-06.03 - Zeleň výsadba'!$C$72:$K$91</definedName>
    <definedName name="_xlnm.Print_Titles" localSheetId="32">'SO-06.03 - Zeleň výsadba'!$86:$86</definedName>
    <definedName name="_xlnm._FilterDatabase" localSheetId="33" hidden="1">'VRN - Vedlejší rozpočtové...'!$C$82:$K$99</definedName>
    <definedName name="_xlnm.Print_Area" localSheetId="33">'VRN - Vedlejší rozpočtové...'!$C$4:$J$39,'VRN - Vedlejší rozpočtové...'!$C$45:$J$64,'VRN - Vedlejší rozpočtové...'!$C$70:$K$99</definedName>
    <definedName name="_xlnm.Print_Titles" localSheetId="33">'VRN - Vedlejší rozpočtové...'!$82:$82</definedName>
    <definedName name="_xlnm.Print_Area" localSheetId="34">'Seznam figur'!$C$4:$G$642</definedName>
    <definedName name="_xlnm.Print_Titles" localSheetId="34">'Seznam figur'!$9:$9</definedName>
    <definedName name="_xlnm.Print_Area" localSheetId="35">'Pokyny pro vyplnění'!$B$2:$K$71,'Pokyny pro vyplnění'!$B$74:$K$118,'Pokyny pro vyplnění'!$B$121:$K$161,'Pokyny pro vyplnění'!$B$164:$K$218</definedName>
  </definedNames>
  <calcPr/>
</workbook>
</file>

<file path=xl/calcChain.xml><?xml version="1.0" encoding="utf-8"?>
<calcChain xmlns="http://schemas.openxmlformats.org/spreadsheetml/2006/main">
  <c i="35" l="1" r="D7"/>
  <c i="34" r="J37"/>
  <c r="J36"/>
  <c i="1" r="AY97"/>
  <c i="34" r="J35"/>
  <c i="1" r="AX97"/>
  <c i="34" r="BI99"/>
  <c r="BH99"/>
  <c r="BG99"/>
  <c r="BE99"/>
  <c r="T99"/>
  <c r="R99"/>
  <c r="P99"/>
  <c r="BI98"/>
  <c r="BH98"/>
  <c r="BG98"/>
  <c r="BE98"/>
  <c r="T98"/>
  <c r="R98"/>
  <c r="P98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BI93"/>
  <c r="BH93"/>
  <c r="BG93"/>
  <c r="BE93"/>
  <c r="T93"/>
  <c r="R93"/>
  <c r="P93"/>
  <c r="BI92"/>
  <c r="BH92"/>
  <c r="BG92"/>
  <c r="BE92"/>
  <c r="T92"/>
  <c r="R92"/>
  <c r="P92"/>
  <c r="BI91"/>
  <c r="BH91"/>
  <c r="BG91"/>
  <c r="BE91"/>
  <c r="T91"/>
  <c r="R91"/>
  <c r="P91"/>
  <c r="BI90"/>
  <c r="BH90"/>
  <c r="BG90"/>
  <c r="BE90"/>
  <c r="T90"/>
  <c r="R90"/>
  <c r="P90"/>
  <c r="BI88"/>
  <c r="BH88"/>
  <c r="BG88"/>
  <c r="BE88"/>
  <c r="T88"/>
  <c r="R88"/>
  <c r="P88"/>
  <c r="BI87"/>
  <c r="BH87"/>
  <c r="BG87"/>
  <c r="BE87"/>
  <c r="T87"/>
  <c r="R87"/>
  <c r="P87"/>
  <c r="BI86"/>
  <c r="BH86"/>
  <c r="BG86"/>
  <c r="BE86"/>
  <c r="T86"/>
  <c r="R86"/>
  <c r="P86"/>
  <c r="J80"/>
  <c r="J79"/>
  <c r="F79"/>
  <c r="F77"/>
  <c r="E75"/>
  <c r="J55"/>
  <c r="J54"/>
  <c r="F54"/>
  <c r="F52"/>
  <c r="E50"/>
  <c r="J18"/>
  <c r="E18"/>
  <c r="F80"/>
  <c r="J17"/>
  <c r="J12"/>
  <c r="J52"/>
  <c r="E7"/>
  <c r="E73"/>
  <c i="33" r="J39"/>
  <c r="J38"/>
  <c i="1" r="AY96"/>
  <c i="33" r="J37"/>
  <c i="1" r="AX96"/>
  <c i="33" r="BI91"/>
  <c r="BH91"/>
  <c r="BG91"/>
  <c r="BE91"/>
  <c r="T91"/>
  <c r="R91"/>
  <c r="P91"/>
  <c r="BI90"/>
  <c r="BH90"/>
  <c r="BG90"/>
  <c r="BE90"/>
  <c r="T90"/>
  <c r="R90"/>
  <c r="P90"/>
  <c r="J84"/>
  <c r="J83"/>
  <c r="F83"/>
  <c r="F81"/>
  <c r="E79"/>
  <c r="J59"/>
  <c r="J58"/>
  <c r="F58"/>
  <c r="F56"/>
  <c r="E54"/>
  <c r="J20"/>
  <c r="E20"/>
  <c r="F84"/>
  <c r="J19"/>
  <c r="J14"/>
  <c r="J81"/>
  <c r="E7"/>
  <c r="E75"/>
  <c i="32" r="J39"/>
  <c r="J38"/>
  <c i="1" r="AY95"/>
  <c i="32" r="J37"/>
  <c i="1" r="AX95"/>
  <c i="32"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8"/>
  <c r="BH98"/>
  <c r="BG98"/>
  <c r="BE98"/>
  <c r="T98"/>
  <c r="R98"/>
  <c r="P98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J90"/>
  <c r="J89"/>
  <c r="F89"/>
  <c r="F87"/>
  <c r="E85"/>
  <c r="J59"/>
  <c r="J58"/>
  <c r="F58"/>
  <c r="F56"/>
  <c r="E54"/>
  <c r="J20"/>
  <c r="E20"/>
  <c r="F90"/>
  <c r="J19"/>
  <c r="J14"/>
  <c r="J87"/>
  <c r="E7"/>
  <c r="E81"/>
  <c i="31" r="J39"/>
  <c r="J38"/>
  <c i="1" r="AY94"/>
  <c i="31" r="J37"/>
  <c i="1" r="AX94"/>
  <c i="31" r="BI98"/>
  <c r="BH98"/>
  <c r="BG98"/>
  <c r="BE98"/>
  <c r="T98"/>
  <c r="R98"/>
  <c r="P98"/>
  <c r="BI94"/>
  <c r="BH94"/>
  <c r="BG94"/>
  <c r="BE94"/>
  <c r="T94"/>
  <c r="R94"/>
  <c r="P94"/>
  <c r="BI90"/>
  <c r="BH90"/>
  <c r="BG90"/>
  <c r="BE90"/>
  <c r="T90"/>
  <c r="R90"/>
  <c r="P90"/>
  <c r="J84"/>
  <c r="J83"/>
  <c r="F83"/>
  <c r="F81"/>
  <c r="E79"/>
  <c r="J59"/>
  <c r="J58"/>
  <c r="F58"/>
  <c r="F56"/>
  <c r="E54"/>
  <c r="J20"/>
  <c r="E20"/>
  <c r="F59"/>
  <c r="J19"/>
  <c r="J14"/>
  <c r="J81"/>
  <c r="E7"/>
  <c r="E75"/>
  <c i="30" r="J39"/>
  <c r="J38"/>
  <c i="1" r="AY92"/>
  <c i="30" r="J37"/>
  <c i="1" r="AX92"/>
  <c i="30" r="BI111"/>
  <c r="BH111"/>
  <c r="BG111"/>
  <c r="BE111"/>
  <c r="T111"/>
  <c r="T110"/>
  <c r="R111"/>
  <c r="R110"/>
  <c r="P111"/>
  <c r="P110"/>
  <c r="BI109"/>
  <c r="BH109"/>
  <c r="BG109"/>
  <c r="BE109"/>
  <c r="T109"/>
  <c r="R109"/>
  <c r="P109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6"/>
  <c r="BH96"/>
  <c r="BG96"/>
  <c r="BE96"/>
  <c r="T96"/>
  <c r="R96"/>
  <c r="P96"/>
  <c r="BI92"/>
  <c r="BH92"/>
  <c r="BG92"/>
  <c r="BE92"/>
  <c r="T92"/>
  <c r="T91"/>
  <c r="R92"/>
  <c r="R91"/>
  <c r="P92"/>
  <c r="P91"/>
  <c r="J86"/>
  <c r="J85"/>
  <c r="F85"/>
  <c r="F83"/>
  <c r="E81"/>
  <c r="J59"/>
  <c r="J58"/>
  <c r="F58"/>
  <c r="F56"/>
  <c r="E54"/>
  <c r="J20"/>
  <c r="E20"/>
  <c r="F59"/>
  <c r="J19"/>
  <c r="J14"/>
  <c r="J83"/>
  <c r="E7"/>
  <c r="E77"/>
  <c i="29" r="J39"/>
  <c r="J38"/>
  <c i="1" r="AY91"/>
  <c i="29" r="J37"/>
  <c i="1" r="AX91"/>
  <c i="29" r="BI109"/>
  <c r="BH109"/>
  <c r="BG109"/>
  <c r="BE109"/>
  <c r="T109"/>
  <c r="T108"/>
  <c r="R109"/>
  <c r="R108"/>
  <c r="P109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96"/>
  <c r="BH96"/>
  <c r="BG96"/>
  <c r="BE96"/>
  <c r="T96"/>
  <c r="R96"/>
  <c r="P96"/>
  <c r="BI92"/>
  <c r="BH92"/>
  <c r="BG92"/>
  <c r="BE92"/>
  <c r="T92"/>
  <c r="T91"/>
  <c r="R92"/>
  <c r="R91"/>
  <c r="P92"/>
  <c r="P91"/>
  <c r="J86"/>
  <c r="J85"/>
  <c r="F85"/>
  <c r="F83"/>
  <c r="E81"/>
  <c r="J59"/>
  <c r="J58"/>
  <c r="F58"/>
  <c r="F56"/>
  <c r="E54"/>
  <c r="J20"/>
  <c r="E20"/>
  <c r="F86"/>
  <c r="J19"/>
  <c r="J14"/>
  <c r="J83"/>
  <c r="E7"/>
  <c r="E77"/>
  <c i="28" r="J39"/>
  <c r="J38"/>
  <c i="1" r="AY90"/>
  <c i="28" r="J37"/>
  <c i="1" r="AX90"/>
  <c i="28" r="BI92"/>
  <c r="BH92"/>
  <c r="BG92"/>
  <c r="BE92"/>
  <c r="T92"/>
  <c r="R92"/>
  <c r="P92"/>
  <c r="BI90"/>
  <c r="BH90"/>
  <c r="BG90"/>
  <c r="BE90"/>
  <c r="T90"/>
  <c r="R90"/>
  <c r="P90"/>
  <c r="BI89"/>
  <c r="BH89"/>
  <c r="BG89"/>
  <c r="BE89"/>
  <c r="T89"/>
  <c r="R89"/>
  <c r="P89"/>
  <c r="BI88"/>
  <c r="BH88"/>
  <c r="BG88"/>
  <c r="BE88"/>
  <c r="T88"/>
  <c r="R88"/>
  <c r="P88"/>
  <c r="BI87"/>
  <c r="BH87"/>
  <c r="BG87"/>
  <c r="BE87"/>
  <c r="T87"/>
  <c r="R87"/>
  <c r="P87"/>
  <c r="BI86"/>
  <c r="BH86"/>
  <c r="BG86"/>
  <c r="BE86"/>
  <c r="T86"/>
  <c r="R86"/>
  <c r="P86"/>
  <c r="J82"/>
  <c r="J81"/>
  <c r="F81"/>
  <c r="F79"/>
  <c r="E77"/>
  <c r="J59"/>
  <c r="J58"/>
  <c r="F58"/>
  <c r="F56"/>
  <c r="E54"/>
  <c r="J20"/>
  <c r="E20"/>
  <c r="F82"/>
  <c r="J19"/>
  <c r="J14"/>
  <c r="J79"/>
  <c r="E7"/>
  <c r="E50"/>
  <c i="27" r="J39"/>
  <c r="J38"/>
  <c i="1" r="AY89"/>
  <c i="27" r="J37"/>
  <c i="1" r="AX89"/>
  <c i="27" r="BI291"/>
  <c r="BH291"/>
  <c r="BG291"/>
  <c r="BE291"/>
  <c r="T291"/>
  <c r="T290"/>
  <c r="T289"/>
  <c r="R291"/>
  <c r="R290"/>
  <c r="R289"/>
  <c r="P291"/>
  <c r="P290"/>
  <c r="P289"/>
  <c r="BI286"/>
  <c r="BH286"/>
  <c r="BG286"/>
  <c r="BE286"/>
  <c r="T286"/>
  <c r="T285"/>
  <c r="T284"/>
  <c r="R286"/>
  <c r="R285"/>
  <c r="R284"/>
  <c r="P286"/>
  <c r="P285"/>
  <c r="P284"/>
  <c r="BI283"/>
  <c r="BH283"/>
  <c r="BG283"/>
  <c r="BE283"/>
  <c r="T283"/>
  <c r="R283"/>
  <c r="P283"/>
  <c r="BI282"/>
  <c r="BH282"/>
  <c r="BG282"/>
  <c r="BE282"/>
  <c r="T282"/>
  <c r="R282"/>
  <c r="P282"/>
  <c r="BI279"/>
  <c r="BH279"/>
  <c r="BG279"/>
  <c r="BE279"/>
  <c r="T279"/>
  <c r="R279"/>
  <c r="P279"/>
  <c r="BI275"/>
  <c r="BH275"/>
  <c r="BG275"/>
  <c r="BE275"/>
  <c r="T275"/>
  <c r="R275"/>
  <c r="P275"/>
  <c r="BI272"/>
  <c r="BH272"/>
  <c r="BG272"/>
  <c r="BE272"/>
  <c r="T272"/>
  <c r="R272"/>
  <c r="P272"/>
  <c r="BI269"/>
  <c r="BH269"/>
  <c r="BG269"/>
  <c r="BE269"/>
  <c r="T269"/>
  <c r="R269"/>
  <c r="P269"/>
  <c r="BI268"/>
  <c r="BH268"/>
  <c r="BG268"/>
  <c r="BE268"/>
  <c r="T268"/>
  <c r="R268"/>
  <c r="P268"/>
  <c r="BI266"/>
  <c r="BH266"/>
  <c r="BG266"/>
  <c r="BE266"/>
  <c r="T266"/>
  <c r="R266"/>
  <c r="P266"/>
  <c r="BI264"/>
  <c r="BH264"/>
  <c r="BG264"/>
  <c r="BE264"/>
  <c r="T264"/>
  <c r="R264"/>
  <c r="P264"/>
  <c r="BI263"/>
  <c r="BH263"/>
  <c r="BG263"/>
  <c r="BE263"/>
  <c r="T263"/>
  <c r="R263"/>
  <c r="P263"/>
  <c r="BI260"/>
  <c r="BH260"/>
  <c r="BG260"/>
  <c r="BE260"/>
  <c r="T260"/>
  <c r="R260"/>
  <c r="P260"/>
  <c r="BI257"/>
  <c r="BH257"/>
  <c r="BG257"/>
  <c r="BE257"/>
  <c r="T257"/>
  <c r="R257"/>
  <c r="P257"/>
  <c r="BI255"/>
  <c r="BH255"/>
  <c r="BG255"/>
  <c r="BE255"/>
  <c r="T255"/>
  <c r="R255"/>
  <c r="P255"/>
  <c r="BI253"/>
  <c r="BH253"/>
  <c r="BG253"/>
  <c r="BE253"/>
  <c r="T253"/>
  <c r="R253"/>
  <c r="P253"/>
  <c r="BI251"/>
  <c r="BH251"/>
  <c r="BG251"/>
  <c r="BE251"/>
  <c r="T251"/>
  <c r="R251"/>
  <c r="P251"/>
  <c r="BI250"/>
  <c r="BH250"/>
  <c r="BG250"/>
  <c r="BE250"/>
  <c r="T250"/>
  <c r="R250"/>
  <c r="P250"/>
  <c r="BI246"/>
  <c r="BH246"/>
  <c r="BG246"/>
  <c r="BE246"/>
  <c r="T246"/>
  <c r="R246"/>
  <c r="P246"/>
  <c r="BI245"/>
  <c r="BH245"/>
  <c r="BG245"/>
  <c r="BE245"/>
  <c r="T245"/>
  <c r="R245"/>
  <c r="P245"/>
  <c r="BI242"/>
  <c r="BH242"/>
  <c r="BG242"/>
  <c r="BE242"/>
  <c r="T242"/>
  <c r="R242"/>
  <c r="P242"/>
  <c r="BI239"/>
  <c r="BH239"/>
  <c r="BG239"/>
  <c r="BE239"/>
  <c r="T239"/>
  <c r="R239"/>
  <c r="P239"/>
  <c r="BI236"/>
  <c r="BH236"/>
  <c r="BG236"/>
  <c r="BE236"/>
  <c r="T236"/>
  <c r="R236"/>
  <c r="P236"/>
  <c r="BI235"/>
  <c r="BH235"/>
  <c r="BG235"/>
  <c r="BE235"/>
  <c r="T235"/>
  <c r="R235"/>
  <c r="P235"/>
  <c r="BI232"/>
  <c r="BH232"/>
  <c r="BG232"/>
  <c r="BE232"/>
  <c r="T232"/>
  <c r="R232"/>
  <c r="P232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2"/>
  <c r="BH222"/>
  <c r="BG222"/>
  <c r="BE222"/>
  <c r="T222"/>
  <c r="R222"/>
  <c r="P222"/>
  <c r="BI221"/>
  <c r="BH221"/>
  <c r="BG221"/>
  <c r="BE221"/>
  <c r="T221"/>
  <c r="R221"/>
  <c r="P221"/>
  <c r="BI219"/>
  <c r="BH219"/>
  <c r="BG219"/>
  <c r="BE219"/>
  <c r="T219"/>
  <c r="R219"/>
  <c r="P219"/>
  <c r="BI216"/>
  <c r="BH216"/>
  <c r="BG216"/>
  <c r="BE216"/>
  <c r="T216"/>
  <c r="T215"/>
  <c r="R216"/>
  <c r="R215"/>
  <c r="P216"/>
  <c r="P215"/>
  <c r="BI214"/>
  <c r="BH214"/>
  <c r="BG214"/>
  <c r="BE214"/>
  <c r="T214"/>
  <c r="R214"/>
  <c r="P214"/>
  <c r="BI213"/>
  <c r="BH213"/>
  <c r="BG213"/>
  <c r="BE213"/>
  <c r="T213"/>
  <c r="R213"/>
  <c r="P213"/>
  <c r="BI210"/>
  <c r="BH210"/>
  <c r="BG210"/>
  <c r="BE210"/>
  <c r="T210"/>
  <c r="R210"/>
  <c r="P210"/>
  <c r="BI207"/>
  <c r="BH207"/>
  <c r="BG207"/>
  <c r="BE207"/>
  <c r="T207"/>
  <c r="R207"/>
  <c r="P207"/>
  <c r="BI204"/>
  <c r="BH204"/>
  <c r="BG204"/>
  <c r="BE204"/>
  <c r="T204"/>
  <c r="R204"/>
  <c r="P204"/>
  <c r="BI200"/>
  <c r="BH200"/>
  <c r="BG200"/>
  <c r="BE200"/>
  <c r="T200"/>
  <c r="R200"/>
  <c r="P200"/>
  <c r="BI197"/>
  <c r="BH197"/>
  <c r="BG197"/>
  <c r="BE197"/>
  <c r="T197"/>
  <c r="R197"/>
  <c r="P197"/>
  <c r="BI192"/>
  <c r="BH192"/>
  <c r="BG192"/>
  <c r="BE192"/>
  <c r="T192"/>
  <c r="R192"/>
  <c r="P192"/>
  <c r="BI187"/>
  <c r="BH187"/>
  <c r="BG187"/>
  <c r="BE187"/>
  <c r="T187"/>
  <c r="R187"/>
  <c r="P187"/>
  <c r="BI182"/>
  <c r="BH182"/>
  <c r="BG182"/>
  <c r="BE182"/>
  <c r="T182"/>
  <c r="R182"/>
  <c r="P182"/>
  <c r="BI179"/>
  <c r="BH179"/>
  <c r="BG179"/>
  <c r="BE179"/>
  <c r="T179"/>
  <c r="R179"/>
  <c r="P179"/>
  <c r="BI176"/>
  <c r="BH176"/>
  <c r="BG176"/>
  <c r="BE176"/>
  <c r="T176"/>
  <c r="R176"/>
  <c r="P176"/>
  <c r="BI169"/>
  <c r="BH169"/>
  <c r="BG169"/>
  <c r="BE169"/>
  <c r="T169"/>
  <c r="R169"/>
  <c r="P169"/>
  <c r="BI161"/>
  <c r="BH161"/>
  <c r="BG161"/>
  <c r="BE161"/>
  <c r="T161"/>
  <c r="R161"/>
  <c r="P161"/>
  <c r="BI158"/>
  <c r="BH158"/>
  <c r="BG158"/>
  <c r="BE158"/>
  <c r="T158"/>
  <c r="R158"/>
  <c r="P158"/>
  <c r="BI156"/>
  <c r="BH156"/>
  <c r="BG156"/>
  <c r="BE156"/>
  <c r="T156"/>
  <c r="R156"/>
  <c r="P156"/>
  <c r="BI155"/>
  <c r="BH155"/>
  <c r="BG155"/>
  <c r="BE155"/>
  <c r="T155"/>
  <c r="R155"/>
  <c r="P155"/>
  <c r="BI152"/>
  <c r="BH152"/>
  <c r="BG152"/>
  <c r="BE152"/>
  <c r="T152"/>
  <c r="R152"/>
  <c r="P152"/>
  <c r="BI148"/>
  <c r="BH148"/>
  <c r="BG148"/>
  <c r="BE148"/>
  <c r="T148"/>
  <c r="R148"/>
  <c r="P148"/>
  <c r="BI147"/>
  <c r="BH147"/>
  <c r="BG147"/>
  <c r="BE147"/>
  <c r="T147"/>
  <c r="R147"/>
  <c r="P147"/>
  <c r="BI144"/>
  <c r="BH144"/>
  <c r="BG144"/>
  <c r="BE144"/>
  <c r="T144"/>
  <c r="R144"/>
  <c r="P144"/>
  <c r="BI140"/>
  <c r="BH140"/>
  <c r="BG140"/>
  <c r="BE140"/>
  <c r="T140"/>
  <c r="R140"/>
  <c r="P140"/>
  <c r="BI136"/>
  <c r="BH136"/>
  <c r="BG136"/>
  <c r="BE136"/>
  <c r="T136"/>
  <c r="R136"/>
  <c r="P136"/>
  <c r="BI134"/>
  <c r="BH134"/>
  <c r="BG134"/>
  <c r="BE134"/>
  <c r="T134"/>
  <c r="R134"/>
  <c r="P134"/>
  <c r="BI132"/>
  <c r="BH132"/>
  <c r="BG132"/>
  <c r="BE132"/>
  <c r="T132"/>
  <c r="R132"/>
  <c r="P132"/>
  <c r="BI126"/>
  <c r="BH126"/>
  <c r="BG126"/>
  <c r="BE126"/>
  <c r="T126"/>
  <c r="R126"/>
  <c r="P126"/>
  <c r="BI123"/>
  <c r="BH123"/>
  <c r="BG123"/>
  <c r="BE123"/>
  <c r="T123"/>
  <c r="R123"/>
  <c r="P123"/>
  <c r="BI119"/>
  <c r="BH119"/>
  <c r="BG119"/>
  <c r="BE119"/>
  <c r="T119"/>
  <c r="R119"/>
  <c r="P119"/>
  <c r="BI116"/>
  <c r="BH116"/>
  <c r="BG116"/>
  <c r="BE116"/>
  <c r="T116"/>
  <c r="R116"/>
  <c r="P116"/>
  <c r="BI113"/>
  <c r="BH113"/>
  <c r="BG113"/>
  <c r="BE113"/>
  <c r="T113"/>
  <c r="R113"/>
  <c r="P113"/>
  <c r="BI110"/>
  <c r="BH110"/>
  <c r="BG110"/>
  <c r="BE110"/>
  <c r="T110"/>
  <c r="R110"/>
  <c r="P110"/>
  <c r="BI107"/>
  <c r="BH107"/>
  <c r="BG107"/>
  <c r="BE107"/>
  <c r="T107"/>
  <c r="R107"/>
  <c r="P107"/>
  <c r="BI106"/>
  <c r="BH106"/>
  <c r="BG106"/>
  <c r="BE106"/>
  <c r="T106"/>
  <c r="R106"/>
  <c r="P106"/>
  <c r="BI103"/>
  <c r="BH103"/>
  <c r="BG103"/>
  <c r="BE103"/>
  <c r="T103"/>
  <c r="R103"/>
  <c r="P103"/>
  <c r="BI100"/>
  <c r="BH100"/>
  <c r="BG100"/>
  <c r="BE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56"/>
  <c r="E7"/>
  <c r="E85"/>
  <c i="26" r="J41"/>
  <c r="J40"/>
  <c i="1" r="AY87"/>
  <c i="26" r="J39"/>
  <c i="1" r="AX87"/>
  <c i="26" r="BI103"/>
  <c r="BH103"/>
  <c r="BG103"/>
  <c r="BE103"/>
  <c r="T103"/>
  <c r="T102"/>
  <c r="R103"/>
  <c r="R102"/>
  <c r="P103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8"/>
  <c r="BH98"/>
  <c r="BG98"/>
  <c r="BE98"/>
  <c r="T98"/>
  <c r="R98"/>
  <c r="P98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J90"/>
  <c r="J89"/>
  <c r="F89"/>
  <c r="F87"/>
  <c r="E85"/>
  <c r="J63"/>
  <c r="J62"/>
  <c r="F62"/>
  <c r="F60"/>
  <c r="E58"/>
  <c r="J22"/>
  <c r="E22"/>
  <c r="F90"/>
  <c r="J21"/>
  <c r="J16"/>
  <c r="J87"/>
  <c r="E7"/>
  <c r="E52"/>
  <c i="25" r="J41"/>
  <c r="J40"/>
  <c i="1" r="AY86"/>
  <c i="25" r="J39"/>
  <c i="1" r="AX86"/>
  <c i="25"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8"/>
  <c r="BH98"/>
  <c r="BG98"/>
  <c r="BE98"/>
  <c r="T98"/>
  <c r="R98"/>
  <c r="P98"/>
  <c r="J93"/>
  <c r="J92"/>
  <c r="F92"/>
  <c r="F90"/>
  <c r="E88"/>
  <c r="J63"/>
  <c r="J62"/>
  <c r="F62"/>
  <c r="F60"/>
  <c r="E58"/>
  <c r="J22"/>
  <c r="E22"/>
  <c r="F63"/>
  <c r="J21"/>
  <c r="J16"/>
  <c r="J90"/>
  <c r="E7"/>
  <c r="E82"/>
  <c i="24" r="J39"/>
  <c r="J38"/>
  <c i="1" r="AY84"/>
  <c i="24" r="J37"/>
  <c i="1" r="AX84"/>
  <c i="24" r="BI92"/>
  <c r="BH92"/>
  <c r="BG92"/>
  <c r="BE92"/>
  <c r="T92"/>
  <c r="R92"/>
  <c r="P92"/>
  <c r="BI91"/>
  <c r="BH91"/>
  <c r="BG91"/>
  <c r="BE91"/>
  <c r="T91"/>
  <c r="R91"/>
  <c r="P91"/>
  <c r="BI90"/>
  <c r="BH90"/>
  <c r="BG90"/>
  <c r="BE90"/>
  <c r="T90"/>
  <c r="R90"/>
  <c r="P90"/>
  <c r="BI89"/>
  <c r="BH89"/>
  <c r="BG89"/>
  <c r="BE89"/>
  <c r="T89"/>
  <c r="R89"/>
  <c r="P89"/>
  <c r="BI88"/>
  <c r="BH88"/>
  <c r="BG88"/>
  <c r="BE88"/>
  <c r="T88"/>
  <c r="R88"/>
  <c r="P88"/>
  <c r="BI87"/>
  <c r="BH87"/>
  <c r="BG87"/>
  <c r="BE87"/>
  <c r="T87"/>
  <c r="R87"/>
  <c r="P87"/>
  <c r="BI86"/>
  <c r="BH86"/>
  <c r="BG86"/>
  <c r="BE86"/>
  <c r="T86"/>
  <c r="R86"/>
  <c r="P86"/>
  <c r="J82"/>
  <c r="J81"/>
  <c r="F81"/>
  <c r="F79"/>
  <c r="E77"/>
  <c r="J59"/>
  <c r="J58"/>
  <c r="F58"/>
  <c r="F56"/>
  <c r="E54"/>
  <c r="J20"/>
  <c r="E20"/>
  <c r="F82"/>
  <c r="J19"/>
  <c r="J14"/>
  <c r="J79"/>
  <c r="E7"/>
  <c r="E73"/>
  <c i="23" r="J39"/>
  <c r="J38"/>
  <c i="1" r="AY83"/>
  <c i="23" r="J37"/>
  <c i="1" r="AX83"/>
  <c i="23"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8"/>
  <c r="BH98"/>
  <c r="BG98"/>
  <c r="BE98"/>
  <c r="T98"/>
  <c r="R98"/>
  <c r="P98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BI94"/>
  <c r="BH94"/>
  <c r="BG94"/>
  <c r="BE94"/>
  <c r="T94"/>
  <c r="R94"/>
  <c r="P94"/>
  <c r="BI93"/>
  <c r="BH93"/>
  <c r="BG93"/>
  <c r="BE93"/>
  <c r="T93"/>
  <c r="R93"/>
  <c r="P93"/>
  <c r="BI92"/>
  <c r="BH92"/>
  <c r="BG92"/>
  <c r="BE92"/>
  <c r="T92"/>
  <c r="R92"/>
  <c r="P92"/>
  <c r="BI91"/>
  <c r="BH91"/>
  <c r="BG91"/>
  <c r="BE91"/>
  <c r="T91"/>
  <c r="R91"/>
  <c r="P91"/>
  <c r="BI90"/>
  <c r="BH90"/>
  <c r="BG90"/>
  <c r="BE90"/>
  <c r="T90"/>
  <c r="R90"/>
  <c r="P90"/>
  <c r="BI89"/>
  <c r="BH89"/>
  <c r="BG89"/>
  <c r="BE89"/>
  <c r="T89"/>
  <c r="R89"/>
  <c r="P89"/>
  <c r="BI88"/>
  <c r="BH88"/>
  <c r="BG88"/>
  <c r="BE88"/>
  <c r="T88"/>
  <c r="R88"/>
  <c r="P88"/>
  <c r="BI87"/>
  <c r="BH87"/>
  <c r="BG87"/>
  <c r="BE87"/>
  <c r="T87"/>
  <c r="R87"/>
  <c r="P87"/>
  <c r="BI86"/>
  <c r="BH86"/>
  <c r="BG86"/>
  <c r="BE86"/>
  <c r="T86"/>
  <c r="R86"/>
  <c r="P86"/>
  <c r="J82"/>
  <c r="J81"/>
  <c r="F81"/>
  <c r="F79"/>
  <c r="E77"/>
  <c r="J59"/>
  <c r="J58"/>
  <c r="F58"/>
  <c r="F56"/>
  <c r="E54"/>
  <c r="J20"/>
  <c r="E20"/>
  <c r="F82"/>
  <c r="J19"/>
  <c r="J14"/>
  <c r="J56"/>
  <c r="E7"/>
  <c r="E50"/>
  <c i="22" r="J41"/>
  <c r="J40"/>
  <c i="1" r="AY82"/>
  <c i="22" r="J39"/>
  <c i="1" r="AX82"/>
  <c i="22"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2"/>
  <c r="BH132"/>
  <c r="BG132"/>
  <c r="BE132"/>
  <c r="T132"/>
  <c r="R132"/>
  <c r="P132"/>
  <c r="BI131"/>
  <c r="BH131"/>
  <c r="BG131"/>
  <c r="BE131"/>
  <c r="T131"/>
  <c r="R131"/>
  <c r="P131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J94"/>
  <c r="J93"/>
  <c r="F93"/>
  <c r="F91"/>
  <c r="E89"/>
  <c r="J63"/>
  <c r="J62"/>
  <c r="F62"/>
  <c r="F60"/>
  <c r="E58"/>
  <c r="J22"/>
  <c r="E22"/>
  <c r="F94"/>
  <c r="J21"/>
  <c r="J16"/>
  <c r="J60"/>
  <c r="E7"/>
  <c r="E83"/>
  <c i="21" r="J41"/>
  <c r="J40"/>
  <c i="1" r="AY81"/>
  <c i="21" r="J39"/>
  <c i="1" r="AX81"/>
  <c i="21"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0"/>
  <c r="BH180"/>
  <c r="BG180"/>
  <c r="BE180"/>
  <c r="T180"/>
  <c r="R180"/>
  <c r="P180"/>
  <c r="BI179"/>
  <c r="BH179"/>
  <c r="BG179"/>
  <c r="BE179"/>
  <c r="T179"/>
  <c r="R179"/>
  <c r="P179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1"/>
  <c r="BH161"/>
  <c r="BG161"/>
  <c r="BE161"/>
  <c r="T161"/>
  <c r="R161"/>
  <c r="P161"/>
  <c r="BI160"/>
  <c r="BH160"/>
  <c r="BG160"/>
  <c r="BE160"/>
  <c r="T160"/>
  <c r="R160"/>
  <c r="P160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2"/>
  <c r="BH122"/>
  <c r="BG122"/>
  <c r="BE122"/>
  <c r="T122"/>
  <c r="R122"/>
  <c r="P122"/>
  <c r="BI120"/>
  <c r="BH120"/>
  <c r="BG120"/>
  <c r="BE120"/>
  <c r="T120"/>
  <c r="R120"/>
  <c r="P120"/>
  <c r="BI119"/>
  <c r="BH119"/>
  <c r="BG119"/>
  <c r="BE119"/>
  <c r="T119"/>
  <c r="R119"/>
  <c r="P119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J96"/>
  <c r="J95"/>
  <c r="F95"/>
  <c r="F93"/>
  <c r="E91"/>
  <c r="J63"/>
  <c r="J62"/>
  <c r="F62"/>
  <c r="F60"/>
  <c r="E58"/>
  <c r="J22"/>
  <c r="E22"/>
  <c r="F96"/>
  <c r="J21"/>
  <c r="J16"/>
  <c r="J93"/>
  <c r="E7"/>
  <c r="E52"/>
  <c i="20" r="J41"/>
  <c r="J40"/>
  <c i="1" r="AY79"/>
  <c i="20" r="J39"/>
  <c i="1" r="AX79"/>
  <c i="20" r="BI98"/>
  <c r="BH98"/>
  <c r="BG98"/>
  <c r="BE98"/>
  <c r="T98"/>
  <c r="R98"/>
  <c r="P98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BI94"/>
  <c r="BH94"/>
  <c r="BG94"/>
  <c r="BE94"/>
  <c r="T94"/>
  <c r="R94"/>
  <c r="P94"/>
  <c r="BI93"/>
  <c r="BH93"/>
  <c r="BG93"/>
  <c r="BE93"/>
  <c r="T93"/>
  <c r="R93"/>
  <c r="P93"/>
  <c r="BI92"/>
  <c r="BH92"/>
  <c r="BG92"/>
  <c r="BE92"/>
  <c r="T92"/>
  <c r="R92"/>
  <c r="P92"/>
  <c r="J88"/>
  <c r="J87"/>
  <c r="F87"/>
  <c r="F85"/>
  <c r="E83"/>
  <c r="J63"/>
  <c r="J62"/>
  <c r="F62"/>
  <c r="F60"/>
  <c r="E58"/>
  <c r="J22"/>
  <c r="E22"/>
  <c r="F88"/>
  <c r="J21"/>
  <c r="J16"/>
  <c r="J85"/>
  <c r="E7"/>
  <c r="E77"/>
  <c i="19" r="J41"/>
  <c r="J40"/>
  <c i="1" r="AY78"/>
  <c i="19" r="J39"/>
  <c i="1" r="AX78"/>
  <c i="19"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6"/>
  <c r="BH116"/>
  <c r="BG116"/>
  <c r="BE116"/>
  <c r="T116"/>
  <c r="R116"/>
  <c r="P116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8"/>
  <c r="BH98"/>
  <c r="BG98"/>
  <c r="BE98"/>
  <c r="T98"/>
  <c r="R98"/>
  <c r="P98"/>
  <c r="BI97"/>
  <c r="BH97"/>
  <c r="BG97"/>
  <c r="BE97"/>
  <c r="T97"/>
  <c r="R97"/>
  <c r="P97"/>
  <c r="J93"/>
  <c r="J92"/>
  <c r="F92"/>
  <c r="F90"/>
  <c r="E88"/>
  <c r="J63"/>
  <c r="J62"/>
  <c r="F62"/>
  <c r="F60"/>
  <c r="E58"/>
  <c r="J22"/>
  <c r="E22"/>
  <c r="F63"/>
  <c r="J21"/>
  <c r="J16"/>
  <c r="J90"/>
  <c r="E7"/>
  <c r="E82"/>
  <c i="18" r="J41"/>
  <c r="J40"/>
  <c i="1" r="AY77"/>
  <c i="18" r="J39"/>
  <c i="1" r="AX77"/>
  <c i="18"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7"/>
  <c r="BH207"/>
  <c r="BG207"/>
  <c r="BE207"/>
  <c r="T207"/>
  <c r="T206"/>
  <c r="R207"/>
  <c r="R206"/>
  <c r="P207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8"/>
  <c r="BH188"/>
  <c r="BG188"/>
  <c r="BE188"/>
  <c r="T188"/>
  <c r="R188"/>
  <c r="P188"/>
  <c r="BI186"/>
  <c r="BH186"/>
  <c r="BG186"/>
  <c r="BE186"/>
  <c r="T186"/>
  <c r="R186"/>
  <c r="P186"/>
  <c r="BI184"/>
  <c r="BH184"/>
  <c r="BG184"/>
  <c r="BE184"/>
  <c r="T184"/>
  <c r="R184"/>
  <c r="P184"/>
  <c r="BI182"/>
  <c r="BH182"/>
  <c r="BG182"/>
  <c r="BE182"/>
  <c r="T182"/>
  <c r="R182"/>
  <c r="P182"/>
  <c r="BI180"/>
  <c r="BH180"/>
  <c r="BG180"/>
  <c r="BE180"/>
  <c r="T180"/>
  <c r="R180"/>
  <c r="P180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1"/>
  <c r="BH141"/>
  <c r="BG141"/>
  <c r="BE141"/>
  <c r="T141"/>
  <c r="R141"/>
  <c r="P141"/>
  <c r="BI139"/>
  <c r="BH139"/>
  <c r="BG139"/>
  <c r="BE139"/>
  <c r="T139"/>
  <c r="R139"/>
  <c r="P139"/>
  <c r="BI137"/>
  <c r="BH137"/>
  <c r="BG137"/>
  <c r="BE137"/>
  <c r="T137"/>
  <c r="R137"/>
  <c r="P137"/>
  <c r="BI135"/>
  <c r="BH135"/>
  <c r="BG135"/>
  <c r="BE135"/>
  <c r="T135"/>
  <c r="R135"/>
  <c r="P135"/>
  <c r="BI133"/>
  <c r="BH133"/>
  <c r="BG133"/>
  <c r="BE133"/>
  <c r="T133"/>
  <c r="R133"/>
  <c r="P133"/>
  <c r="BI131"/>
  <c r="BH131"/>
  <c r="BG131"/>
  <c r="BE131"/>
  <c r="T131"/>
  <c r="R131"/>
  <c r="P131"/>
  <c r="BI129"/>
  <c r="BH129"/>
  <c r="BG129"/>
  <c r="BE129"/>
  <c r="T129"/>
  <c r="R129"/>
  <c r="P129"/>
  <c r="BI127"/>
  <c r="BH127"/>
  <c r="BG127"/>
  <c r="BE127"/>
  <c r="T127"/>
  <c r="R127"/>
  <c r="P127"/>
  <c r="BI126"/>
  <c r="BH126"/>
  <c r="BG126"/>
  <c r="BE126"/>
  <c r="T126"/>
  <c r="R126"/>
  <c r="P126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19"/>
  <c r="BH119"/>
  <c r="BG119"/>
  <c r="BE119"/>
  <c r="T119"/>
  <c r="R119"/>
  <c r="P119"/>
  <c r="BI117"/>
  <c r="BH117"/>
  <c r="BG117"/>
  <c r="BE117"/>
  <c r="T117"/>
  <c r="R117"/>
  <c r="P117"/>
  <c r="BI115"/>
  <c r="BH115"/>
  <c r="BG115"/>
  <c r="BE115"/>
  <c r="T115"/>
  <c r="R115"/>
  <c r="P115"/>
  <c r="BI113"/>
  <c r="BH113"/>
  <c r="BG113"/>
  <c r="BE113"/>
  <c r="T113"/>
  <c r="R113"/>
  <c r="P113"/>
  <c r="BI111"/>
  <c r="BH111"/>
  <c r="BG111"/>
  <c r="BE111"/>
  <c r="T111"/>
  <c r="R111"/>
  <c r="P111"/>
  <c r="BI109"/>
  <c r="BH109"/>
  <c r="BG109"/>
  <c r="BE109"/>
  <c r="T109"/>
  <c r="R109"/>
  <c r="P109"/>
  <c r="BI107"/>
  <c r="BH107"/>
  <c r="BG107"/>
  <c r="BE107"/>
  <c r="T107"/>
  <c r="R107"/>
  <c r="P107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J94"/>
  <c r="J93"/>
  <c r="F93"/>
  <c r="F91"/>
  <c r="E89"/>
  <c r="J63"/>
  <c r="J62"/>
  <c r="F62"/>
  <c r="F60"/>
  <c r="E58"/>
  <c r="J22"/>
  <c r="E22"/>
  <c r="F63"/>
  <c r="J21"/>
  <c r="J16"/>
  <c r="J91"/>
  <c r="E7"/>
  <c r="E83"/>
  <c i="17" r="J41"/>
  <c r="J40"/>
  <c i="1" r="AY76"/>
  <c i="17" r="J39"/>
  <c i="1" r="AX76"/>
  <c i="17"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8"/>
  <c r="BH118"/>
  <c r="BG118"/>
  <c r="BE118"/>
  <c r="T118"/>
  <c r="R118"/>
  <c r="P118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J96"/>
  <c r="J95"/>
  <c r="F95"/>
  <c r="F93"/>
  <c r="E91"/>
  <c r="J63"/>
  <c r="J62"/>
  <c r="F62"/>
  <c r="F60"/>
  <c r="E58"/>
  <c r="J22"/>
  <c r="E22"/>
  <c r="F63"/>
  <c r="J21"/>
  <c r="J16"/>
  <c r="J93"/>
  <c r="E7"/>
  <c r="E85"/>
  <c i="16" r="J41"/>
  <c r="J40"/>
  <c i="1" r="AY75"/>
  <c i="16" r="J39"/>
  <c i="1" r="AX75"/>
  <c i="16" r="BI317"/>
  <c r="BH317"/>
  <c r="BG317"/>
  <c r="BE317"/>
  <c r="T317"/>
  <c r="R317"/>
  <c r="P317"/>
  <c r="BI316"/>
  <c r="BH316"/>
  <c r="BG316"/>
  <c r="BE316"/>
  <c r="T316"/>
  <c r="R316"/>
  <c r="P316"/>
  <c r="BI315"/>
  <c r="BH315"/>
  <c r="BG315"/>
  <c r="BE315"/>
  <c r="T315"/>
  <c r="R315"/>
  <c r="P315"/>
  <c r="BI314"/>
  <c r="BH314"/>
  <c r="BG314"/>
  <c r="BE314"/>
  <c r="T314"/>
  <c r="R314"/>
  <c r="P314"/>
  <c r="BI313"/>
  <c r="BH313"/>
  <c r="BG313"/>
  <c r="BE313"/>
  <c r="T313"/>
  <c r="R313"/>
  <c r="P313"/>
  <c r="BI312"/>
  <c r="BH312"/>
  <c r="BG312"/>
  <c r="BE312"/>
  <c r="T312"/>
  <c r="R312"/>
  <c r="P312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8"/>
  <c r="BH308"/>
  <c r="BG308"/>
  <c r="BE308"/>
  <c r="T308"/>
  <c r="R308"/>
  <c r="P308"/>
  <c r="BI307"/>
  <c r="BH307"/>
  <c r="BG307"/>
  <c r="BE307"/>
  <c r="T307"/>
  <c r="R307"/>
  <c r="P307"/>
  <c r="BI306"/>
  <c r="BH306"/>
  <c r="BG306"/>
  <c r="BE306"/>
  <c r="T306"/>
  <c r="R306"/>
  <c r="P306"/>
  <c r="BI305"/>
  <c r="BH305"/>
  <c r="BG305"/>
  <c r="BE305"/>
  <c r="T305"/>
  <c r="R305"/>
  <c r="P305"/>
  <c r="BI304"/>
  <c r="BH304"/>
  <c r="BG304"/>
  <c r="BE304"/>
  <c r="T304"/>
  <c r="R304"/>
  <c r="P304"/>
  <c r="BI303"/>
  <c r="BH303"/>
  <c r="BG303"/>
  <c r="BE303"/>
  <c r="T303"/>
  <c r="R303"/>
  <c r="P303"/>
  <c r="BI302"/>
  <c r="BH302"/>
  <c r="BG302"/>
  <c r="BE302"/>
  <c r="T302"/>
  <c r="R302"/>
  <c r="P302"/>
  <c r="BI301"/>
  <c r="BH301"/>
  <c r="BG301"/>
  <c r="BE301"/>
  <c r="T301"/>
  <c r="R301"/>
  <c r="P301"/>
  <c r="BI300"/>
  <c r="BH300"/>
  <c r="BG300"/>
  <c r="BE300"/>
  <c r="T300"/>
  <c r="R300"/>
  <c r="P300"/>
  <c r="BI299"/>
  <c r="BH299"/>
  <c r="BG299"/>
  <c r="BE299"/>
  <c r="T299"/>
  <c r="R299"/>
  <c r="P299"/>
  <c r="BI298"/>
  <c r="BH298"/>
  <c r="BG298"/>
  <c r="BE298"/>
  <c r="T298"/>
  <c r="R298"/>
  <c r="P298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4"/>
  <c r="BH294"/>
  <c r="BG294"/>
  <c r="BE294"/>
  <c r="T294"/>
  <c r="R294"/>
  <c r="P294"/>
  <c r="BI293"/>
  <c r="BH293"/>
  <c r="BG293"/>
  <c r="BE293"/>
  <c r="T293"/>
  <c r="R293"/>
  <c r="P293"/>
  <c r="BI292"/>
  <c r="BH292"/>
  <c r="BG292"/>
  <c r="BE292"/>
  <c r="T292"/>
  <c r="R292"/>
  <c r="P292"/>
  <c r="BI291"/>
  <c r="BH291"/>
  <c r="BG291"/>
  <c r="BE291"/>
  <c r="T291"/>
  <c r="R291"/>
  <c r="P291"/>
  <c r="BI290"/>
  <c r="BH290"/>
  <c r="BG290"/>
  <c r="BE290"/>
  <c r="T290"/>
  <c r="R290"/>
  <c r="P290"/>
  <c r="BI289"/>
  <c r="BH289"/>
  <c r="BG289"/>
  <c r="BE289"/>
  <c r="T289"/>
  <c r="R289"/>
  <c r="P289"/>
  <c r="BI288"/>
  <c r="BH288"/>
  <c r="BG288"/>
  <c r="BE288"/>
  <c r="T288"/>
  <c r="R288"/>
  <c r="P288"/>
  <c r="BI287"/>
  <c r="BH287"/>
  <c r="BG287"/>
  <c r="BE287"/>
  <c r="T287"/>
  <c r="R287"/>
  <c r="P287"/>
  <c r="BI286"/>
  <c r="BH286"/>
  <c r="BG286"/>
  <c r="BE286"/>
  <c r="T286"/>
  <c r="R286"/>
  <c r="P286"/>
  <c r="BI285"/>
  <c r="BH285"/>
  <c r="BG285"/>
  <c r="BE285"/>
  <c r="T285"/>
  <c r="R285"/>
  <c r="P285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79"/>
  <c r="BH279"/>
  <c r="BG279"/>
  <c r="BE279"/>
  <c r="T279"/>
  <c r="R279"/>
  <c r="P279"/>
  <c r="BI278"/>
  <c r="BH278"/>
  <c r="BG278"/>
  <c r="BE278"/>
  <c r="T278"/>
  <c r="R278"/>
  <c r="P278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3"/>
  <c r="BH273"/>
  <c r="BG273"/>
  <c r="BE273"/>
  <c r="T273"/>
  <c r="R273"/>
  <c r="P273"/>
  <c r="BI272"/>
  <c r="BH272"/>
  <c r="BG272"/>
  <c r="BE272"/>
  <c r="T272"/>
  <c r="R272"/>
  <c r="P272"/>
  <c r="BI270"/>
  <c r="BH270"/>
  <c r="BG270"/>
  <c r="BE270"/>
  <c r="T270"/>
  <c r="R270"/>
  <c r="P270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3"/>
  <c r="BH263"/>
  <c r="BG263"/>
  <c r="BE263"/>
  <c r="T263"/>
  <c r="R263"/>
  <c r="P263"/>
  <c r="BI262"/>
  <c r="BH262"/>
  <c r="BG262"/>
  <c r="BE262"/>
  <c r="T262"/>
  <c r="R262"/>
  <c r="P262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J98"/>
  <c r="J97"/>
  <c r="F97"/>
  <c r="F95"/>
  <c r="E93"/>
  <c r="J63"/>
  <c r="J62"/>
  <c r="F62"/>
  <c r="F60"/>
  <c r="E58"/>
  <c r="J22"/>
  <c r="E22"/>
  <c r="F63"/>
  <c r="J21"/>
  <c r="J16"/>
  <c r="J60"/>
  <c r="E7"/>
  <c r="E87"/>
  <c i="15" r="J41"/>
  <c r="J40"/>
  <c i="1" r="AY73"/>
  <c i="15" r="J39"/>
  <c i="1" r="AX73"/>
  <c i="15"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4"/>
  <c r="BH184"/>
  <c r="BG184"/>
  <c r="BE184"/>
  <c r="T184"/>
  <c r="R184"/>
  <c r="P184"/>
  <c r="BI183"/>
  <c r="BH183"/>
  <c r="BG183"/>
  <c r="BE183"/>
  <c r="T183"/>
  <c r="R183"/>
  <c r="P183"/>
  <c r="BI181"/>
  <c r="BH181"/>
  <c r="BG181"/>
  <c r="BE181"/>
  <c r="T181"/>
  <c r="R181"/>
  <c r="P181"/>
  <c r="BI179"/>
  <c r="BH179"/>
  <c r="BG179"/>
  <c r="BE179"/>
  <c r="T179"/>
  <c r="R179"/>
  <c r="P179"/>
  <c r="BI178"/>
  <c r="BH178"/>
  <c r="BG178"/>
  <c r="BE178"/>
  <c r="T178"/>
  <c r="R178"/>
  <c r="P178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4"/>
  <c r="BH154"/>
  <c r="BG154"/>
  <c r="BE154"/>
  <c r="T154"/>
  <c r="R154"/>
  <c r="P154"/>
  <c r="BI153"/>
  <c r="BH153"/>
  <c r="BG153"/>
  <c r="BE153"/>
  <c r="T153"/>
  <c r="R153"/>
  <c r="P153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5"/>
  <c r="BH125"/>
  <c r="BG125"/>
  <c r="BE125"/>
  <c r="T125"/>
  <c r="R125"/>
  <c r="P125"/>
  <c r="BI124"/>
  <c r="BH124"/>
  <c r="BG124"/>
  <c r="BE124"/>
  <c r="T124"/>
  <c r="R124"/>
  <c r="P124"/>
  <c r="BI122"/>
  <c r="BH122"/>
  <c r="BG122"/>
  <c r="BE122"/>
  <c r="T122"/>
  <c r="R122"/>
  <c r="P122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8"/>
  <c r="BH98"/>
  <c r="BG98"/>
  <c r="BE98"/>
  <c r="T98"/>
  <c r="R98"/>
  <c r="P98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14" r="J41"/>
  <c r="J40"/>
  <c i="1" r="AY72"/>
  <c i="14" r="J39"/>
  <c i="1" r="AX72"/>
  <c i="14" r="BI139"/>
  <c r="BH139"/>
  <c r="BG139"/>
  <c r="BE139"/>
  <c r="T139"/>
  <c r="R139"/>
  <c r="P139"/>
  <c r="BI138"/>
  <c r="BH138"/>
  <c r="BG138"/>
  <c r="BE138"/>
  <c r="T138"/>
  <c r="R138"/>
  <c r="P138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J94"/>
  <c r="J93"/>
  <c r="F93"/>
  <c r="F91"/>
  <c r="E89"/>
  <c r="J63"/>
  <c r="J62"/>
  <c r="F62"/>
  <c r="F60"/>
  <c r="E58"/>
  <c r="J22"/>
  <c r="E22"/>
  <c r="F94"/>
  <c r="J21"/>
  <c r="J16"/>
  <c r="J91"/>
  <c r="E7"/>
  <c r="E83"/>
  <c i="13" r="J41"/>
  <c r="J40"/>
  <c i="1" r="AY71"/>
  <c i="13" r="J39"/>
  <c i="1" r="AX71"/>
  <c i="13" r="BI134"/>
  <c r="BH134"/>
  <c r="BG134"/>
  <c r="BE134"/>
  <c r="T134"/>
  <c r="T133"/>
  <c r="R134"/>
  <c r="R133"/>
  <c r="P134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1"/>
  <c r="BH111"/>
  <c r="BG111"/>
  <c r="BE111"/>
  <c r="T111"/>
  <c r="R111"/>
  <c r="P111"/>
  <c r="BI110"/>
  <c r="BH110"/>
  <c r="BG110"/>
  <c r="BE110"/>
  <c r="T110"/>
  <c r="R110"/>
  <c r="P110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3"/>
  <c r="BH103"/>
  <c r="BG103"/>
  <c r="BE103"/>
  <c r="T103"/>
  <c r="R103"/>
  <c r="P103"/>
  <c r="BI101"/>
  <c r="BH101"/>
  <c r="BG101"/>
  <c r="BE101"/>
  <c r="T101"/>
  <c r="R101"/>
  <c r="P101"/>
  <c r="BI99"/>
  <c r="BH99"/>
  <c r="BG99"/>
  <c r="BE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12" r="J98"/>
  <c r="J41"/>
  <c r="J40"/>
  <c i="1" r="AY70"/>
  <c i="12" r="J39"/>
  <c i="1" r="AX70"/>
  <c i="12" r="BI145"/>
  <c r="BH145"/>
  <c r="BG145"/>
  <c r="BE145"/>
  <c r="T145"/>
  <c r="T144"/>
  <c r="R145"/>
  <c r="R144"/>
  <c r="P145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7"/>
  <c r="BH127"/>
  <c r="BG127"/>
  <c r="BE127"/>
  <c r="T127"/>
  <c r="R127"/>
  <c r="P127"/>
  <c r="BI125"/>
  <c r="BH125"/>
  <c r="BG125"/>
  <c r="BE125"/>
  <c r="T125"/>
  <c r="R125"/>
  <c r="P125"/>
  <c r="BI123"/>
  <c r="BH123"/>
  <c r="BG123"/>
  <c r="BE123"/>
  <c r="T123"/>
  <c r="R123"/>
  <c r="P123"/>
  <c r="BI118"/>
  <c r="BH118"/>
  <c r="BG118"/>
  <c r="BE118"/>
  <c r="T118"/>
  <c r="R118"/>
  <c r="P118"/>
  <c r="BI116"/>
  <c r="BH116"/>
  <c r="BG116"/>
  <c r="BE116"/>
  <c r="T116"/>
  <c r="R116"/>
  <c r="P116"/>
  <c r="BI112"/>
  <c r="BH112"/>
  <c r="BG112"/>
  <c r="BE112"/>
  <c r="T112"/>
  <c r="R112"/>
  <c r="P112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5"/>
  <c r="BH105"/>
  <c r="BG105"/>
  <c r="BE105"/>
  <c r="T105"/>
  <c r="R105"/>
  <c r="P105"/>
  <c r="BI103"/>
  <c r="BH103"/>
  <c r="BG103"/>
  <c r="BE103"/>
  <c r="T103"/>
  <c r="R103"/>
  <c r="P103"/>
  <c r="BI101"/>
  <c r="BH101"/>
  <c r="BG101"/>
  <c r="BE101"/>
  <c r="T101"/>
  <c r="R101"/>
  <c r="P101"/>
  <c r="J68"/>
  <c r="J94"/>
  <c r="J93"/>
  <c r="F93"/>
  <c r="F91"/>
  <c r="E89"/>
  <c r="J63"/>
  <c r="J62"/>
  <c r="F62"/>
  <c r="F60"/>
  <c r="E58"/>
  <c r="J22"/>
  <c r="E22"/>
  <c r="F63"/>
  <c r="J21"/>
  <c r="J16"/>
  <c r="J91"/>
  <c r="E7"/>
  <c r="E83"/>
  <c i="11" r="J41"/>
  <c r="J40"/>
  <c i="1" r="AY69"/>
  <c i="11" r="J39"/>
  <c i="1" r="AX69"/>
  <c i="11" r="BI135"/>
  <c r="BH135"/>
  <c r="BG135"/>
  <c r="BE135"/>
  <c r="T135"/>
  <c r="T134"/>
  <c r="R135"/>
  <c r="R134"/>
  <c r="P135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1"/>
  <c r="BH111"/>
  <c r="BG111"/>
  <c r="BE111"/>
  <c r="T111"/>
  <c r="R111"/>
  <c r="P111"/>
  <c r="BI110"/>
  <c r="BH110"/>
  <c r="BG110"/>
  <c r="BE110"/>
  <c r="T110"/>
  <c r="R110"/>
  <c r="P110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3"/>
  <c r="BH103"/>
  <c r="BG103"/>
  <c r="BE103"/>
  <c r="T103"/>
  <c r="R103"/>
  <c r="P103"/>
  <c r="BI101"/>
  <c r="BH101"/>
  <c r="BG101"/>
  <c r="BE101"/>
  <c r="T101"/>
  <c r="R101"/>
  <c r="P101"/>
  <c r="BI99"/>
  <c r="BH99"/>
  <c r="BG99"/>
  <c r="BE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90"/>
  <c r="E7"/>
  <c r="E82"/>
  <c i="10" r="J41"/>
  <c r="J40"/>
  <c i="1" r="AY68"/>
  <c i="10" r="J39"/>
  <c i="1" r="AX68"/>
  <c i="10"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2"/>
  <c r="BH152"/>
  <c r="BG152"/>
  <c r="BE152"/>
  <c r="T152"/>
  <c r="T151"/>
  <c r="R152"/>
  <c r="R151"/>
  <c r="P152"/>
  <c r="P151"/>
  <c r="BI149"/>
  <c r="BH149"/>
  <c r="BG149"/>
  <c r="BE149"/>
  <c r="T149"/>
  <c r="R149"/>
  <c r="P149"/>
  <c r="BI143"/>
  <c r="BH143"/>
  <c r="BG143"/>
  <c r="BE143"/>
  <c r="T143"/>
  <c r="R143"/>
  <c r="P143"/>
  <c r="BI141"/>
  <c r="BH141"/>
  <c r="BG141"/>
  <c r="BE141"/>
  <c r="T141"/>
  <c r="R141"/>
  <c r="P141"/>
  <c r="BI138"/>
  <c r="BH138"/>
  <c r="BG138"/>
  <c r="BE138"/>
  <c r="T138"/>
  <c r="R138"/>
  <c r="P138"/>
  <c r="BI137"/>
  <c r="BH137"/>
  <c r="BG137"/>
  <c r="BE137"/>
  <c r="T137"/>
  <c r="R137"/>
  <c r="P137"/>
  <c r="BI131"/>
  <c r="BH131"/>
  <c r="BG131"/>
  <c r="BE131"/>
  <c r="T131"/>
  <c r="R131"/>
  <c r="P131"/>
  <c r="BI127"/>
  <c r="BH127"/>
  <c r="BG127"/>
  <c r="BE127"/>
  <c r="T127"/>
  <c r="R127"/>
  <c r="P127"/>
  <c r="BI126"/>
  <c r="BH126"/>
  <c r="BG126"/>
  <c r="BE126"/>
  <c r="T126"/>
  <c r="R126"/>
  <c r="P126"/>
  <c r="BI119"/>
  <c r="BH119"/>
  <c r="BG119"/>
  <c r="BE119"/>
  <c r="T119"/>
  <c r="R119"/>
  <c r="P119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0"/>
  <c r="BH110"/>
  <c r="BG110"/>
  <c r="BE110"/>
  <c r="T110"/>
  <c r="R110"/>
  <c r="P110"/>
  <c r="BI108"/>
  <c r="BH108"/>
  <c r="BG108"/>
  <c r="BE108"/>
  <c r="T108"/>
  <c r="R108"/>
  <c r="P108"/>
  <c r="BI107"/>
  <c r="BH107"/>
  <c r="BG107"/>
  <c r="BE107"/>
  <c r="T107"/>
  <c r="R107"/>
  <c r="P107"/>
  <c r="BI104"/>
  <c r="BH104"/>
  <c r="BG104"/>
  <c r="BE104"/>
  <c r="T104"/>
  <c r="R104"/>
  <c r="P104"/>
  <c r="BI100"/>
  <c r="BH100"/>
  <c r="BG100"/>
  <c r="BE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91"/>
  <c r="E7"/>
  <c r="E52"/>
  <c i="9" r="J41"/>
  <c r="J40"/>
  <c i="1" r="AY67"/>
  <c i="9" r="J39"/>
  <c i="1" r="AX67"/>
  <c i="9"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4"/>
  <c r="BH124"/>
  <c r="BG124"/>
  <c r="BE124"/>
  <c r="T124"/>
  <c r="R124"/>
  <c r="P124"/>
  <c r="BI119"/>
  <c r="BH119"/>
  <c r="BG119"/>
  <c r="BE119"/>
  <c r="T119"/>
  <c r="R119"/>
  <c r="P119"/>
  <c r="BI118"/>
  <c r="BH118"/>
  <c r="BG118"/>
  <c r="BE118"/>
  <c r="T118"/>
  <c r="R118"/>
  <c r="P118"/>
  <c r="BI116"/>
  <c r="BH116"/>
  <c r="BG116"/>
  <c r="BE116"/>
  <c r="T116"/>
  <c r="R116"/>
  <c r="P116"/>
  <c r="BI111"/>
  <c r="BH111"/>
  <c r="BG111"/>
  <c r="BE111"/>
  <c r="T111"/>
  <c r="R111"/>
  <c r="P111"/>
  <c r="BI110"/>
  <c r="BH110"/>
  <c r="BG110"/>
  <c r="BE110"/>
  <c r="T110"/>
  <c r="R110"/>
  <c r="P110"/>
  <c r="BI108"/>
  <c r="BH108"/>
  <c r="BG108"/>
  <c r="BE108"/>
  <c r="T108"/>
  <c r="R108"/>
  <c r="P108"/>
  <c r="BI107"/>
  <c r="BH107"/>
  <c r="BG107"/>
  <c r="BE107"/>
  <c r="T107"/>
  <c r="R107"/>
  <c r="P107"/>
  <c r="BI103"/>
  <c r="BH103"/>
  <c r="BG103"/>
  <c r="BE103"/>
  <c r="T103"/>
  <c r="R103"/>
  <c r="P103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7"/>
  <c r="BH97"/>
  <c r="BG97"/>
  <c r="BE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52"/>
  <c i="8" r="J41"/>
  <c r="J40"/>
  <c i="1" r="AY66"/>
  <c i="8" r="J39"/>
  <c i="1" r="AX66"/>
  <c i="8" r="BI179"/>
  <c r="BH179"/>
  <c r="BG179"/>
  <c r="BE179"/>
  <c r="T179"/>
  <c r="R179"/>
  <c r="P179"/>
  <c r="BI174"/>
  <c r="BH174"/>
  <c r="BG174"/>
  <c r="BE174"/>
  <c r="T174"/>
  <c r="R174"/>
  <c r="P174"/>
  <c r="BI171"/>
  <c r="BH171"/>
  <c r="BG171"/>
  <c r="BE171"/>
  <c r="T171"/>
  <c r="R171"/>
  <c r="P171"/>
  <c r="BI169"/>
  <c r="BH169"/>
  <c r="BG169"/>
  <c r="BE169"/>
  <c r="T169"/>
  <c r="R169"/>
  <c r="P169"/>
  <c r="BI166"/>
  <c r="BH166"/>
  <c r="BG166"/>
  <c r="BE166"/>
  <c r="T166"/>
  <c r="T165"/>
  <c r="R166"/>
  <c r="R165"/>
  <c r="P166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1"/>
  <c r="BH151"/>
  <c r="BG151"/>
  <c r="BE151"/>
  <c r="T151"/>
  <c r="R151"/>
  <c r="P151"/>
  <c r="BI149"/>
  <c r="BH149"/>
  <c r="BG149"/>
  <c r="BE149"/>
  <c r="T149"/>
  <c r="R149"/>
  <c r="P149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8"/>
  <c r="BH128"/>
  <c r="BG128"/>
  <c r="BE128"/>
  <c r="T128"/>
  <c r="R128"/>
  <c r="P128"/>
  <c r="BI123"/>
  <c r="BH123"/>
  <c r="BG123"/>
  <c r="BE123"/>
  <c r="T123"/>
  <c r="R123"/>
  <c r="P123"/>
  <c r="BI122"/>
  <c r="BH122"/>
  <c r="BG122"/>
  <c r="BE122"/>
  <c r="T122"/>
  <c r="R122"/>
  <c r="P122"/>
  <c r="BI120"/>
  <c r="BH120"/>
  <c r="BG120"/>
  <c r="BE120"/>
  <c r="T120"/>
  <c r="R120"/>
  <c r="P120"/>
  <c r="BI119"/>
  <c r="BH119"/>
  <c r="BG119"/>
  <c r="BE119"/>
  <c r="T119"/>
  <c r="R119"/>
  <c r="P119"/>
  <c r="BI117"/>
  <c r="BH117"/>
  <c r="BG117"/>
  <c r="BE117"/>
  <c r="T117"/>
  <c r="R117"/>
  <c r="P117"/>
  <c r="BI110"/>
  <c r="BH110"/>
  <c r="BG110"/>
  <c r="BE110"/>
  <c r="T110"/>
  <c r="R110"/>
  <c r="P110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2"/>
  <c r="BH102"/>
  <c r="BG102"/>
  <c r="BE102"/>
  <c r="T102"/>
  <c r="R102"/>
  <c r="P102"/>
  <c r="BI100"/>
  <c r="BH100"/>
  <c r="BG100"/>
  <c r="BE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91"/>
  <c r="E7"/>
  <c r="E52"/>
  <c i="7" r="J39"/>
  <c r="J38"/>
  <c i="1" r="AY64"/>
  <c i="7" r="J37"/>
  <c i="1" r="AX64"/>
  <c i="7" r="BI301"/>
  <c r="BH301"/>
  <c r="BG301"/>
  <c r="BE301"/>
  <c r="T301"/>
  <c r="T300"/>
  <c r="R301"/>
  <c r="R300"/>
  <c r="P301"/>
  <c r="P300"/>
  <c r="BI299"/>
  <c r="BH299"/>
  <c r="BG299"/>
  <c r="BE299"/>
  <c r="T299"/>
  <c r="R299"/>
  <c r="P299"/>
  <c r="BI289"/>
  <c r="BH289"/>
  <c r="BG289"/>
  <c r="BE289"/>
  <c r="T289"/>
  <c r="R289"/>
  <c r="P289"/>
  <c r="BI279"/>
  <c r="BH279"/>
  <c r="BG279"/>
  <c r="BE279"/>
  <c r="T279"/>
  <c r="R279"/>
  <c r="P279"/>
  <c r="BI269"/>
  <c r="BH269"/>
  <c r="BG269"/>
  <c r="BE269"/>
  <c r="T269"/>
  <c r="R269"/>
  <c r="P269"/>
  <c r="BI265"/>
  <c r="BH265"/>
  <c r="BG265"/>
  <c r="BE265"/>
  <c r="T265"/>
  <c r="R265"/>
  <c r="P265"/>
  <c r="BI264"/>
  <c r="BH264"/>
  <c r="BG264"/>
  <c r="BE264"/>
  <c r="T264"/>
  <c r="R264"/>
  <c r="P264"/>
  <c r="BI260"/>
  <c r="BH260"/>
  <c r="BG260"/>
  <c r="BE260"/>
  <c r="T260"/>
  <c r="R260"/>
  <c r="P260"/>
  <c r="BI256"/>
  <c r="BH256"/>
  <c r="BG256"/>
  <c r="BE256"/>
  <c r="T256"/>
  <c r="R256"/>
  <c r="P256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33"/>
  <c r="BH233"/>
  <c r="BG233"/>
  <c r="BE233"/>
  <c r="T233"/>
  <c r="R233"/>
  <c r="P233"/>
  <c r="BI223"/>
  <c r="BH223"/>
  <c r="BG223"/>
  <c r="BE223"/>
  <c r="T223"/>
  <c r="R223"/>
  <c r="P223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196"/>
  <c r="BH196"/>
  <c r="BG196"/>
  <c r="BE196"/>
  <c r="T196"/>
  <c r="R196"/>
  <c r="P196"/>
  <c r="BI184"/>
  <c r="BH184"/>
  <c r="BG184"/>
  <c r="BE184"/>
  <c r="T184"/>
  <c r="R184"/>
  <c r="P184"/>
  <c r="BI179"/>
  <c r="BH179"/>
  <c r="BG179"/>
  <c r="BE179"/>
  <c r="T179"/>
  <c r="R179"/>
  <c r="P179"/>
  <c r="BI178"/>
  <c r="BH178"/>
  <c r="BG178"/>
  <c r="BE178"/>
  <c r="T178"/>
  <c r="R178"/>
  <c r="P178"/>
  <c r="BI174"/>
  <c r="BH174"/>
  <c r="BG174"/>
  <c r="BE174"/>
  <c r="T174"/>
  <c r="R174"/>
  <c r="P174"/>
  <c r="BI170"/>
  <c r="BH170"/>
  <c r="BG170"/>
  <c r="BE170"/>
  <c r="T170"/>
  <c r="R170"/>
  <c r="P170"/>
  <c r="BI160"/>
  <c r="BH160"/>
  <c r="BG160"/>
  <c r="BE160"/>
  <c r="T160"/>
  <c r="R160"/>
  <c r="P160"/>
  <c r="BI148"/>
  <c r="BH148"/>
  <c r="BG148"/>
  <c r="BE148"/>
  <c r="T148"/>
  <c r="R148"/>
  <c r="P148"/>
  <c r="BI147"/>
  <c r="BH147"/>
  <c r="BG147"/>
  <c r="BE147"/>
  <c r="T147"/>
  <c r="R147"/>
  <c r="P147"/>
  <c r="BI137"/>
  <c r="BH137"/>
  <c r="BG137"/>
  <c r="BE137"/>
  <c r="T137"/>
  <c r="R137"/>
  <c r="P137"/>
  <c r="BI127"/>
  <c r="BH127"/>
  <c r="BG127"/>
  <c r="BE127"/>
  <c r="T127"/>
  <c r="R127"/>
  <c r="P127"/>
  <c r="BI120"/>
  <c r="BH120"/>
  <c r="BG120"/>
  <c r="BE120"/>
  <c r="T120"/>
  <c r="R120"/>
  <c r="P120"/>
  <c r="BI117"/>
  <c r="BH117"/>
  <c r="BG117"/>
  <c r="BE117"/>
  <c r="T117"/>
  <c r="R117"/>
  <c r="P117"/>
  <c r="BI111"/>
  <c r="BH111"/>
  <c r="BG111"/>
  <c r="BE111"/>
  <c r="T111"/>
  <c r="R111"/>
  <c r="P111"/>
  <c r="BI105"/>
  <c r="BH105"/>
  <c r="BG105"/>
  <c r="BE105"/>
  <c r="T105"/>
  <c r="R105"/>
  <c r="P105"/>
  <c r="BI101"/>
  <c r="BH101"/>
  <c r="BG101"/>
  <c r="BE101"/>
  <c r="T101"/>
  <c r="R101"/>
  <c r="P101"/>
  <c r="BI100"/>
  <c r="BH100"/>
  <c r="BG100"/>
  <c r="BE100"/>
  <c r="T100"/>
  <c r="R100"/>
  <c r="P100"/>
  <c r="BI97"/>
  <c r="BH97"/>
  <c r="BG97"/>
  <c r="BE97"/>
  <c r="T97"/>
  <c r="R97"/>
  <c r="P97"/>
  <c r="BI93"/>
  <c r="BH93"/>
  <c r="BG93"/>
  <c r="BE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56"/>
  <c r="E7"/>
  <c r="E78"/>
  <c i="6" r="J39"/>
  <c r="J38"/>
  <c i="1" r="AY63"/>
  <c i="6" r="J37"/>
  <c i="1" r="AX63"/>
  <c i="6" r="BI1948"/>
  <c r="BH1948"/>
  <c r="BG1948"/>
  <c r="BE1948"/>
  <c r="T1948"/>
  <c r="R1948"/>
  <c r="P1948"/>
  <c r="BI1946"/>
  <c r="BH1946"/>
  <c r="BG1946"/>
  <c r="BE1946"/>
  <c r="T1946"/>
  <c r="R1946"/>
  <c r="P1946"/>
  <c r="BI1926"/>
  <c r="BH1926"/>
  <c r="BG1926"/>
  <c r="BE1926"/>
  <c r="T1926"/>
  <c r="R1926"/>
  <c r="P1926"/>
  <c r="BI1922"/>
  <c r="BH1922"/>
  <c r="BG1922"/>
  <c r="BE1922"/>
  <c r="T1922"/>
  <c r="R1922"/>
  <c r="P1922"/>
  <c r="BI1906"/>
  <c r="BH1906"/>
  <c r="BG1906"/>
  <c r="BE1906"/>
  <c r="T1906"/>
  <c r="T1905"/>
  <c r="R1906"/>
  <c r="R1905"/>
  <c r="P1906"/>
  <c r="P1905"/>
  <c r="BI1815"/>
  <c r="BH1815"/>
  <c r="BG1815"/>
  <c r="BE1815"/>
  <c r="T1815"/>
  <c r="R1815"/>
  <c r="P1815"/>
  <c r="BI1809"/>
  <c r="BH1809"/>
  <c r="BG1809"/>
  <c r="BE1809"/>
  <c r="T1809"/>
  <c r="R1809"/>
  <c r="P1809"/>
  <c r="BI1807"/>
  <c r="BH1807"/>
  <c r="BG1807"/>
  <c r="BE1807"/>
  <c r="T1807"/>
  <c r="R1807"/>
  <c r="P1807"/>
  <c r="BI1801"/>
  <c r="BH1801"/>
  <c r="BG1801"/>
  <c r="BE1801"/>
  <c r="T1801"/>
  <c r="R1801"/>
  <c r="P1801"/>
  <c r="BI1796"/>
  <c r="BH1796"/>
  <c r="BG1796"/>
  <c r="BE1796"/>
  <c r="T1796"/>
  <c r="R1796"/>
  <c r="P1796"/>
  <c r="BI1791"/>
  <c r="BH1791"/>
  <c r="BG1791"/>
  <c r="BE1791"/>
  <c r="T1791"/>
  <c r="R1791"/>
  <c r="P1791"/>
  <c r="BI1784"/>
  <c r="BH1784"/>
  <c r="BG1784"/>
  <c r="BE1784"/>
  <c r="T1784"/>
  <c r="R1784"/>
  <c r="P1784"/>
  <c r="BI1755"/>
  <c r="BH1755"/>
  <c r="BG1755"/>
  <c r="BE1755"/>
  <c r="T1755"/>
  <c r="R1755"/>
  <c r="P1755"/>
  <c r="BI1752"/>
  <c r="BH1752"/>
  <c r="BG1752"/>
  <c r="BE1752"/>
  <c r="T1752"/>
  <c r="R1752"/>
  <c r="P1752"/>
  <c r="BI1748"/>
  <c r="BH1748"/>
  <c r="BG1748"/>
  <c r="BE1748"/>
  <c r="T1748"/>
  <c r="R1748"/>
  <c r="P1748"/>
  <c r="BI1744"/>
  <c r="BH1744"/>
  <c r="BG1744"/>
  <c r="BE1744"/>
  <c r="T1744"/>
  <c r="R1744"/>
  <c r="P1744"/>
  <c r="BI1743"/>
  <c r="BH1743"/>
  <c r="BG1743"/>
  <c r="BE1743"/>
  <c r="T1743"/>
  <c r="R1743"/>
  <c r="P1743"/>
  <c r="BI1741"/>
  <c r="BH1741"/>
  <c r="BG1741"/>
  <c r="BE1741"/>
  <c r="T1741"/>
  <c r="R1741"/>
  <c r="P1741"/>
  <c r="BI1738"/>
  <c r="BH1738"/>
  <c r="BG1738"/>
  <c r="BE1738"/>
  <c r="T1738"/>
  <c r="R1738"/>
  <c r="P1738"/>
  <c r="BI1735"/>
  <c r="BH1735"/>
  <c r="BG1735"/>
  <c r="BE1735"/>
  <c r="T1735"/>
  <c r="R1735"/>
  <c r="P1735"/>
  <c r="BI1732"/>
  <c r="BH1732"/>
  <c r="BG1732"/>
  <c r="BE1732"/>
  <c r="T1732"/>
  <c r="R1732"/>
  <c r="P1732"/>
  <c r="BI1730"/>
  <c r="BH1730"/>
  <c r="BG1730"/>
  <c r="BE1730"/>
  <c r="T1730"/>
  <c r="R1730"/>
  <c r="P1730"/>
  <c r="BI1711"/>
  <c r="BH1711"/>
  <c r="BG1711"/>
  <c r="BE1711"/>
  <c r="T1711"/>
  <c r="R1711"/>
  <c r="P1711"/>
  <c r="BI1695"/>
  <c r="BH1695"/>
  <c r="BG1695"/>
  <c r="BE1695"/>
  <c r="T1695"/>
  <c r="R1695"/>
  <c r="P1695"/>
  <c r="BI1693"/>
  <c r="BH1693"/>
  <c r="BG1693"/>
  <c r="BE1693"/>
  <c r="T1693"/>
  <c r="R1693"/>
  <c r="P1693"/>
  <c r="BI1690"/>
  <c r="BH1690"/>
  <c r="BG1690"/>
  <c r="BE1690"/>
  <c r="T1690"/>
  <c r="R1690"/>
  <c r="P1690"/>
  <c r="BI1687"/>
  <c r="BH1687"/>
  <c r="BG1687"/>
  <c r="BE1687"/>
  <c r="T1687"/>
  <c r="R1687"/>
  <c r="P1687"/>
  <c r="BI1685"/>
  <c r="BH1685"/>
  <c r="BG1685"/>
  <c r="BE1685"/>
  <c r="T1685"/>
  <c r="R1685"/>
  <c r="P1685"/>
  <c r="BI1683"/>
  <c r="BH1683"/>
  <c r="BG1683"/>
  <c r="BE1683"/>
  <c r="T1683"/>
  <c r="R1683"/>
  <c r="P1683"/>
  <c r="BI1680"/>
  <c r="BH1680"/>
  <c r="BG1680"/>
  <c r="BE1680"/>
  <c r="T1680"/>
  <c r="R1680"/>
  <c r="P1680"/>
  <c r="BI1678"/>
  <c r="BH1678"/>
  <c r="BG1678"/>
  <c r="BE1678"/>
  <c r="T1678"/>
  <c r="R1678"/>
  <c r="P1678"/>
  <c r="BI1675"/>
  <c r="BH1675"/>
  <c r="BG1675"/>
  <c r="BE1675"/>
  <c r="T1675"/>
  <c r="R1675"/>
  <c r="P1675"/>
  <c r="BI1673"/>
  <c r="BH1673"/>
  <c r="BG1673"/>
  <c r="BE1673"/>
  <c r="T1673"/>
  <c r="R1673"/>
  <c r="P1673"/>
  <c r="BI1670"/>
  <c r="BH1670"/>
  <c r="BG1670"/>
  <c r="BE1670"/>
  <c r="T1670"/>
  <c r="R1670"/>
  <c r="P1670"/>
  <c r="BI1668"/>
  <c r="BH1668"/>
  <c r="BG1668"/>
  <c r="BE1668"/>
  <c r="T1668"/>
  <c r="R1668"/>
  <c r="P1668"/>
  <c r="BI1665"/>
  <c r="BH1665"/>
  <c r="BG1665"/>
  <c r="BE1665"/>
  <c r="T1665"/>
  <c r="R1665"/>
  <c r="P1665"/>
  <c r="BI1662"/>
  <c r="BH1662"/>
  <c r="BG1662"/>
  <c r="BE1662"/>
  <c r="T1662"/>
  <c r="R1662"/>
  <c r="P1662"/>
  <c r="BI1646"/>
  <c r="BH1646"/>
  <c r="BG1646"/>
  <c r="BE1646"/>
  <c r="T1646"/>
  <c r="R1646"/>
  <c r="P1646"/>
  <c r="BI1644"/>
  <c r="BH1644"/>
  <c r="BG1644"/>
  <c r="BE1644"/>
  <c r="T1644"/>
  <c r="R1644"/>
  <c r="P1644"/>
  <c r="BI1641"/>
  <c r="BH1641"/>
  <c r="BG1641"/>
  <c r="BE1641"/>
  <c r="T1641"/>
  <c r="R1641"/>
  <c r="P1641"/>
  <c r="BI1638"/>
  <c r="BH1638"/>
  <c r="BG1638"/>
  <c r="BE1638"/>
  <c r="T1638"/>
  <c r="R1638"/>
  <c r="P1638"/>
  <c r="BI1636"/>
  <c r="BH1636"/>
  <c r="BG1636"/>
  <c r="BE1636"/>
  <c r="T1636"/>
  <c r="R1636"/>
  <c r="P1636"/>
  <c r="BI1629"/>
  <c r="BH1629"/>
  <c r="BG1629"/>
  <c r="BE1629"/>
  <c r="T1629"/>
  <c r="R1629"/>
  <c r="P1629"/>
  <c r="BI1628"/>
  <c r="BH1628"/>
  <c r="BG1628"/>
  <c r="BE1628"/>
  <c r="T1628"/>
  <c r="R1628"/>
  <c r="P1628"/>
  <c r="BI1627"/>
  <c r="BH1627"/>
  <c r="BG1627"/>
  <c r="BE1627"/>
  <c r="T1627"/>
  <c r="R1627"/>
  <c r="P1627"/>
  <c r="BI1626"/>
  <c r="BH1626"/>
  <c r="BG1626"/>
  <c r="BE1626"/>
  <c r="T1626"/>
  <c r="R1626"/>
  <c r="P1626"/>
  <c r="BI1625"/>
  <c r="BH1625"/>
  <c r="BG1625"/>
  <c r="BE1625"/>
  <c r="T1625"/>
  <c r="R1625"/>
  <c r="P1625"/>
  <c r="BI1624"/>
  <c r="BH1624"/>
  <c r="BG1624"/>
  <c r="BE1624"/>
  <c r="T1624"/>
  <c r="R1624"/>
  <c r="P1624"/>
  <c r="BI1623"/>
  <c r="BH1623"/>
  <c r="BG1623"/>
  <c r="BE1623"/>
  <c r="T1623"/>
  <c r="R1623"/>
  <c r="P1623"/>
  <c r="BI1622"/>
  <c r="BH1622"/>
  <c r="BG1622"/>
  <c r="BE1622"/>
  <c r="T1622"/>
  <c r="R1622"/>
  <c r="P1622"/>
  <c r="BI1615"/>
  <c r="BH1615"/>
  <c r="BG1615"/>
  <c r="BE1615"/>
  <c r="T1615"/>
  <c r="R1615"/>
  <c r="P1615"/>
  <c r="BI1614"/>
  <c r="BH1614"/>
  <c r="BG1614"/>
  <c r="BE1614"/>
  <c r="T1614"/>
  <c r="R1614"/>
  <c r="P1614"/>
  <c r="BI1613"/>
  <c r="BH1613"/>
  <c r="BG1613"/>
  <c r="BE1613"/>
  <c r="T1613"/>
  <c r="R1613"/>
  <c r="P1613"/>
  <c r="BI1612"/>
  <c r="BH1612"/>
  <c r="BG1612"/>
  <c r="BE1612"/>
  <c r="T1612"/>
  <c r="R1612"/>
  <c r="P1612"/>
  <c r="BI1609"/>
  <c r="BH1609"/>
  <c r="BG1609"/>
  <c r="BE1609"/>
  <c r="T1609"/>
  <c r="R1609"/>
  <c r="P1609"/>
  <c r="BI1608"/>
  <c r="BH1608"/>
  <c r="BG1608"/>
  <c r="BE1608"/>
  <c r="T1608"/>
  <c r="R1608"/>
  <c r="P1608"/>
  <c r="BI1607"/>
  <c r="BH1607"/>
  <c r="BG1607"/>
  <c r="BE1607"/>
  <c r="T1607"/>
  <c r="R1607"/>
  <c r="P1607"/>
  <c r="BI1606"/>
  <c r="BH1606"/>
  <c r="BG1606"/>
  <c r="BE1606"/>
  <c r="T1606"/>
  <c r="R1606"/>
  <c r="P1606"/>
  <c r="BI1600"/>
  <c r="BH1600"/>
  <c r="BG1600"/>
  <c r="BE1600"/>
  <c r="T1600"/>
  <c r="R1600"/>
  <c r="P1600"/>
  <c r="BI1597"/>
  <c r="BH1597"/>
  <c r="BG1597"/>
  <c r="BE1597"/>
  <c r="T1597"/>
  <c r="R1597"/>
  <c r="P1597"/>
  <c r="BI1594"/>
  <c r="BH1594"/>
  <c r="BG1594"/>
  <c r="BE1594"/>
  <c r="T1594"/>
  <c r="R1594"/>
  <c r="P1594"/>
  <c r="BI1590"/>
  <c r="BH1590"/>
  <c r="BG1590"/>
  <c r="BE1590"/>
  <c r="T1590"/>
  <c r="R1590"/>
  <c r="P1590"/>
  <c r="BI1586"/>
  <c r="BH1586"/>
  <c r="BG1586"/>
  <c r="BE1586"/>
  <c r="T1586"/>
  <c r="R1586"/>
  <c r="P1586"/>
  <c r="BI1585"/>
  <c r="BH1585"/>
  <c r="BG1585"/>
  <c r="BE1585"/>
  <c r="T1585"/>
  <c r="R1585"/>
  <c r="P1585"/>
  <c r="BI1578"/>
  <c r="BH1578"/>
  <c r="BG1578"/>
  <c r="BE1578"/>
  <c r="T1578"/>
  <c r="R1578"/>
  <c r="P1578"/>
  <c r="BI1574"/>
  <c r="BH1574"/>
  <c r="BG1574"/>
  <c r="BE1574"/>
  <c r="T1574"/>
  <c r="R1574"/>
  <c r="P1574"/>
  <c r="BI1570"/>
  <c r="BH1570"/>
  <c r="BG1570"/>
  <c r="BE1570"/>
  <c r="T1570"/>
  <c r="R1570"/>
  <c r="P1570"/>
  <c r="BI1559"/>
  <c r="BH1559"/>
  <c r="BG1559"/>
  <c r="BE1559"/>
  <c r="T1559"/>
  <c r="R1559"/>
  <c r="P1559"/>
  <c r="BI1553"/>
  <c r="BH1553"/>
  <c r="BG1553"/>
  <c r="BE1553"/>
  <c r="T1553"/>
  <c r="R1553"/>
  <c r="P1553"/>
  <c r="BI1544"/>
  <c r="BH1544"/>
  <c r="BG1544"/>
  <c r="BE1544"/>
  <c r="T1544"/>
  <c r="R1544"/>
  <c r="P1544"/>
  <c r="BI1534"/>
  <c r="BH1534"/>
  <c r="BG1534"/>
  <c r="BE1534"/>
  <c r="T1534"/>
  <c r="R1534"/>
  <c r="P1534"/>
  <c r="BI1533"/>
  <c r="BH1533"/>
  <c r="BG1533"/>
  <c r="BE1533"/>
  <c r="T1533"/>
  <c r="R1533"/>
  <c r="P1533"/>
  <c r="BI1531"/>
  <c r="BH1531"/>
  <c r="BG1531"/>
  <c r="BE1531"/>
  <c r="T1531"/>
  <c r="R1531"/>
  <c r="P1531"/>
  <c r="BI1528"/>
  <c r="BH1528"/>
  <c r="BG1528"/>
  <c r="BE1528"/>
  <c r="T1528"/>
  <c r="R1528"/>
  <c r="P1528"/>
  <c r="BI1522"/>
  <c r="BH1522"/>
  <c r="BG1522"/>
  <c r="BE1522"/>
  <c r="T1522"/>
  <c r="R1522"/>
  <c r="P1522"/>
  <c r="BI1516"/>
  <c r="BH1516"/>
  <c r="BG1516"/>
  <c r="BE1516"/>
  <c r="T1516"/>
  <c r="R1516"/>
  <c r="P1516"/>
  <c r="BI1513"/>
  <c r="BH1513"/>
  <c r="BG1513"/>
  <c r="BE1513"/>
  <c r="T1513"/>
  <c r="R1513"/>
  <c r="P1513"/>
  <c r="BI1510"/>
  <c r="BH1510"/>
  <c r="BG1510"/>
  <c r="BE1510"/>
  <c r="T1510"/>
  <c r="R1510"/>
  <c r="P1510"/>
  <c r="BI1507"/>
  <c r="BH1507"/>
  <c r="BG1507"/>
  <c r="BE1507"/>
  <c r="T1507"/>
  <c r="R1507"/>
  <c r="P1507"/>
  <c r="BI1504"/>
  <c r="BH1504"/>
  <c r="BG1504"/>
  <c r="BE1504"/>
  <c r="T1504"/>
  <c r="R1504"/>
  <c r="P1504"/>
  <c r="BI1501"/>
  <c r="BH1501"/>
  <c r="BG1501"/>
  <c r="BE1501"/>
  <c r="T1501"/>
  <c r="R1501"/>
  <c r="P1501"/>
  <c r="BI1500"/>
  <c r="BH1500"/>
  <c r="BG1500"/>
  <c r="BE1500"/>
  <c r="T1500"/>
  <c r="R1500"/>
  <c r="P1500"/>
  <c r="BI1499"/>
  <c r="BH1499"/>
  <c r="BG1499"/>
  <c r="BE1499"/>
  <c r="T1499"/>
  <c r="R1499"/>
  <c r="P1499"/>
  <c r="BI1493"/>
  <c r="BH1493"/>
  <c r="BG1493"/>
  <c r="BE1493"/>
  <c r="T1493"/>
  <c r="R1493"/>
  <c r="P1493"/>
  <c r="BI1489"/>
  <c r="BH1489"/>
  <c r="BG1489"/>
  <c r="BE1489"/>
  <c r="T1489"/>
  <c r="R1489"/>
  <c r="P1489"/>
  <c r="BI1485"/>
  <c r="BH1485"/>
  <c r="BG1485"/>
  <c r="BE1485"/>
  <c r="T1485"/>
  <c r="R1485"/>
  <c r="P1485"/>
  <c r="BI1484"/>
  <c r="BH1484"/>
  <c r="BG1484"/>
  <c r="BE1484"/>
  <c r="T1484"/>
  <c r="R1484"/>
  <c r="P1484"/>
  <c r="BI1477"/>
  <c r="BH1477"/>
  <c r="BG1477"/>
  <c r="BE1477"/>
  <c r="T1477"/>
  <c r="R1477"/>
  <c r="P1477"/>
  <c r="BI1476"/>
  <c r="BH1476"/>
  <c r="BG1476"/>
  <c r="BE1476"/>
  <c r="T1476"/>
  <c r="R1476"/>
  <c r="P1476"/>
  <c r="BI1473"/>
  <c r="BH1473"/>
  <c r="BG1473"/>
  <c r="BE1473"/>
  <c r="T1473"/>
  <c r="R1473"/>
  <c r="P1473"/>
  <c r="BI1470"/>
  <c r="BH1470"/>
  <c r="BG1470"/>
  <c r="BE1470"/>
  <c r="T1470"/>
  <c r="R1470"/>
  <c r="P1470"/>
  <c r="BI1467"/>
  <c r="BH1467"/>
  <c r="BG1467"/>
  <c r="BE1467"/>
  <c r="T1467"/>
  <c r="R1467"/>
  <c r="P1467"/>
  <c r="BI1464"/>
  <c r="BH1464"/>
  <c r="BG1464"/>
  <c r="BE1464"/>
  <c r="T1464"/>
  <c r="R1464"/>
  <c r="P1464"/>
  <c r="BI1461"/>
  <c r="BH1461"/>
  <c r="BG1461"/>
  <c r="BE1461"/>
  <c r="T1461"/>
  <c r="R1461"/>
  <c r="P1461"/>
  <c r="BI1458"/>
  <c r="BH1458"/>
  <c r="BG1458"/>
  <c r="BE1458"/>
  <c r="T1458"/>
  <c r="R1458"/>
  <c r="P1458"/>
  <c r="BI1455"/>
  <c r="BH1455"/>
  <c r="BG1455"/>
  <c r="BE1455"/>
  <c r="T1455"/>
  <c r="R1455"/>
  <c r="P1455"/>
  <c r="BI1452"/>
  <c r="BH1452"/>
  <c r="BG1452"/>
  <c r="BE1452"/>
  <c r="T1452"/>
  <c r="R1452"/>
  <c r="P1452"/>
  <c r="BI1449"/>
  <c r="BH1449"/>
  <c r="BG1449"/>
  <c r="BE1449"/>
  <c r="T1449"/>
  <c r="R1449"/>
  <c r="P1449"/>
  <c r="BI1445"/>
  <c r="BH1445"/>
  <c r="BG1445"/>
  <c r="BE1445"/>
  <c r="T1445"/>
  <c r="R1445"/>
  <c r="P1445"/>
  <c r="BI1439"/>
  <c r="BH1439"/>
  <c r="BG1439"/>
  <c r="BE1439"/>
  <c r="T1439"/>
  <c r="R1439"/>
  <c r="P1439"/>
  <c r="BI1435"/>
  <c r="BH1435"/>
  <c r="BG1435"/>
  <c r="BE1435"/>
  <c r="T1435"/>
  <c r="R1435"/>
  <c r="P1435"/>
  <c r="BI1432"/>
  <c r="BH1432"/>
  <c r="BG1432"/>
  <c r="BE1432"/>
  <c r="T1432"/>
  <c r="R1432"/>
  <c r="P1432"/>
  <c r="BI1427"/>
  <c r="BH1427"/>
  <c r="BG1427"/>
  <c r="BE1427"/>
  <c r="T1427"/>
  <c r="R1427"/>
  <c r="P1427"/>
  <c r="BI1423"/>
  <c r="BH1423"/>
  <c r="BG1423"/>
  <c r="BE1423"/>
  <c r="T1423"/>
  <c r="R1423"/>
  <c r="P1423"/>
  <c r="BI1413"/>
  <c r="BH1413"/>
  <c r="BG1413"/>
  <c r="BE1413"/>
  <c r="T1413"/>
  <c r="R1413"/>
  <c r="P1413"/>
  <c r="BI1409"/>
  <c r="BH1409"/>
  <c r="BG1409"/>
  <c r="BE1409"/>
  <c r="T1409"/>
  <c r="R1409"/>
  <c r="P1409"/>
  <c r="BI1397"/>
  <c r="BH1397"/>
  <c r="BG1397"/>
  <c r="BE1397"/>
  <c r="T1397"/>
  <c r="R1397"/>
  <c r="P1397"/>
  <c r="BI1394"/>
  <c r="BH1394"/>
  <c r="BG1394"/>
  <c r="BE1394"/>
  <c r="T1394"/>
  <c r="R1394"/>
  <c r="P1394"/>
  <c r="BI1391"/>
  <c r="BH1391"/>
  <c r="BG1391"/>
  <c r="BE1391"/>
  <c r="T1391"/>
  <c r="R1391"/>
  <c r="P1391"/>
  <c r="BI1387"/>
  <c r="BH1387"/>
  <c r="BG1387"/>
  <c r="BE1387"/>
  <c r="T1387"/>
  <c r="R1387"/>
  <c r="P1387"/>
  <c r="BI1384"/>
  <c r="BH1384"/>
  <c r="BG1384"/>
  <c r="BE1384"/>
  <c r="T1384"/>
  <c r="R1384"/>
  <c r="P1384"/>
  <c r="BI1381"/>
  <c r="BH1381"/>
  <c r="BG1381"/>
  <c r="BE1381"/>
  <c r="T1381"/>
  <c r="R1381"/>
  <c r="P1381"/>
  <c r="BI1379"/>
  <c r="BH1379"/>
  <c r="BG1379"/>
  <c r="BE1379"/>
  <c r="T1379"/>
  <c r="R1379"/>
  <c r="P1379"/>
  <c r="BI1375"/>
  <c r="BH1375"/>
  <c r="BG1375"/>
  <c r="BE1375"/>
  <c r="T1375"/>
  <c r="R1375"/>
  <c r="P1375"/>
  <c r="BI1355"/>
  <c r="BH1355"/>
  <c r="BG1355"/>
  <c r="BE1355"/>
  <c r="T1355"/>
  <c r="R1355"/>
  <c r="P1355"/>
  <c r="BI1343"/>
  <c r="BH1343"/>
  <c r="BG1343"/>
  <c r="BE1343"/>
  <c r="T1343"/>
  <c r="R1343"/>
  <c r="P1343"/>
  <c r="BI1331"/>
  <c r="BH1331"/>
  <c r="BG1331"/>
  <c r="BE1331"/>
  <c r="T1331"/>
  <c r="R1331"/>
  <c r="P1331"/>
  <c r="BI1329"/>
  <c r="BH1329"/>
  <c r="BG1329"/>
  <c r="BE1329"/>
  <c r="T1329"/>
  <c r="R1329"/>
  <c r="P1329"/>
  <c r="BI1323"/>
  <c r="BH1323"/>
  <c r="BG1323"/>
  <c r="BE1323"/>
  <c r="T1323"/>
  <c r="R1323"/>
  <c r="P1323"/>
  <c r="BI1314"/>
  <c r="BH1314"/>
  <c r="BG1314"/>
  <c r="BE1314"/>
  <c r="T1314"/>
  <c r="R1314"/>
  <c r="P1314"/>
  <c r="BI1312"/>
  <c r="BH1312"/>
  <c r="BG1312"/>
  <c r="BE1312"/>
  <c r="T1312"/>
  <c r="R1312"/>
  <c r="P1312"/>
  <c r="BI1309"/>
  <c r="BH1309"/>
  <c r="BG1309"/>
  <c r="BE1309"/>
  <c r="T1309"/>
  <c r="R1309"/>
  <c r="P1309"/>
  <c r="BI1292"/>
  <c r="BH1292"/>
  <c r="BG1292"/>
  <c r="BE1292"/>
  <c r="T1292"/>
  <c r="R1292"/>
  <c r="P1292"/>
  <c r="BI1283"/>
  <c r="BH1283"/>
  <c r="BG1283"/>
  <c r="BE1283"/>
  <c r="T1283"/>
  <c r="R1283"/>
  <c r="P1283"/>
  <c r="BI1274"/>
  <c r="BH1274"/>
  <c r="BG1274"/>
  <c r="BE1274"/>
  <c r="T1274"/>
  <c r="R1274"/>
  <c r="P1274"/>
  <c r="BI1266"/>
  <c r="BH1266"/>
  <c r="BG1266"/>
  <c r="BE1266"/>
  <c r="T1266"/>
  <c r="R1266"/>
  <c r="P1266"/>
  <c r="BI1264"/>
  <c r="BH1264"/>
  <c r="BG1264"/>
  <c r="BE1264"/>
  <c r="T1264"/>
  <c r="R1264"/>
  <c r="P1264"/>
  <c r="BI1259"/>
  <c r="BH1259"/>
  <c r="BG1259"/>
  <c r="BE1259"/>
  <c r="T1259"/>
  <c r="R1259"/>
  <c r="P1259"/>
  <c r="BI1254"/>
  <c r="BH1254"/>
  <c r="BG1254"/>
  <c r="BE1254"/>
  <c r="T1254"/>
  <c r="R1254"/>
  <c r="P1254"/>
  <c r="BI1250"/>
  <c r="BH1250"/>
  <c r="BG1250"/>
  <c r="BE1250"/>
  <c r="T1250"/>
  <c r="R1250"/>
  <c r="P1250"/>
  <c r="BI1248"/>
  <c r="BH1248"/>
  <c r="BG1248"/>
  <c r="BE1248"/>
  <c r="T1248"/>
  <c r="R1248"/>
  <c r="P1248"/>
  <c r="BI1246"/>
  <c r="BH1246"/>
  <c r="BG1246"/>
  <c r="BE1246"/>
  <c r="T1246"/>
  <c r="R1246"/>
  <c r="P1246"/>
  <c r="BI1239"/>
  <c r="BH1239"/>
  <c r="BG1239"/>
  <c r="BE1239"/>
  <c r="T1239"/>
  <c r="R1239"/>
  <c r="P1239"/>
  <c r="BI1236"/>
  <c r="BH1236"/>
  <c r="BG1236"/>
  <c r="BE1236"/>
  <c r="T1236"/>
  <c r="R1236"/>
  <c r="P1236"/>
  <c r="BI1233"/>
  <c r="BH1233"/>
  <c r="BG1233"/>
  <c r="BE1233"/>
  <c r="T1233"/>
  <c r="R1233"/>
  <c r="P1233"/>
  <c r="BI1230"/>
  <c r="BH1230"/>
  <c r="BG1230"/>
  <c r="BE1230"/>
  <c r="T1230"/>
  <c r="R1230"/>
  <c r="P1230"/>
  <c r="BI1224"/>
  <c r="BH1224"/>
  <c r="BG1224"/>
  <c r="BE1224"/>
  <c r="T1224"/>
  <c r="R1224"/>
  <c r="P1224"/>
  <c r="BI1221"/>
  <c r="BH1221"/>
  <c r="BG1221"/>
  <c r="BE1221"/>
  <c r="T1221"/>
  <c r="R1221"/>
  <c r="P1221"/>
  <c r="BI1218"/>
  <c r="BH1218"/>
  <c r="BG1218"/>
  <c r="BE1218"/>
  <c r="T1218"/>
  <c r="R1218"/>
  <c r="P1218"/>
  <c r="BI1216"/>
  <c r="BH1216"/>
  <c r="BG1216"/>
  <c r="BE1216"/>
  <c r="T1216"/>
  <c r="R1216"/>
  <c r="P1216"/>
  <c r="BI1211"/>
  <c r="BH1211"/>
  <c r="BG1211"/>
  <c r="BE1211"/>
  <c r="T1211"/>
  <c r="R1211"/>
  <c r="P1211"/>
  <c r="BI1207"/>
  <c r="BH1207"/>
  <c r="BG1207"/>
  <c r="BE1207"/>
  <c r="T1207"/>
  <c r="R1207"/>
  <c r="P1207"/>
  <c r="BI1203"/>
  <c r="BH1203"/>
  <c r="BG1203"/>
  <c r="BE1203"/>
  <c r="T1203"/>
  <c r="R1203"/>
  <c r="P1203"/>
  <c r="BI1199"/>
  <c r="BH1199"/>
  <c r="BG1199"/>
  <c r="BE1199"/>
  <c r="T1199"/>
  <c r="R1199"/>
  <c r="P1199"/>
  <c r="BI1186"/>
  <c r="BH1186"/>
  <c r="BG1186"/>
  <c r="BE1186"/>
  <c r="T1186"/>
  <c r="R1186"/>
  <c r="P1186"/>
  <c r="BI1181"/>
  <c r="BH1181"/>
  <c r="BG1181"/>
  <c r="BE1181"/>
  <c r="T1181"/>
  <c r="R1181"/>
  <c r="P1181"/>
  <c r="BI1177"/>
  <c r="BH1177"/>
  <c r="BG1177"/>
  <c r="BE1177"/>
  <c r="T1177"/>
  <c r="R1177"/>
  <c r="P1177"/>
  <c r="BI1173"/>
  <c r="BH1173"/>
  <c r="BG1173"/>
  <c r="BE1173"/>
  <c r="T1173"/>
  <c r="R1173"/>
  <c r="P1173"/>
  <c r="BI1169"/>
  <c r="BH1169"/>
  <c r="BG1169"/>
  <c r="BE1169"/>
  <c r="T1169"/>
  <c r="R1169"/>
  <c r="P1169"/>
  <c r="BI1165"/>
  <c r="BH1165"/>
  <c r="BG1165"/>
  <c r="BE1165"/>
  <c r="T1165"/>
  <c r="R1165"/>
  <c r="P1165"/>
  <c r="BI1090"/>
  <c r="BH1090"/>
  <c r="BG1090"/>
  <c r="BE1090"/>
  <c r="T1090"/>
  <c r="R1090"/>
  <c r="P1090"/>
  <c r="BI1088"/>
  <c r="BH1088"/>
  <c r="BG1088"/>
  <c r="BE1088"/>
  <c r="T1088"/>
  <c r="R1088"/>
  <c r="P1088"/>
  <c r="BI1085"/>
  <c r="BH1085"/>
  <c r="BG1085"/>
  <c r="BE1085"/>
  <c r="T1085"/>
  <c r="R1085"/>
  <c r="P1085"/>
  <c r="BI1082"/>
  <c r="BH1082"/>
  <c r="BG1082"/>
  <c r="BE1082"/>
  <c r="T1082"/>
  <c r="R1082"/>
  <c r="P1082"/>
  <c r="BI1080"/>
  <c r="BH1080"/>
  <c r="BG1080"/>
  <c r="BE1080"/>
  <c r="T1080"/>
  <c r="R1080"/>
  <c r="P1080"/>
  <c r="BI1075"/>
  <c r="BH1075"/>
  <c r="BG1075"/>
  <c r="BE1075"/>
  <c r="T1075"/>
  <c r="R1075"/>
  <c r="P1075"/>
  <c r="BI1071"/>
  <c r="BH1071"/>
  <c r="BG1071"/>
  <c r="BE1071"/>
  <c r="T1071"/>
  <c r="R1071"/>
  <c r="P1071"/>
  <c r="BI1068"/>
  <c r="BH1068"/>
  <c r="BG1068"/>
  <c r="BE1068"/>
  <c r="T1068"/>
  <c r="R1068"/>
  <c r="P1068"/>
  <c r="BI1066"/>
  <c r="BH1066"/>
  <c r="BG1066"/>
  <c r="BE1066"/>
  <c r="T1066"/>
  <c r="R1066"/>
  <c r="P1066"/>
  <c r="BI1055"/>
  <c r="BH1055"/>
  <c r="BG1055"/>
  <c r="BE1055"/>
  <c r="T1055"/>
  <c r="R1055"/>
  <c r="P1055"/>
  <c r="BI1053"/>
  <c r="BH1053"/>
  <c r="BG1053"/>
  <c r="BE1053"/>
  <c r="T1053"/>
  <c r="R1053"/>
  <c r="P1053"/>
  <c r="BI1051"/>
  <c r="BH1051"/>
  <c r="BG1051"/>
  <c r="BE1051"/>
  <c r="T1051"/>
  <c r="R1051"/>
  <c r="P1051"/>
  <c r="BI1038"/>
  <c r="BH1038"/>
  <c r="BG1038"/>
  <c r="BE1038"/>
  <c r="T1038"/>
  <c r="R1038"/>
  <c r="P1038"/>
  <c r="BI1036"/>
  <c r="BH1036"/>
  <c r="BG1036"/>
  <c r="BE1036"/>
  <c r="T1036"/>
  <c r="R1036"/>
  <c r="P1036"/>
  <c r="BI1030"/>
  <c r="BH1030"/>
  <c r="BG1030"/>
  <c r="BE1030"/>
  <c r="T1030"/>
  <c r="R1030"/>
  <c r="P1030"/>
  <c r="BI1028"/>
  <c r="BH1028"/>
  <c r="BG1028"/>
  <c r="BE1028"/>
  <c r="T1028"/>
  <c r="R1028"/>
  <c r="P1028"/>
  <c r="BI1016"/>
  <c r="BH1016"/>
  <c r="BG1016"/>
  <c r="BE1016"/>
  <c r="T1016"/>
  <c r="R1016"/>
  <c r="P1016"/>
  <c r="BI1014"/>
  <c r="BH1014"/>
  <c r="BG1014"/>
  <c r="BE1014"/>
  <c r="T1014"/>
  <c r="R1014"/>
  <c r="P1014"/>
  <c r="BI1010"/>
  <c r="BH1010"/>
  <c r="BG1010"/>
  <c r="BE1010"/>
  <c r="T1010"/>
  <c r="R1010"/>
  <c r="P1010"/>
  <c r="BI1008"/>
  <c r="BH1008"/>
  <c r="BG1008"/>
  <c r="BE1008"/>
  <c r="T1008"/>
  <c r="R1008"/>
  <c r="P1008"/>
  <c r="BI996"/>
  <c r="BH996"/>
  <c r="BG996"/>
  <c r="BE996"/>
  <c r="T996"/>
  <c r="R996"/>
  <c r="P996"/>
  <c r="BI994"/>
  <c r="BH994"/>
  <c r="BG994"/>
  <c r="BE994"/>
  <c r="T994"/>
  <c r="R994"/>
  <c r="P994"/>
  <c r="BI987"/>
  <c r="BH987"/>
  <c r="BG987"/>
  <c r="BE987"/>
  <c r="T987"/>
  <c r="R987"/>
  <c r="P987"/>
  <c r="BI981"/>
  <c r="BH981"/>
  <c r="BG981"/>
  <c r="BE981"/>
  <c r="T981"/>
  <c r="R981"/>
  <c r="P981"/>
  <c r="BI972"/>
  <c r="BH972"/>
  <c r="BG972"/>
  <c r="BE972"/>
  <c r="T972"/>
  <c r="R972"/>
  <c r="P972"/>
  <c r="BI967"/>
  <c r="BH967"/>
  <c r="BG967"/>
  <c r="BE967"/>
  <c r="T967"/>
  <c r="R967"/>
  <c r="P967"/>
  <c r="BI962"/>
  <c r="BH962"/>
  <c r="BG962"/>
  <c r="BE962"/>
  <c r="T962"/>
  <c r="R962"/>
  <c r="P962"/>
  <c r="BI959"/>
  <c r="BH959"/>
  <c r="BG959"/>
  <c r="BE959"/>
  <c r="T959"/>
  <c r="R959"/>
  <c r="P959"/>
  <c r="BI942"/>
  <c r="BH942"/>
  <c r="BG942"/>
  <c r="BE942"/>
  <c r="T942"/>
  <c r="R942"/>
  <c r="P942"/>
  <c r="BI939"/>
  <c r="BH939"/>
  <c r="BG939"/>
  <c r="BE939"/>
  <c r="T939"/>
  <c r="R939"/>
  <c r="P939"/>
  <c r="BI936"/>
  <c r="BH936"/>
  <c r="BG936"/>
  <c r="BE936"/>
  <c r="T936"/>
  <c r="R936"/>
  <c r="P936"/>
  <c r="BI933"/>
  <c r="BH933"/>
  <c r="BG933"/>
  <c r="BE933"/>
  <c r="T933"/>
  <c r="R933"/>
  <c r="P933"/>
  <c r="BI917"/>
  <c r="BH917"/>
  <c r="BG917"/>
  <c r="BE917"/>
  <c r="T917"/>
  <c r="R917"/>
  <c r="P917"/>
  <c r="BI916"/>
  <c r="BH916"/>
  <c r="BG916"/>
  <c r="BE916"/>
  <c r="T916"/>
  <c r="R916"/>
  <c r="P916"/>
  <c r="BI913"/>
  <c r="BH913"/>
  <c r="BG913"/>
  <c r="BE913"/>
  <c r="T913"/>
  <c r="R913"/>
  <c r="P913"/>
  <c r="BI910"/>
  <c r="BH910"/>
  <c r="BG910"/>
  <c r="BE910"/>
  <c r="T910"/>
  <c r="R910"/>
  <c r="P910"/>
  <c r="BI906"/>
  <c r="BH906"/>
  <c r="BG906"/>
  <c r="BE906"/>
  <c r="T906"/>
  <c r="R906"/>
  <c r="P906"/>
  <c r="BI903"/>
  <c r="BH903"/>
  <c r="BG903"/>
  <c r="BE903"/>
  <c r="T903"/>
  <c r="R903"/>
  <c r="P903"/>
  <c r="BI899"/>
  <c r="BH899"/>
  <c r="BG899"/>
  <c r="BE899"/>
  <c r="T899"/>
  <c r="R899"/>
  <c r="P899"/>
  <c r="BI898"/>
  <c r="BH898"/>
  <c r="BG898"/>
  <c r="BE898"/>
  <c r="T898"/>
  <c r="R898"/>
  <c r="P898"/>
  <c r="BI895"/>
  <c r="BH895"/>
  <c r="BG895"/>
  <c r="BE895"/>
  <c r="T895"/>
  <c r="R895"/>
  <c r="P895"/>
  <c r="BI892"/>
  <c r="BH892"/>
  <c r="BG892"/>
  <c r="BE892"/>
  <c r="T892"/>
  <c r="R892"/>
  <c r="P892"/>
  <c r="BI888"/>
  <c r="BH888"/>
  <c r="BG888"/>
  <c r="BE888"/>
  <c r="T888"/>
  <c r="R888"/>
  <c r="P888"/>
  <c r="BI882"/>
  <c r="BH882"/>
  <c r="BG882"/>
  <c r="BE882"/>
  <c r="T882"/>
  <c r="R882"/>
  <c r="P882"/>
  <c r="BI880"/>
  <c r="BH880"/>
  <c r="BG880"/>
  <c r="BE880"/>
  <c r="T880"/>
  <c r="R880"/>
  <c r="P880"/>
  <c r="BI877"/>
  <c r="BH877"/>
  <c r="BG877"/>
  <c r="BE877"/>
  <c r="T877"/>
  <c r="R877"/>
  <c r="P877"/>
  <c r="BI876"/>
  <c r="BH876"/>
  <c r="BG876"/>
  <c r="BE876"/>
  <c r="T876"/>
  <c r="R876"/>
  <c r="P876"/>
  <c r="BI868"/>
  <c r="BH868"/>
  <c r="BG868"/>
  <c r="BE868"/>
  <c r="T868"/>
  <c r="R868"/>
  <c r="P868"/>
  <c r="BI862"/>
  <c r="BH862"/>
  <c r="BG862"/>
  <c r="BE862"/>
  <c r="T862"/>
  <c r="R862"/>
  <c r="P862"/>
  <c r="BI855"/>
  <c r="BH855"/>
  <c r="BG855"/>
  <c r="BE855"/>
  <c r="T855"/>
  <c r="R855"/>
  <c r="P855"/>
  <c r="BI851"/>
  <c r="BH851"/>
  <c r="BG851"/>
  <c r="BE851"/>
  <c r="T851"/>
  <c r="R851"/>
  <c r="P851"/>
  <c r="BI847"/>
  <c r="BH847"/>
  <c r="BG847"/>
  <c r="BE847"/>
  <c r="T847"/>
  <c r="R847"/>
  <c r="P847"/>
  <c r="BI843"/>
  <c r="BH843"/>
  <c r="BG843"/>
  <c r="BE843"/>
  <c r="T843"/>
  <c r="R843"/>
  <c r="P843"/>
  <c r="BI834"/>
  <c r="BH834"/>
  <c r="BG834"/>
  <c r="BE834"/>
  <c r="T834"/>
  <c r="R834"/>
  <c r="P834"/>
  <c r="BI829"/>
  <c r="BH829"/>
  <c r="BG829"/>
  <c r="BE829"/>
  <c r="T829"/>
  <c r="R829"/>
  <c r="P829"/>
  <c r="BI824"/>
  <c r="BH824"/>
  <c r="BG824"/>
  <c r="BE824"/>
  <c r="T824"/>
  <c r="R824"/>
  <c r="P824"/>
  <c r="BI819"/>
  <c r="BH819"/>
  <c r="BG819"/>
  <c r="BE819"/>
  <c r="T819"/>
  <c r="R819"/>
  <c r="P819"/>
  <c r="BI815"/>
  <c r="BH815"/>
  <c r="BG815"/>
  <c r="BE815"/>
  <c r="T815"/>
  <c r="R815"/>
  <c r="P815"/>
  <c r="BI811"/>
  <c r="BH811"/>
  <c r="BG811"/>
  <c r="BE811"/>
  <c r="T811"/>
  <c r="R811"/>
  <c r="P811"/>
  <c r="BI808"/>
  <c r="BH808"/>
  <c r="BG808"/>
  <c r="BE808"/>
  <c r="T808"/>
  <c r="R808"/>
  <c r="P808"/>
  <c r="BI807"/>
  <c r="BH807"/>
  <c r="BG807"/>
  <c r="BE807"/>
  <c r="T807"/>
  <c r="R807"/>
  <c r="P807"/>
  <c r="BI804"/>
  <c r="BH804"/>
  <c r="BG804"/>
  <c r="BE804"/>
  <c r="T804"/>
  <c r="R804"/>
  <c r="P804"/>
  <c r="BI801"/>
  <c r="BH801"/>
  <c r="BG801"/>
  <c r="BE801"/>
  <c r="T801"/>
  <c r="R801"/>
  <c r="P801"/>
  <c r="BI798"/>
  <c r="BH798"/>
  <c r="BG798"/>
  <c r="BE798"/>
  <c r="T798"/>
  <c r="R798"/>
  <c r="P798"/>
  <c r="BI784"/>
  <c r="BH784"/>
  <c r="BG784"/>
  <c r="BE784"/>
  <c r="T784"/>
  <c r="R784"/>
  <c r="P784"/>
  <c r="BI781"/>
  <c r="BH781"/>
  <c r="BG781"/>
  <c r="BE781"/>
  <c r="T781"/>
  <c r="R781"/>
  <c r="P781"/>
  <c r="BI775"/>
  <c r="BH775"/>
  <c r="BG775"/>
  <c r="BE775"/>
  <c r="T775"/>
  <c r="R775"/>
  <c r="P775"/>
  <c r="BI759"/>
  <c r="BH759"/>
  <c r="BG759"/>
  <c r="BE759"/>
  <c r="T759"/>
  <c r="R759"/>
  <c r="P759"/>
  <c r="BI752"/>
  <c r="BH752"/>
  <c r="BG752"/>
  <c r="BE752"/>
  <c r="T752"/>
  <c r="R752"/>
  <c r="P752"/>
  <c r="BI735"/>
  <c r="BH735"/>
  <c r="BG735"/>
  <c r="BE735"/>
  <c r="T735"/>
  <c r="R735"/>
  <c r="P735"/>
  <c r="BI730"/>
  <c r="BH730"/>
  <c r="BG730"/>
  <c r="BE730"/>
  <c r="T730"/>
  <c r="R730"/>
  <c r="P730"/>
  <c r="BI726"/>
  <c r="BH726"/>
  <c r="BG726"/>
  <c r="BE726"/>
  <c r="T726"/>
  <c r="R726"/>
  <c r="P726"/>
  <c r="BI722"/>
  <c r="BH722"/>
  <c r="BG722"/>
  <c r="BE722"/>
  <c r="T722"/>
  <c r="R722"/>
  <c r="P722"/>
  <c r="BI712"/>
  <c r="BH712"/>
  <c r="BG712"/>
  <c r="BE712"/>
  <c r="T712"/>
  <c r="R712"/>
  <c r="P712"/>
  <c r="BI709"/>
  <c r="BH709"/>
  <c r="BG709"/>
  <c r="BE709"/>
  <c r="T709"/>
  <c r="R709"/>
  <c r="P709"/>
  <c r="BI701"/>
  <c r="BH701"/>
  <c r="BG701"/>
  <c r="BE701"/>
  <c r="T701"/>
  <c r="R701"/>
  <c r="P701"/>
  <c r="BI697"/>
  <c r="BH697"/>
  <c r="BG697"/>
  <c r="BE697"/>
  <c r="T697"/>
  <c r="R697"/>
  <c r="P697"/>
  <c r="BI672"/>
  <c r="BH672"/>
  <c r="BG672"/>
  <c r="BE672"/>
  <c r="T672"/>
  <c r="R672"/>
  <c r="P672"/>
  <c r="BI667"/>
  <c r="BH667"/>
  <c r="BG667"/>
  <c r="BE667"/>
  <c r="T667"/>
  <c r="R667"/>
  <c r="P667"/>
  <c r="BI652"/>
  <c r="BH652"/>
  <c r="BG652"/>
  <c r="BE652"/>
  <c r="T652"/>
  <c r="R652"/>
  <c r="P652"/>
  <c r="BI647"/>
  <c r="BH647"/>
  <c r="BG647"/>
  <c r="BE647"/>
  <c r="T647"/>
  <c r="R647"/>
  <c r="P647"/>
  <c r="BI642"/>
  <c r="BH642"/>
  <c r="BG642"/>
  <c r="BE642"/>
  <c r="T642"/>
  <c r="R642"/>
  <c r="P642"/>
  <c r="BI602"/>
  <c r="BH602"/>
  <c r="BG602"/>
  <c r="BE602"/>
  <c r="T602"/>
  <c r="R602"/>
  <c r="P602"/>
  <c r="BI596"/>
  <c r="BH596"/>
  <c r="BG596"/>
  <c r="BE596"/>
  <c r="T596"/>
  <c r="R596"/>
  <c r="P596"/>
  <c r="BI591"/>
  <c r="BH591"/>
  <c r="BG591"/>
  <c r="BE591"/>
  <c r="T591"/>
  <c r="R591"/>
  <c r="P591"/>
  <c r="BI589"/>
  <c r="BH589"/>
  <c r="BG589"/>
  <c r="BE589"/>
  <c r="T589"/>
  <c r="R589"/>
  <c r="P589"/>
  <c r="BI588"/>
  <c r="BH588"/>
  <c r="BG588"/>
  <c r="BE588"/>
  <c r="T588"/>
  <c r="R588"/>
  <c r="P588"/>
  <c r="BI586"/>
  <c r="BH586"/>
  <c r="BG586"/>
  <c r="BE586"/>
  <c r="T586"/>
  <c r="R586"/>
  <c r="P586"/>
  <c r="BI585"/>
  <c r="BH585"/>
  <c r="BG585"/>
  <c r="BE585"/>
  <c r="T585"/>
  <c r="R585"/>
  <c r="P585"/>
  <c r="BI570"/>
  <c r="BH570"/>
  <c r="BG570"/>
  <c r="BE570"/>
  <c r="T570"/>
  <c r="R570"/>
  <c r="P570"/>
  <c r="BI566"/>
  <c r="BH566"/>
  <c r="BG566"/>
  <c r="BE566"/>
  <c r="T566"/>
  <c r="R566"/>
  <c r="P566"/>
  <c r="BI563"/>
  <c r="BH563"/>
  <c r="BG563"/>
  <c r="BE563"/>
  <c r="T563"/>
  <c r="R563"/>
  <c r="P563"/>
  <c r="BI561"/>
  <c r="BH561"/>
  <c r="BG561"/>
  <c r="BE561"/>
  <c r="T561"/>
  <c r="R561"/>
  <c r="P561"/>
  <c r="BI555"/>
  <c r="BH555"/>
  <c r="BG555"/>
  <c r="BE555"/>
  <c r="T555"/>
  <c r="R555"/>
  <c r="P555"/>
  <c r="BI553"/>
  <c r="BH553"/>
  <c r="BG553"/>
  <c r="BE553"/>
  <c r="T553"/>
  <c r="R553"/>
  <c r="P553"/>
  <c r="BI546"/>
  <c r="BH546"/>
  <c r="BG546"/>
  <c r="BE546"/>
  <c r="T546"/>
  <c r="R546"/>
  <c r="P546"/>
  <c r="BI542"/>
  <c r="BH542"/>
  <c r="BG542"/>
  <c r="BE542"/>
  <c r="T542"/>
  <c r="R542"/>
  <c r="P542"/>
  <c r="BI535"/>
  <c r="BH535"/>
  <c r="BG535"/>
  <c r="BE535"/>
  <c r="T535"/>
  <c r="R535"/>
  <c r="P535"/>
  <c r="BI529"/>
  <c r="BH529"/>
  <c r="BG529"/>
  <c r="BE529"/>
  <c r="T529"/>
  <c r="R529"/>
  <c r="P529"/>
  <c r="BI489"/>
  <c r="BH489"/>
  <c r="BG489"/>
  <c r="BE489"/>
  <c r="T489"/>
  <c r="R489"/>
  <c r="P489"/>
  <c r="BI358"/>
  <c r="BH358"/>
  <c r="BG358"/>
  <c r="BE358"/>
  <c r="T358"/>
  <c r="R358"/>
  <c r="P358"/>
  <c r="BI355"/>
  <c r="BH355"/>
  <c r="BG355"/>
  <c r="BE355"/>
  <c r="T355"/>
  <c r="R355"/>
  <c r="P355"/>
  <c r="BI316"/>
  <c r="BH316"/>
  <c r="BG316"/>
  <c r="BE316"/>
  <c r="T316"/>
  <c r="R316"/>
  <c r="P316"/>
  <c r="BI312"/>
  <c r="BH312"/>
  <c r="BG312"/>
  <c r="BE312"/>
  <c r="T312"/>
  <c r="R312"/>
  <c r="P312"/>
  <c r="BI308"/>
  <c r="BH308"/>
  <c r="BG308"/>
  <c r="BE308"/>
  <c r="T308"/>
  <c r="R308"/>
  <c r="P308"/>
  <c r="BI304"/>
  <c r="BH304"/>
  <c r="BG304"/>
  <c r="BE304"/>
  <c r="T304"/>
  <c r="R304"/>
  <c r="P304"/>
  <c r="BI302"/>
  <c r="BH302"/>
  <c r="BG302"/>
  <c r="BE302"/>
  <c r="T302"/>
  <c r="R302"/>
  <c r="P302"/>
  <c r="BI295"/>
  <c r="BH295"/>
  <c r="BG295"/>
  <c r="BE295"/>
  <c r="T295"/>
  <c r="R295"/>
  <c r="P295"/>
  <c r="BI291"/>
  <c r="BH291"/>
  <c r="BG291"/>
  <c r="BE291"/>
  <c r="T291"/>
  <c r="R291"/>
  <c r="P291"/>
  <c r="BI287"/>
  <c r="BH287"/>
  <c r="BG287"/>
  <c r="BE287"/>
  <c r="T287"/>
  <c r="R287"/>
  <c r="P287"/>
  <c r="BI257"/>
  <c r="BH257"/>
  <c r="BG257"/>
  <c r="BE257"/>
  <c r="T257"/>
  <c r="R257"/>
  <c r="P257"/>
  <c r="BI253"/>
  <c r="BH253"/>
  <c r="BG253"/>
  <c r="BE253"/>
  <c r="T253"/>
  <c r="R253"/>
  <c r="P253"/>
  <c r="BI249"/>
  <c r="BH249"/>
  <c r="BG249"/>
  <c r="BE249"/>
  <c r="T249"/>
  <c r="R249"/>
  <c r="P249"/>
  <c r="BI204"/>
  <c r="BH204"/>
  <c r="BG204"/>
  <c r="BE204"/>
  <c r="T204"/>
  <c r="R204"/>
  <c r="P204"/>
  <c r="BI200"/>
  <c r="BH200"/>
  <c r="BG200"/>
  <c r="BE200"/>
  <c r="T200"/>
  <c r="R200"/>
  <c r="P200"/>
  <c r="BI194"/>
  <c r="BH194"/>
  <c r="BG194"/>
  <c r="BE194"/>
  <c r="T194"/>
  <c r="R194"/>
  <c r="P194"/>
  <c r="BI190"/>
  <c r="BH190"/>
  <c r="BG190"/>
  <c r="BE190"/>
  <c r="T190"/>
  <c r="R190"/>
  <c r="P190"/>
  <c r="BI186"/>
  <c r="BH186"/>
  <c r="BG186"/>
  <c r="BE186"/>
  <c r="T186"/>
  <c r="R186"/>
  <c r="P186"/>
  <c r="BI182"/>
  <c r="BH182"/>
  <c r="BG182"/>
  <c r="BE182"/>
  <c r="T182"/>
  <c r="R182"/>
  <c r="P182"/>
  <c r="BI128"/>
  <c r="BH128"/>
  <c r="BG128"/>
  <c r="BE128"/>
  <c r="T128"/>
  <c r="R128"/>
  <c r="P128"/>
  <c r="BI123"/>
  <c r="BH123"/>
  <c r="BG123"/>
  <c r="BE123"/>
  <c r="T123"/>
  <c r="R123"/>
  <c r="P123"/>
  <c r="BI121"/>
  <c r="BH121"/>
  <c r="BG121"/>
  <c r="BE121"/>
  <c r="T121"/>
  <c r="R121"/>
  <c r="P121"/>
  <c r="BI117"/>
  <c r="BH117"/>
  <c r="BG117"/>
  <c r="BE117"/>
  <c r="T117"/>
  <c r="R117"/>
  <c r="P117"/>
  <c r="BI113"/>
  <c r="BH113"/>
  <c r="BG113"/>
  <c r="BE113"/>
  <c r="T113"/>
  <c r="R113"/>
  <c r="P113"/>
  <c r="J107"/>
  <c r="J106"/>
  <c r="F106"/>
  <c r="F104"/>
  <c r="E102"/>
  <c r="J59"/>
  <c r="J58"/>
  <c r="F58"/>
  <c r="F56"/>
  <c r="E54"/>
  <c r="J20"/>
  <c r="E20"/>
  <c r="F107"/>
  <c r="J19"/>
  <c r="J14"/>
  <c r="J56"/>
  <c r="E7"/>
  <c r="E98"/>
  <c i="5" r="J39"/>
  <c r="J38"/>
  <c i="1" r="AY61"/>
  <c i="5" r="J37"/>
  <c i="1" r="AX61"/>
  <c i="5" r="BI113"/>
  <c r="BH113"/>
  <c r="BG113"/>
  <c r="BE113"/>
  <c r="T113"/>
  <c r="T112"/>
  <c r="R113"/>
  <c r="R112"/>
  <c r="P113"/>
  <c r="P112"/>
  <c r="BI110"/>
  <c r="BH110"/>
  <c r="BG110"/>
  <c r="BE110"/>
  <c r="T110"/>
  <c r="R110"/>
  <c r="P110"/>
  <c r="BI106"/>
  <c r="BH106"/>
  <c r="BG106"/>
  <c r="BE106"/>
  <c r="T106"/>
  <c r="R106"/>
  <c r="P106"/>
  <c r="BI103"/>
  <c r="BH103"/>
  <c r="BG103"/>
  <c r="BE103"/>
  <c r="T103"/>
  <c r="T102"/>
  <c r="R103"/>
  <c r="R102"/>
  <c r="P103"/>
  <c r="P102"/>
  <c r="BI98"/>
  <c r="BH98"/>
  <c r="BG98"/>
  <c r="BE98"/>
  <c r="T98"/>
  <c r="T97"/>
  <c r="R98"/>
  <c r="R97"/>
  <c r="P98"/>
  <c r="P97"/>
  <c r="BI95"/>
  <c r="BH95"/>
  <c r="BG95"/>
  <c r="BE95"/>
  <c r="T95"/>
  <c r="T94"/>
  <c r="T93"/>
  <c r="R95"/>
  <c r="R94"/>
  <c r="R93"/>
  <c r="P95"/>
  <c r="P94"/>
  <c r="P93"/>
  <c r="J89"/>
  <c r="J88"/>
  <c r="F88"/>
  <c r="F86"/>
  <c r="E84"/>
  <c r="J59"/>
  <c r="J58"/>
  <c r="F58"/>
  <c r="F56"/>
  <c r="E54"/>
  <c r="J20"/>
  <c r="E20"/>
  <c r="F89"/>
  <c r="J19"/>
  <c r="J14"/>
  <c r="J86"/>
  <c r="E7"/>
  <c r="E80"/>
  <c i="4" r="J39"/>
  <c r="J38"/>
  <c i="1" r="AY59"/>
  <c i="4" r="J37"/>
  <c i="1" r="AX59"/>
  <c i="4"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99"/>
  <c r="BH99"/>
  <c r="BG99"/>
  <c r="BE99"/>
  <c r="T99"/>
  <c r="R99"/>
  <c r="P99"/>
  <c r="BI98"/>
  <c r="BH98"/>
  <c r="BG98"/>
  <c r="BE98"/>
  <c r="T98"/>
  <c r="R98"/>
  <c r="P98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BI94"/>
  <c r="BH94"/>
  <c r="BG94"/>
  <c r="BE94"/>
  <c r="T94"/>
  <c r="R94"/>
  <c r="P94"/>
  <c r="BI93"/>
  <c r="BH93"/>
  <c r="BG93"/>
  <c r="BE93"/>
  <c r="T93"/>
  <c r="R93"/>
  <c r="P93"/>
  <c r="BI92"/>
  <c r="BH92"/>
  <c r="BG92"/>
  <c r="BE92"/>
  <c r="T92"/>
  <c r="R92"/>
  <c r="P92"/>
  <c r="BI91"/>
  <c r="BH91"/>
  <c r="BG91"/>
  <c r="BE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3" r="J39"/>
  <c r="J38"/>
  <c i="1" r="AY58"/>
  <c i="3" r="J37"/>
  <c i="1" r="AX58"/>
  <c i="3" r="BI154"/>
  <c r="BH154"/>
  <c r="BG154"/>
  <c r="BE154"/>
  <c r="T154"/>
  <c r="R154"/>
  <c r="P154"/>
  <c r="BI152"/>
  <c r="BH152"/>
  <c r="BG152"/>
  <c r="BE152"/>
  <c r="T152"/>
  <c r="R152"/>
  <c r="P152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5"/>
  <c r="BH145"/>
  <c r="BG145"/>
  <c r="BE145"/>
  <c r="T145"/>
  <c r="R145"/>
  <c r="P145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5"/>
  <c r="BH135"/>
  <c r="BG135"/>
  <c r="BE135"/>
  <c r="T135"/>
  <c r="R135"/>
  <c r="P135"/>
  <c r="BI134"/>
  <c r="BH134"/>
  <c r="BG134"/>
  <c r="BE134"/>
  <c r="T134"/>
  <c r="R134"/>
  <c r="P134"/>
  <c r="BI132"/>
  <c r="BH132"/>
  <c r="BG132"/>
  <c r="BE132"/>
  <c r="T132"/>
  <c r="R132"/>
  <c r="P132"/>
  <c r="BI130"/>
  <c r="BH130"/>
  <c r="BG130"/>
  <c r="BE130"/>
  <c r="T130"/>
  <c r="R130"/>
  <c r="P130"/>
  <c r="BI128"/>
  <c r="BH128"/>
  <c r="BG128"/>
  <c r="BE128"/>
  <c r="T128"/>
  <c r="R128"/>
  <c r="P128"/>
  <c r="BI126"/>
  <c r="BH126"/>
  <c r="BG126"/>
  <c r="BE126"/>
  <c r="T126"/>
  <c r="R126"/>
  <c r="P126"/>
  <c r="BI123"/>
  <c r="BH123"/>
  <c r="BG123"/>
  <c r="BE123"/>
  <c r="T123"/>
  <c r="R123"/>
  <c r="P123"/>
  <c r="BI118"/>
  <c r="BH118"/>
  <c r="BG118"/>
  <c r="BE118"/>
  <c r="T118"/>
  <c r="R118"/>
  <c r="P118"/>
  <c r="BI116"/>
  <c r="BH116"/>
  <c r="BG116"/>
  <c r="BE116"/>
  <c r="T116"/>
  <c r="R116"/>
  <c r="P116"/>
  <c r="BI114"/>
  <c r="BH114"/>
  <c r="BG114"/>
  <c r="BE114"/>
  <c r="T114"/>
  <c r="R114"/>
  <c r="P114"/>
  <c r="BI108"/>
  <c r="BH108"/>
  <c r="BG108"/>
  <c r="BE108"/>
  <c r="T108"/>
  <c r="R108"/>
  <c r="P108"/>
  <c r="BI107"/>
  <c r="BH107"/>
  <c r="BG107"/>
  <c r="BE107"/>
  <c r="T107"/>
  <c r="R107"/>
  <c r="P107"/>
  <c r="BI105"/>
  <c r="BH105"/>
  <c r="BG105"/>
  <c r="BE105"/>
  <c r="T105"/>
  <c r="R105"/>
  <c r="P105"/>
  <c r="BI101"/>
  <c r="BH101"/>
  <c r="BG101"/>
  <c r="BE101"/>
  <c r="T101"/>
  <c r="R101"/>
  <c r="P101"/>
  <c r="BI99"/>
  <c r="BH99"/>
  <c r="BG99"/>
  <c r="BE99"/>
  <c r="T99"/>
  <c r="R99"/>
  <c r="P99"/>
  <c r="BI97"/>
  <c r="BH97"/>
  <c r="BG97"/>
  <c r="BE97"/>
  <c r="T97"/>
  <c r="R97"/>
  <c r="P97"/>
  <c r="BI96"/>
  <c r="BH96"/>
  <c r="BG96"/>
  <c r="BE96"/>
  <c r="T96"/>
  <c r="R96"/>
  <c r="P96"/>
  <c r="BI94"/>
  <c r="BH94"/>
  <c r="BG94"/>
  <c r="BE94"/>
  <c r="T94"/>
  <c r="R94"/>
  <c r="P94"/>
  <c r="J88"/>
  <c r="J87"/>
  <c r="F87"/>
  <c r="F85"/>
  <c r="E83"/>
  <c r="J59"/>
  <c r="J58"/>
  <c r="F58"/>
  <c r="F56"/>
  <c r="E54"/>
  <c r="J20"/>
  <c r="E20"/>
  <c r="F59"/>
  <c r="J19"/>
  <c r="J14"/>
  <c r="J56"/>
  <c r="E7"/>
  <c r="E79"/>
  <c i="2" r="J39"/>
  <c r="J38"/>
  <c i="1" r="AY56"/>
  <c i="2" r="J37"/>
  <c i="1" r="AX56"/>
  <c i="2" r="BI140"/>
  <c r="BH140"/>
  <c r="BG140"/>
  <c r="BE140"/>
  <c r="T140"/>
  <c r="T139"/>
  <c r="R140"/>
  <c r="R139"/>
  <c r="P140"/>
  <c r="P139"/>
  <c r="BI132"/>
  <c r="BH132"/>
  <c r="BG132"/>
  <c r="BE132"/>
  <c r="T132"/>
  <c r="R132"/>
  <c r="P132"/>
  <c r="BI128"/>
  <c r="BH128"/>
  <c r="BG128"/>
  <c r="BE128"/>
  <c r="T128"/>
  <c r="R128"/>
  <c r="P128"/>
  <c r="BI123"/>
  <c r="BH123"/>
  <c r="BG123"/>
  <c r="BE123"/>
  <c r="T123"/>
  <c r="R123"/>
  <c r="P123"/>
  <c r="BI119"/>
  <c r="BH119"/>
  <c r="BG119"/>
  <c r="BE119"/>
  <c r="T119"/>
  <c r="R119"/>
  <c r="P119"/>
  <c r="BI115"/>
  <c r="BH115"/>
  <c r="BG115"/>
  <c r="BE115"/>
  <c r="T115"/>
  <c r="R115"/>
  <c r="P115"/>
  <c r="BI111"/>
  <c r="BH111"/>
  <c r="BG111"/>
  <c r="BE111"/>
  <c r="T111"/>
  <c r="R111"/>
  <c r="P111"/>
  <c r="BI105"/>
  <c r="BH105"/>
  <c r="BG105"/>
  <c r="BE105"/>
  <c r="T105"/>
  <c r="R105"/>
  <c r="P105"/>
  <c r="BI99"/>
  <c r="BH99"/>
  <c r="BG99"/>
  <c r="BE99"/>
  <c r="T99"/>
  <c r="R99"/>
  <c r="P99"/>
  <c r="BI95"/>
  <c r="BH95"/>
  <c r="BG95"/>
  <c r="BE95"/>
  <c r="T95"/>
  <c r="R95"/>
  <c r="P95"/>
  <c r="BI91"/>
  <c r="BH91"/>
  <c r="BG91"/>
  <c r="BE91"/>
  <c r="T91"/>
  <c r="R91"/>
  <c r="P91"/>
  <c r="J85"/>
  <c r="J84"/>
  <c r="F84"/>
  <c r="F82"/>
  <c r="E80"/>
  <c r="J59"/>
  <c r="J58"/>
  <c r="F58"/>
  <c r="F56"/>
  <c r="E54"/>
  <c r="J20"/>
  <c r="E20"/>
  <c r="F59"/>
  <c r="J19"/>
  <c r="J14"/>
  <c r="J82"/>
  <c r="E7"/>
  <c r="E76"/>
  <c i="1" r="L50"/>
  <c r="AM50"/>
  <c r="AM49"/>
  <c r="L49"/>
  <c r="AM47"/>
  <c r="L47"/>
  <c r="L45"/>
  <c r="L44"/>
  <c i="34" r="J97"/>
  <c r="J96"/>
  <c r="BK91"/>
  <c r="BK90"/>
  <c r="BK86"/>
  <c i="32" r="BK175"/>
  <c r="J171"/>
  <c r="J169"/>
  <c r="BK166"/>
  <c r="BK162"/>
  <c r="J159"/>
  <c r="BK158"/>
  <c r="BK155"/>
  <c r="J151"/>
  <c r="BK147"/>
  <c r="BK146"/>
  <c r="BK141"/>
  <c r="BK137"/>
  <c r="J135"/>
  <c r="J133"/>
  <c r="J131"/>
  <c r="BK129"/>
  <c r="BK127"/>
  <c r="BK125"/>
  <c r="J121"/>
  <c r="BK119"/>
  <c r="J118"/>
  <c r="BK115"/>
  <c r="J113"/>
  <c r="BK111"/>
  <c r="J111"/>
  <c r="J110"/>
  <c r="BK108"/>
  <c r="J105"/>
  <c r="J103"/>
  <c r="J101"/>
  <c r="BK100"/>
  <c r="J95"/>
  <c i="30" r="J111"/>
  <c r="J102"/>
  <c r="BK96"/>
  <c i="29" r="J107"/>
  <c r="J104"/>
  <c r="J96"/>
  <c i="28" r="J92"/>
  <c r="BK87"/>
  <c i="27" r="J282"/>
  <c r="BK269"/>
  <c r="J257"/>
  <c r="BK251"/>
  <c r="BK242"/>
  <c r="J235"/>
  <c r="J222"/>
  <c r="BK216"/>
  <c r="J187"/>
  <c r="BK169"/>
  <c r="J156"/>
  <c r="BK144"/>
  <c r="BK132"/>
  <c r="J119"/>
  <c r="J106"/>
  <c i="26" r="J103"/>
  <c r="J100"/>
  <c i="25" r="J153"/>
  <c r="BK148"/>
  <c r="BK144"/>
  <c r="J140"/>
  <c r="J135"/>
  <c r="BK131"/>
  <c r="J127"/>
  <c r="BK122"/>
  <c r="BK118"/>
  <c r="J114"/>
  <c r="J109"/>
  <c r="BK105"/>
  <c r="BK100"/>
  <c r="J98"/>
  <c i="24" r="J90"/>
  <c i="23" r="BK114"/>
  <c r="BK110"/>
  <c r="J106"/>
  <c r="BK102"/>
  <c r="J98"/>
  <c r="J93"/>
  <c r="J89"/>
  <c r="J86"/>
  <c i="22" r="J205"/>
  <c r="BK200"/>
  <c r="BK196"/>
  <c r="J194"/>
  <c r="BK189"/>
  <c r="J184"/>
  <c r="BK180"/>
  <c r="J175"/>
  <c r="BK168"/>
  <c r="J165"/>
  <c r="BK162"/>
  <c r="BK158"/>
  <c r="J152"/>
  <c r="J148"/>
  <c r="J142"/>
  <c r="J138"/>
  <c r="J132"/>
  <c r="J127"/>
  <c r="BK124"/>
  <c r="J119"/>
  <c r="BK116"/>
  <c r="J113"/>
  <c r="BK107"/>
  <c r="BK104"/>
  <c r="BK99"/>
  <c i="21" r="BK215"/>
  <c r="BK210"/>
  <c r="J204"/>
  <c r="BK199"/>
  <c r="J197"/>
  <c r="BK194"/>
  <c r="BK135"/>
  <c r="BK119"/>
  <c r="BK115"/>
  <c r="BK111"/>
  <c r="BK105"/>
  <c i="20" r="BK98"/>
  <c r="BK93"/>
  <c i="19" r="BK155"/>
  <c r="J152"/>
  <c r="J145"/>
  <c r="J142"/>
  <c r="BK137"/>
  <c r="J132"/>
  <c r="J128"/>
  <c r="BK123"/>
  <c r="BK119"/>
  <c r="BK114"/>
  <c r="J110"/>
  <c r="J106"/>
  <c r="BK102"/>
  <c i="18" r="BK216"/>
  <c r="J212"/>
  <c r="J210"/>
  <c r="J196"/>
  <c r="BK191"/>
  <c r="J184"/>
  <c r="BK177"/>
  <c r="J172"/>
  <c r="J167"/>
  <c r="J163"/>
  <c r="BK158"/>
  <c r="J155"/>
  <c r="BK152"/>
  <c r="BK147"/>
  <c r="J144"/>
  <c r="BK137"/>
  <c r="J129"/>
  <c r="BK123"/>
  <c r="J115"/>
  <c r="J109"/>
  <c r="J104"/>
  <c r="BK100"/>
  <c i="17" r="BK167"/>
  <c r="J162"/>
  <c r="J158"/>
  <c r="BK153"/>
  <c r="J148"/>
  <c r="BK143"/>
  <c r="J139"/>
  <c r="J135"/>
  <c r="J132"/>
  <c r="J127"/>
  <c r="J122"/>
  <c r="J118"/>
  <c r="BK113"/>
  <c r="J107"/>
  <c r="BK103"/>
  <c i="16" r="BK315"/>
  <c r="J311"/>
  <c r="BK307"/>
  <c r="BK302"/>
  <c r="J298"/>
  <c r="J295"/>
  <c r="J291"/>
  <c r="BK286"/>
  <c r="BK283"/>
  <c r="J276"/>
  <c r="BK273"/>
  <c r="J269"/>
  <c r="J263"/>
  <c r="BK259"/>
  <c r="BK257"/>
  <c r="BK252"/>
  <c r="BK248"/>
  <c r="BK245"/>
  <c r="BK241"/>
  <c r="J237"/>
  <c r="BK234"/>
  <c r="J229"/>
  <c r="J225"/>
  <c r="J216"/>
  <c r="BK210"/>
  <c r="BK204"/>
  <c r="BK200"/>
  <c r="BK197"/>
  <c r="BK193"/>
  <c r="J184"/>
  <c r="J180"/>
  <c r="BK171"/>
  <c r="BK162"/>
  <c r="BK156"/>
  <c r="BK148"/>
  <c r="BK142"/>
  <c r="BK134"/>
  <c r="J126"/>
  <c r="BK123"/>
  <c r="J111"/>
  <c i="15" r="J219"/>
  <c r="J215"/>
  <c r="BK208"/>
  <c r="J202"/>
  <c i="6" r="J1638"/>
  <c r="BK1626"/>
  <c r="BK1612"/>
  <c r="J1607"/>
  <c r="BK1586"/>
  <c r="BK1553"/>
  <c r="J1531"/>
  <c r="BK1504"/>
  <c r="BK1484"/>
  <c r="J1470"/>
  <c r="BK1455"/>
  <c r="J1397"/>
  <c r="J1379"/>
  <c r="J1331"/>
  <c r="J1309"/>
  <c r="J1283"/>
  <c r="BK1248"/>
  <c r="BK1224"/>
  <c i="27" r="BK158"/>
  <c r="BK148"/>
  <c r="BK136"/>
  <c r="J123"/>
  <c r="BK113"/>
  <c r="J100"/>
  <c i="26" r="BK96"/>
  <c i="25" r="BK152"/>
  <c r="J147"/>
  <c r="BK143"/>
  <c r="BK139"/>
  <c r="J134"/>
  <c r="J130"/>
  <c r="BK126"/>
  <c r="BK121"/>
  <c r="J117"/>
  <c r="BK113"/>
  <c r="J108"/>
  <c r="J104"/>
  <c r="BK101"/>
  <c r="BK99"/>
  <c i="24" r="J89"/>
  <c r="J86"/>
  <c i="23" r="J111"/>
  <c r="J108"/>
  <c r="J104"/>
  <c r="J100"/>
  <c r="J96"/>
  <c r="BK92"/>
  <c r="BK88"/>
  <c i="22" r="J206"/>
  <c r="BK202"/>
  <c r="J197"/>
  <c r="BK192"/>
  <c r="BK188"/>
  <c r="J183"/>
  <c r="BK179"/>
  <c r="BK175"/>
  <c r="J169"/>
  <c r="BK165"/>
  <c r="BK161"/>
  <c r="BK156"/>
  <c r="BK152"/>
  <c r="J147"/>
  <c r="BK143"/>
  <c r="J139"/>
  <c r="J136"/>
  <c r="J131"/>
  <c r="J126"/>
  <c r="J122"/>
  <c r="BK117"/>
  <c r="BK113"/>
  <c r="J111"/>
  <c r="J106"/>
  <c r="J102"/>
  <c i="21" r="J216"/>
  <c r="J212"/>
  <c r="J207"/>
  <c r="BK202"/>
  <c r="BK198"/>
  <c r="BK192"/>
  <c r="J189"/>
  <c r="BK184"/>
  <c r="BK175"/>
  <c r="J170"/>
  <c r="J165"/>
  <c r="J160"/>
  <c r="BK155"/>
  <c r="J151"/>
  <c r="BK148"/>
  <c r="BK142"/>
  <c r="J137"/>
  <c r="J132"/>
  <c r="BK120"/>
  <c r="J115"/>
  <c r="J110"/>
  <c r="J107"/>
  <c r="J104"/>
  <c i="20" r="BK94"/>
  <c i="19" r="BK156"/>
  <c r="J153"/>
  <c r="BK148"/>
  <c r="BK143"/>
  <c r="J139"/>
  <c r="BK136"/>
  <c r="BK131"/>
  <c r="J127"/>
  <c r="J122"/>
  <c r="J119"/>
  <c r="BK113"/>
  <c r="BK108"/>
  <c r="J104"/>
  <c r="J101"/>
  <c i="18" r="J216"/>
  <c r="J211"/>
  <c r="BK203"/>
  <c r="BK199"/>
  <c r="J194"/>
  <c r="J190"/>
  <c r="BK184"/>
  <c r="BK176"/>
  <c r="BK172"/>
  <c r="BK169"/>
  <c r="BK165"/>
  <c r="J161"/>
  <c r="J157"/>
  <c r="BK153"/>
  <c r="BK149"/>
  <c r="J145"/>
  <c r="J137"/>
  <c r="J131"/>
  <c r="BK126"/>
  <c r="J121"/>
  <c r="J113"/>
  <c r="BK103"/>
  <c i="17" r="J169"/>
  <c r="J167"/>
  <c r="BK162"/>
  <c r="BK156"/>
  <c r="BK152"/>
  <c r="BK147"/>
  <c r="BK141"/>
  <c r="BK138"/>
  <c r="J133"/>
  <c r="BK127"/>
  <c r="BK122"/>
  <c r="BK117"/>
  <c r="BK112"/>
  <c r="BK108"/>
  <c r="BK105"/>
  <c i="16" r="BK314"/>
  <c r="BK310"/>
  <c r="J307"/>
  <c r="BK303"/>
  <c r="BK299"/>
  <c r="BK293"/>
  <c r="BK287"/>
  <c r="J283"/>
  <c r="BK282"/>
  <c r="BK277"/>
  <c r="J273"/>
  <c r="J268"/>
  <c r="BK262"/>
  <c r="J259"/>
  <c r="BK254"/>
  <c r="BK251"/>
  <c r="J247"/>
  <c r="J241"/>
  <c r="J236"/>
  <c r="BK232"/>
  <c r="J230"/>
  <c r="J227"/>
  <c r="J224"/>
  <c r="BK222"/>
  <c r="BK220"/>
  <c r="J217"/>
  <c r="BK213"/>
  <c r="J208"/>
  <c r="J206"/>
  <c r="J199"/>
  <c r="BK191"/>
  <c r="J188"/>
  <c r="J177"/>
  <c r="J172"/>
  <c r="BK169"/>
  <c r="J163"/>
  <c r="J156"/>
  <c r="J150"/>
  <c r="J147"/>
  <c r="J140"/>
  <c r="BK136"/>
  <c r="J128"/>
  <c r="J121"/>
  <c r="BK117"/>
  <c r="BK112"/>
  <c r="J107"/>
  <c i="15" r="J225"/>
  <c r="BK219"/>
  <c r="J213"/>
  <c r="J208"/>
  <c r="BK203"/>
  <c r="BK198"/>
  <c r="BK195"/>
  <c r="J188"/>
  <c r="J179"/>
  <c r="BK172"/>
  <c r="J164"/>
  <c r="BK159"/>
  <c r="BK153"/>
  <c r="J142"/>
  <c r="BK139"/>
  <c r="J131"/>
  <c r="J128"/>
  <c r="BK119"/>
  <c r="BK106"/>
  <c r="BK102"/>
  <c i="14" r="J131"/>
  <c r="BK125"/>
  <c r="J121"/>
  <c r="J115"/>
  <c r="J108"/>
  <c r="BK103"/>
  <c i="13" r="J132"/>
  <c r="J127"/>
  <c r="BK119"/>
  <c r="BK114"/>
  <c r="BK106"/>
  <c i="12" r="BK143"/>
  <c r="BK133"/>
  <c r="BK125"/>
  <c i="10" r="BK157"/>
  <c r="BK127"/>
  <c r="J112"/>
  <c r="BK100"/>
  <c i="9" r="BK128"/>
  <c r="J119"/>
  <c r="J103"/>
  <c r="J100"/>
  <c i="8" r="J174"/>
  <c r="BK160"/>
  <c r="BK147"/>
  <c r="J144"/>
  <c r="BK110"/>
  <c i="7" r="BK301"/>
  <c r="BK246"/>
  <c r="BK233"/>
  <c r="BK196"/>
  <c r="J160"/>
  <c r="BK100"/>
  <c i="6" r="BK1922"/>
  <c r="BK1801"/>
  <c r="BK1755"/>
  <c r="BK1744"/>
  <c r="BK1741"/>
  <c r="BK1695"/>
  <c r="J1683"/>
  <c r="J1673"/>
  <c r="J1644"/>
  <c r="BK1638"/>
  <c r="BK1625"/>
  <c r="BK1608"/>
  <c r="J1590"/>
  <c r="J1574"/>
  <c r="BK1531"/>
  <c r="BK1513"/>
  <c r="BK1476"/>
  <c r="J1458"/>
  <c r="BK1427"/>
  <c r="BK1394"/>
  <c r="BK1323"/>
  <c r="BK1250"/>
  <c r="BK1230"/>
  <c r="J1177"/>
  <c r="BK1090"/>
  <c r="BK1082"/>
  <c r="J1053"/>
  <c r="BK1030"/>
  <c r="J996"/>
  <c r="BK962"/>
  <c r="J936"/>
  <c r="J903"/>
  <c r="BK892"/>
  <c r="BK868"/>
  <c r="BK808"/>
  <c r="J775"/>
  <c r="BK735"/>
  <c r="BK701"/>
  <c r="BK647"/>
  <c r="BK588"/>
  <c r="J553"/>
  <c r="BK358"/>
  <c r="BK295"/>
  <c r="BK257"/>
  <c r="J194"/>
  <c r="BK117"/>
  <c i="5" r="BK103"/>
  <c i="4" r="BK102"/>
  <c r="J92"/>
  <c i="3" r="BK143"/>
  <c r="BK138"/>
  <c r="BK130"/>
  <c r="BK116"/>
  <c r="J96"/>
  <c i="2" r="J123"/>
  <c r="BK95"/>
  <c i="1" r="AS88"/>
  <c i="34" r="J98"/>
  <c r="BK95"/>
  <c r="J91"/>
  <c r="J86"/>
  <c i="32" r="J173"/>
  <c r="BK170"/>
  <c r="J166"/>
  <c r="BK161"/>
  <c r="BK157"/>
  <c r="J153"/>
  <c r="BK148"/>
  <c r="J145"/>
  <c r="J141"/>
  <c r="BK134"/>
  <c r="J129"/>
  <c r="J125"/>
  <c r="J120"/>
  <c r="BK113"/>
  <c r="J108"/>
  <c r="BK104"/>
  <c r="J98"/>
  <c i="31" r="J98"/>
  <c i="27" r="BK192"/>
  <c r="BK179"/>
  <c i="16" r="J204"/>
  <c r="J201"/>
  <c r="J197"/>
  <c r="BK185"/>
  <c r="J181"/>
  <c r="BK178"/>
  <c r="J173"/>
  <c r="BK166"/>
  <c r="BK163"/>
  <c r="BK159"/>
  <c r="J154"/>
  <c r="J149"/>
  <c r="J143"/>
  <c r="BK139"/>
  <c r="BK133"/>
  <c r="BK125"/>
  <c r="J118"/>
  <c r="J112"/>
  <c r="BK109"/>
  <c i="15" r="BK225"/>
  <c r="BK220"/>
  <c r="BK215"/>
  <c r="BK210"/>
  <c r="J203"/>
  <c r="BK191"/>
  <c r="J184"/>
  <c r="J178"/>
  <c r="BK167"/>
  <c r="BK163"/>
  <c r="BK158"/>
  <c r="J148"/>
  <c r="J139"/>
  <c r="J130"/>
  <c r="BK118"/>
  <c r="BK112"/>
  <c r="BK107"/>
  <c r="BK99"/>
  <c i="14" r="BK136"/>
  <c r="J132"/>
  <c r="J122"/>
  <c r="J114"/>
  <c r="BK108"/>
  <c r="BK100"/>
  <c i="13" r="J131"/>
  <c r="BK126"/>
  <c r="BK118"/>
  <c r="BK111"/>
  <c r="BK103"/>
  <c i="12" r="BK138"/>
  <c r="J130"/>
  <c r="BK118"/>
  <c r="J105"/>
  <c i="11" r="BK129"/>
  <c r="BK121"/>
  <c r="BK111"/>
  <c r="J106"/>
  <c i="10" r="BK149"/>
  <c r="J137"/>
  <c r="BK117"/>
  <c r="J115"/>
  <c r="BK107"/>
  <c i="9" r="BK136"/>
  <c r="BK130"/>
  <c r="BK119"/>
  <c r="BK107"/>
  <c i="8" r="BK179"/>
  <c r="J161"/>
  <c r="BK158"/>
  <c r="BK153"/>
  <c r="BK140"/>
  <c r="BK136"/>
  <c r="J130"/>
  <c r="J117"/>
  <c r="BK100"/>
  <c i="7" r="J289"/>
  <c r="J246"/>
  <c r="BK210"/>
  <c r="BK148"/>
  <c r="BK117"/>
  <c r="J100"/>
  <c r="J93"/>
  <c i="6" r="J1211"/>
  <c r="BK1181"/>
  <c r="J1075"/>
  <c r="J1051"/>
  <c r="J1036"/>
  <c r="BK996"/>
  <c r="BK967"/>
  <c r="BK936"/>
  <c r="J910"/>
  <c r="J888"/>
  <c r="J868"/>
  <c r="BK851"/>
  <c r="J819"/>
  <c r="BK807"/>
  <c r="J752"/>
  <c r="BK672"/>
  <c r="J589"/>
  <c r="BK585"/>
  <c r="BK553"/>
  <c r="J529"/>
  <c r="BK312"/>
  <c r="J295"/>
  <c r="J253"/>
  <c r="J190"/>
  <c r="BK113"/>
  <c i="5" r="J98"/>
  <c i="4" r="BK107"/>
  <c r="BK97"/>
  <c r="BK93"/>
  <c i="3" r="BK149"/>
  <c r="J143"/>
  <c r="J140"/>
  <c r="BK132"/>
  <c r="J114"/>
  <c r="J101"/>
  <c i="2" r="BK140"/>
  <c i="15" r="BK200"/>
  <c r="J195"/>
  <c r="J191"/>
  <c r="BK188"/>
  <c r="BK184"/>
  <c r="J175"/>
  <c r="J170"/>
  <c r="J162"/>
  <c r="BK149"/>
  <c r="BK141"/>
  <c r="BK134"/>
  <c r="J129"/>
  <c r="J125"/>
  <c r="J114"/>
  <c r="J110"/>
  <c r="J102"/>
  <c i="14" r="J139"/>
  <c r="BK130"/>
  <c r="J125"/>
  <c r="J119"/>
  <c r="J113"/>
  <c r="J100"/>
  <c i="13" r="BK129"/>
  <c r="J122"/>
  <c r="J115"/>
  <c r="J106"/>
  <c r="BK99"/>
  <c i="12" r="J140"/>
  <c r="BK137"/>
  <c r="BK130"/>
  <c r="J123"/>
  <c r="J110"/>
  <c r="J103"/>
  <c i="11" r="BK132"/>
  <c r="BK127"/>
  <c r="J119"/>
  <c r="J113"/>
  <c r="BK103"/>
  <c i="10" r="J157"/>
  <c r="BK138"/>
  <c r="BK116"/>
  <c i="9" r="J137"/>
  <c r="J133"/>
  <c r="J128"/>
  <c r="BK108"/>
  <c i="8" r="J171"/>
  <c r="BK163"/>
  <c r="J158"/>
  <c r="J153"/>
  <c r="J147"/>
  <c r="BK143"/>
  <c r="BK137"/>
  <c r="J131"/>
  <c r="BK120"/>
  <c i="7" r="BK289"/>
  <c r="BK260"/>
  <c r="J244"/>
  <c r="BK184"/>
  <c r="J170"/>
  <c r="J137"/>
  <c r="J105"/>
  <c i="6" r="BK1948"/>
  <c r="J1922"/>
  <c r="BK1796"/>
  <c r="J1752"/>
  <c r="BK1738"/>
  <c r="J1730"/>
  <c r="J1687"/>
  <c r="BK1680"/>
  <c r="BK1668"/>
  <c r="J1641"/>
  <c r="J1627"/>
  <c r="J1613"/>
  <c r="BK1606"/>
  <c r="BK1544"/>
  <c r="J1510"/>
  <c r="BK1500"/>
  <c r="BK1485"/>
  <c r="BK1467"/>
  <c r="J1455"/>
  <c r="BK1439"/>
  <c r="J1413"/>
  <c r="BK1384"/>
  <c r="BK1375"/>
  <c r="J1323"/>
  <c r="BK1283"/>
  <c r="J1264"/>
  <c r="BK1236"/>
  <c r="BK1216"/>
  <c r="BK1186"/>
  <c r="J1173"/>
  <c r="J1080"/>
  <c r="BK1051"/>
  <c r="J1014"/>
  <c r="J967"/>
  <c r="BK916"/>
  <c r="BK899"/>
  <c r="BK888"/>
  <c r="BK847"/>
  <c r="BK824"/>
  <c r="J804"/>
  <c r="BK730"/>
  <c r="J709"/>
  <c r="J697"/>
  <c r="BK642"/>
  <c r="J566"/>
  <c r="BK546"/>
  <c r="BK316"/>
  <c r="BK128"/>
  <c r="J113"/>
  <c i="5" r="BK95"/>
  <c i="4" r="J103"/>
  <c r="BK94"/>
  <c i="3" r="J149"/>
  <c r="J141"/>
  <c r="J128"/>
  <c r="BK114"/>
  <c r="BK101"/>
  <c i="2" r="BK119"/>
  <c r="J99"/>
  <c i="1" r="AS55"/>
  <c i="34" r="BK98"/>
  <c r="BK93"/>
  <c r="BK87"/>
  <c i="33" r="BK90"/>
  <c i="32" r="J174"/>
  <c r="BK168"/>
  <c r="BK164"/>
  <c r="J161"/>
  <c r="BK156"/>
  <c r="BK153"/>
  <c r="J149"/>
  <c r="J144"/>
  <c r="BK143"/>
  <c r="J142"/>
  <c r="BK140"/>
  <c r="BK139"/>
  <c r="J136"/>
  <c r="J134"/>
  <c r="BK132"/>
  <c r="J130"/>
  <c r="J128"/>
  <c r="J126"/>
  <c r="J124"/>
  <c r="BK123"/>
  <c r="BK120"/>
  <c r="J119"/>
  <c r="J117"/>
  <c r="J114"/>
  <c r="BK112"/>
  <c r="BK110"/>
  <c r="BK109"/>
  <c r="BK106"/>
  <c r="J104"/>
  <c r="J102"/>
  <c r="BK98"/>
  <c i="31" r="BK98"/>
  <c i="30" r="BK109"/>
  <c r="BK103"/>
  <c r="J92"/>
  <c i="29" r="BK105"/>
  <c r="J101"/>
  <c r="BK92"/>
  <c i="28" r="BK88"/>
  <c i="27" r="J286"/>
  <c r="J275"/>
  <c r="J266"/>
  <c r="BK260"/>
  <c r="BK253"/>
  <c r="BK245"/>
  <c r="BK232"/>
  <c r="J227"/>
  <c r="BK214"/>
  <c r="J192"/>
  <c r="BK182"/>
  <c r="J158"/>
  <c r="J148"/>
  <c r="BK134"/>
  <c r="J116"/>
  <c r="BK107"/>
  <c r="BK100"/>
  <c i="26" r="J101"/>
  <c r="J97"/>
  <c i="25" r="J152"/>
  <c r="BK147"/>
  <c r="J143"/>
  <c r="J139"/>
  <c r="BK134"/>
  <c r="BK130"/>
  <c r="J126"/>
  <c r="J121"/>
  <c r="BK117"/>
  <c r="J113"/>
  <c r="BK108"/>
  <c r="BK106"/>
  <c r="J102"/>
  <c i="24" r="J92"/>
  <c r="BK89"/>
  <c r="BK86"/>
  <c i="23" r="BK111"/>
  <c r="BK105"/>
  <c r="BK101"/>
  <c r="BK97"/>
  <c r="J94"/>
  <c r="BK90"/>
  <c i="22" r="BK207"/>
  <c r="BK201"/>
  <c r="BK197"/>
  <c r="BK195"/>
  <c r="BK191"/>
  <c r="BK187"/>
  <c r="BK181"/>
  <c r="BK177"/>
  <c r="BK172"/>
  <c r="BK166"/>
  <c r="J161"/>
  <c r="BK157"/>
  <c r="BK153"/>
  <c r="J149"/>
  <c r="J146"/>
  <c r="J141"/>
  <c r="J137"/>
  <c r="BK134"/>
  <c r="BK128"/>
  <c r="J123"/>
  <c r="J120"/>
  <c r="BK115"/>
  <c r="J112"/>
  <c r="J109"/>
  <c r="BK103"/>
  <c r="J101"/>
  <c i="21" r="BK216"/>
  <c r="BK213"/>
  <c r="BK208"/>
  <c r="J203"/>
  <c r="J200"/>
  <c r="BK196"/>
  <c r="BK193"/>
  <c r="BK139"/>
  <c r="J126"/>
  <c r="J120"/>
  <c r="BK114"/>
  <c r="BK110"/>
  <c r="J106"/>
  <c i="20" r="BK96"/>
  <c r="J92"/>
  <c i="19" r="J156"/>
  <c r="J151"/>
  <c r="J148"/>
  <c r="J141"/>
  <c r="J136"/>
  <c r="J131"/>
  <c r="J125"/>
  <c r="BK121"/>
  <c r="J117"/>
  <c r="BK111"/>
  <c r="J107"/>
  <c r="BK101"/>
  <c r="J97"/>
  <c i="18" r="BK213"/>
  <c r="BK209"/>
  <c r="J203"/>
  <c r="J200"/>
  <c r="J195"/>
  <c r="BK192"/>
  <c r="J186"/>
  <c r="J178"/>
  <c r="BK174"/>
  <c r="BK168"/>
  <c r="BK164"/>
  <c r="BK160"/>
  <c r="J156"/>
  <c r="BK151"/>
  <c r="BK148"/>
  <c r="BK143"/>
  <c r="BK135"/>
  <c r="J126"/>
  <c r="J122"/>
  <c r="BK113"/>
  <c r="BK107"/>
  <c r="J103"/>
  <c r="BK99"/>
  <c i="17" r="J166"/>
  <c r="BK161"/>
  <c r="J157"/>
  <c r="J152"/>
  <c r="J144"/>
  <c r="BK140"/>
  <c r="BK136"/>
  <c r="BK131"/>
  <c r="BK128"/>
  <c r="J123"/>
  <c r="J117"/>
  <c r="J114"/>
  <c r="BK110"/>
  <c r="J106"/>
  <c r="BK102"/>
  <c i="16" r="J314"/>
  <c r="BK308"/>
  <c r="J306"/>
  <c r="J303"/>
  <c r="J299"/>
  <c r="BK294"/>
  <c r="J290"/>
  <c r="J287"/>
  <c r="J282"/>
  <c r="J278"/>
  <c r="J274"/>
  <c r="BK268"/>
  <c r="BK265"/>
  <c r="J262"/>
  <c r="J256"/>
  <c r="J253"/>
  <c r="BK249"/>
  <c r="J244"/>
  <c r="BK240"/>
  <c r="BK236"/>
  <c r="J232"/>
  <c r="BK227"/>
  <c r="BK217"/>
  <c r="J213"/>
  <c r="BK207"/>
  <c r="J202"/>
  <c r="J198"/>
  <c r="J195"/>
  <c r="BK186"/>
  <c r="BK179"/>
  <c r="BK175"/>
  <c r="BK167"/>
  <c r="J157"/>
  <c r="BK151"/>
  <c r="BK143"/>
  <c r="BK135"/>
  <c r="BK129"/>
  <c r="J122"/>
  <c r="J109"/>
  <c i="15" r="BK224"/>
  <c r="BK214"/>
  <c r="BK207"/>
  <c i="6" r="J1662"/>
  <c r="J1636"/>
  <c r="J1625"/>
  <c r="BK1613"/>
  <c r="BK1597"/>
  <c r="J1585"/>
  <c r="J1559"/>
  <c r="J1516"/>
  <c r="BK1507"/>
  <c r="J1489"/>
  <c r="J1473"/>
  <c r="BK1458"/>
  <c r="J1445"/>
  <c r="J1391"/>
  <c r="J1381"/>
  <c r="J1343"/>
  <c r="J1314"/>
  <c r="J1259"/>
  <c r="J1246"/>
  <c r="J1233"/>
  <c i="27" r="BK161"/>
  <c r="BK155"/>
  <c r="J140"/>
  <c r="J126"/>
  <c r="J110"/>
  <c r="J103"/>
  <c i="26" r="BK97"/>
  <c i="25" r="J151"/>
  <c r="J146"/>
  <c r="BK142"/>
  <c r="BK138"/>
  <c r="BK133"/>
  <c r="BK129"/>
  <c r="BK124"/>
  <c r="J118"/>
  <c r="BK114"/>
  <c r="BK109"/>
  <c r="J105"/>
  <c r="BK103"/>
  <c r="BK98"/>
  <c i="24" r="BK90"/>
  <c i="23" r="J114"/>
  <c r="J110"/>
  <c r="J107"/>
  <c r="J103"/>
  <c r="J99"/>
  <c r="BK95"/>
  <c r="J90"/>
  <c r="BK87"/>
  <c i="22" r="J207"/>
  <c r="J201"/>
  <c r="BK198"/>
  <c r="BK193"/>
  <c r="J189"/>
  <c r="BK184"/>
  <c r="J181"/>
  <c r="J178"/>
  <c r="BK173"/>
  <c r="J168"/>
  <c r="BK164"/>
  <c r="J160"/>
  <c r="J157"/>
  <c r="BK151"/>
  <c r="BK148"/>
  <c r="BK142"/>
  <c r="BK138"/>
  <c r="J134"/>
  <c r="J129"/>
  <c r="J125"/>
  <c r="BK119"/>
  <c r="J115"/>
  <c r="BK110"/>
  <c r="J107"/>
  <c r="J103"/>
  <c r="J99"/>
  <c i="21" r="J211"/>
  <c r="J208"/>
  <c r="J201"/>
  <c r="BK197"/>
  <c r="J193"/>
  <c r="J188"/>
  <c r="BK183"/>
  <c r="BK179"/>
  <c r="J174"/>
  <c r="BK171"/>
  <c r="BK166"/>
  <c r="J161"/>
  <c r="J156"/>
  <c r="BK152"/>
  <c r="J147"/>
  <c r="J144"/>
  <c r="J139"/>
  <c r="J134"/>
  <c r="BK130"/>
  <c r="BK117"/>
  <c r="J114"/>
  <c r="J111"/>
  <c r="J108"/>
  <c r="J103"/>
  <c i="20" r="BK97"/>
  <c r="J93"/>
  <c i="19" r="J157"/>
  <c r="BK152"/>
  <c r="J149"/>
  <c r="J144"/>
  <c r="BK140"/>
  <c r="BK132"/>
  <c r="BK129"/>
  <c r="BK125"/>
  <c r="J120"/>
  <c r="BK116"/>
  <c r="J111"/>
  <c r="J105"/>
  <c r="J102"/>
  <c r="J98"/>
  <c i="18" r="J214"/>
  <c r="BK212"/>
  <c r="J205"/>
  <c r="BK200"/>
  <c r="BK195"/>
  <c r="J191"/>
  <c r="J182"/>
  <c r="J177"/>
  <c r="J173"/>
  <c r="J168"/>
  <c r="J164"/>
  <c r="J160"/>
  <c r="BK156"/>
  <c r="J152"/>
  <c r="J148"/>
  <c r="BK144"/>
  <c r="J139"/>
  <c r="BK129"/>
  <c r="J123"/>
  <c r="BK119"/>
  <c r="J111"/>
  <c r="BK102"/>
  <c r="J99"/>
  <c i="17" r="BK166"/>
  <c r="J161"/>
  <c r="BK157"/>
  <c r="BK151"/>
  <c r="BK146"/>
  <c r="J142"/>
  <c r="J137"/>
  <c r="BK134"/>
  <c r="BK130"/>
  <c r="J126"/>
  <c r="J121"/>
  <c r="BK116"/>
  <c r="J113"/>
  <c r="J109"/>
  <c r="J104"/>
  <c i="16" r="J315"/>
  <c r="BK311"/>
  <c r="BK306"/>
  <c r="J301"/>
  <c r="J297"/>
  <c r="J294"/>
  <c r="BK290"/>
  <c r="J284"/>
  <c r="J279"/>
  <c r="BK276"/>
  <c r="BK272"/>
  <c r="J265"/>
  <c r="BK261"/>
  <c r="BK258"/>
  <c r="BK255"/>
  <c r="BK250"/>
  <c r="J246"/>
  <c r="BK243"/>
  <c r="J239"/>
  <c r="BK235"/>
  <c r="BK231"/>
  <c r="J228"/>
  <c r="BK224"/>
  <c r="BK221"/>
  <c r="J219"/>
  <c r="BK215"/>
  <c r="J210"/>
  <c r="BK206"/>
  <c r="BK203"/>
  <c r="J193"/>
  <c r="J189"/>
  <c r="J182"/>
  <c r="BK173"/>
  <c r="J168"/>
  <c r="J162"/>
  <c r="BK153"/>
  <c r="J148"/>
  <c r="J142"/>
  <c r="J138"/>
  <c r="J134"/>
  <c r="J129"/>
  <c r="J124"/>
  <c r="BK119"/>
  <c r="BK113"/>
  <c r="J106"/>
  <c i="15" r="BK223"/>
  <c r="J218"/>
  <c r="J210"/>
  <c r="BK205"/>
  <c r="BK202"/>
  <c r="BK199"/>
  <c r="J196"/>
  <c r="BK187"/>
  <c r="J176"/>
  <c r="BK171"/>
  <c r="BK165"/>
  <c r="BK160"/>
  <c r="BK151"/>
  <c r="J144"/>
  <c r="BK138"/>
  <c r="BK132"/>
  <c r="J118"/>
  <c r="BK115"/>
  <c r="J101"/>
  <c i="14" r="J136"/>
  <c r="J133"/>
  <c r="BK126"/>
  <c r="BK119"/>
  <c r="BK114"/>
  <c r="BK107"/>
  <c r="J104"/>
  <c i="13" r="BK131"/>
  <c r="BK125"/>
  <c r="BK116"/>
  <c r="J107"/>
  <c i="12" r="BK141"/>
  <c r="J134"/>
  <c r="BK131"/>
  <c r="BK110"/>
  <c r="J108"/>
  <c i="11" r="J99"/>
  <c i="10" r="BK119"/>
  <c r="J113"/>
  <c i="9" r="J136"/>
  <c r="BK127"/>
  <c r="BK110"/>
  <c r="BK99"/>
  <c i="8" r="J169"/>
  <c r="BK156"/>
  <c r="BK149"/>
  <c r="BK130"/>
  <c r="BK106"/>
  <c r="J100"/>
  <c i="7" r="BK269"/>
  <c r="BK256"/>
  <c r="J243"/>
  <c r="BK208"/>
  <c r="BK170"/>
  <c r="J111"/>
  <c i="6" r="BK1926"/>
  <c r="BK1809"/>
  <c r="J1791"/>
  <c r="J1748"/>
  <c r="J1738"/>
  <c r="BK1730"/>
  <c r="J1690"/>
  <c r="J1680"/>
  <c r="BK1670"/>
  <c r="BK1662"/>
  <c r="BK1627"/>
  <c r="BK1624"/>
  <c r="BK1614"/>
  <c r="J1597"/>
  <c r="J1578"/>
  <c r="J1528"/>
  <c r="J1507"/>
  <c r="J1499"/>
  <c r="J1464"/>
  <c r="BK1432"/>
  <c r="BK1397"/>
  <c r="BK1314"/>
  <c r="BK1259"/>
  <c r="J1224"/>
  <c r="BK1199"/>
  <c r="BK1165"/>
  <c r="J1071"/>
  <c r="BK1038"/>
  <c r="J1028"/>
  <c r="J1008"/>
  <c r="J959"/>
  <c r="J933"/>
  <c r="BK906"/>
  <c r="BK880"/>
  <c r="J834"/>
  <c r="J811"/>
  <c r="BK781"/>
  <c r="BK722"/>
  <c r="J672"/>
  <c r="J642"/>
  <c r="J586"/>
  <c r="J535"/>
  <c r="J312"/>
  <c r="BK291"/>
  <c r="J204"/>
  <c r="BK190"/>
  <c r="BK121"/>
  <c i="5" r="BK98"/>
  <c i="4" r="BK99"/>
  <c i="3" r="J154"/>
  <c r="BK142"/>
  <c r="BK137"/>
  <c r="BK128"/>
  <c r="J107"/>
  <c r="BK94"/>
  <c i="2" r="BK115"/>
  <c r="BK99"/>
  <c i="1" r="AS85"/>
  <c i="34" r="J99"/>
  <c r="J93"/>
  <c r="J90"/>
  <c i="33" r="BK91"/>
  <c i="32" r="BK171"/>
  <c r="BK167"/>
  <c r="J162"/>
  <c r="J158"/>
  <c r="J154"/>
  <c r="BK149"/>
  <c r="J143"/>
  <c r="J140"/>
  <c r="BK136"/>
  <c r="J132"/>
  <c r="BK128"/>
  <c r="BK124"/>
  <c r="BK118"/>
  <c r="BK114"/>
  <c r="BK107"/>
  <c r="BK103"/>
  <c r="J100"/>
  <c r="BK95"/>
  <c i="30" r="BK111"/>
  <c r="BK104"/>
  <c r="J100"/>
  <c i="29" r="BK107"/>
  <c r="BK104"/>
  <c r="BK101"/>
  <c i="28" r="BK92"/>
  <c r="J88"/>
  <c i="27" r="BK286"/>
  <c r="J272"/>
  <c r="BK266"/>
  <c r="BK255"/>
  <c r="J250"/>
  <c r="J242"/>
  <c r="J229"/>
  <c r="BK222"/>
  <c r="J213"/>
  <c r="J210"/>
  <c r="J200"/>
  <c r="BK187"/>
  <c r="J179"/>
  <c i="16" r="BK202"/>
  <c r="J200"/>
  <c r="BK195"/>
  <c r="J191"/>
  <c r="BK188"/>
  <c r="J183"/>
  <c r="J179"/>
  <c r="BK176"/>
  <c r="J167"/>
  <c r="J161"/>
  <c r="J151"/>
  <c r="BK147"/>
  <c r="J141"/>
  <c r="J135"/>
  <c r="BK128"/>
  <c r="BK122"/>
  <c r="J117"/>
  <c r="J113"/>
  <c r="J108"/>
  <c i="15" r="J224"/>
  <c r="J217"/>
  <c r="J211"/>
  <c r="BK206"/>
  <c r="J194"/>
  <c r="J189"/>
  <c r="BK179"/>
  <c r="J169"/>
  <c r="BK164"/>
  <c r="J159"/>
  <c r="J153"/>
  <c r="BK140"/>
  <c r="BK137"/>
  <c r="J122"/>
  <c r="BK116"/>
  <c r="J111"/>
  <c r="J106"/>
  <c r="J98"/>
  <c i="14" r="BK135"/>
  <c r="BK127"/>
  <c r="BK121"/>
  <c r="BK112"/>
  <c r="J106"/>
  <c i="13" r="BK132"/>
  <c r="BK127"/>
  <c r="J121"/>
  <c r="J114"/>
  <c r="J108"/>
  <c i="12" r="J145"/>
  <c r="J137"/>
  <c r="J129"/>
  <c r="BK112"/>
  <c i="11" r="J130"/>
  <c r="J126"/>
  <c r="J116"/>
  <c r="J108"/>
  <c i="10" r="J156"/>
  <c r="J141"/>
  <c r="J126"/>
  <c r="BK112"/>
  <c r="J104"/>
  <c i="9" r="J134"/>
  <c r="BK126"/>
  <c r="J116"/>
  <c r="J108"/>
  <c r="J99"/>
  <c i="8" r="BK171"/>
  <c r="J159"/>
  <c r="BK155"/>
  <c r="J143"/>
  <c r="BK138"/>
  <c r="BK133"/>
  <c r="J128"/>
  <c r="J120"/>
  <c r="BK104"/>
  <c i="7" r="J301"/>
  <c r="J269"/>
  <c r="J211"/>
  <c r="J178"/>
  <c r="J147"/>
  <c r="BK101"/>
  <c i="6" r="J1221"/>
  <c r="J1207"/>
  <c r="J1165"/>
  <c r="J1082"/>
  <c r="J1068"/>
  <c r="BK1010"/>
  <c r="BK987"/>
  <c r="BK939"/>
  <c r="J917"/>
  <c r="J898"/>
  <c r="J880"/>
  <c r="BK855"/>
  <c r="J829"/>
  <c r="J808"/>
  <c r="J801"/>
  <c r="BK726"/>
  <c r="J596"/>
  <c r="BK586"/>
  <c r="BK563"/>
  <c r="J546"/>
  <c r="J489"/>
  <c r="J304"/>
  <c r="J287"/>
  <c r="BK200"/>
  <c r="J128"/>
  <c i="5" r="J103"/>
  <c i="4" r="J109"/>
  <c r="BK103"/>
  <c r="J98"/>
  <c r="J91"/>
  <c i="3" r="BK147"/>
  <c r="BK141"/>
  <c r="J135"/>
  <c r="J126"/>
  <c r="BK107"/>
  <c i="2" r="J119"/>
  <c i="15" r="J199"/>
  <c r="J198"/>
  <c r="BK190"/>
  <c r="J187"/>
  <c r="J172"/>
  <c r="J167"/>
  <c r="J154"/>
  <c r="BK148"/>
  <c r="J137"/>
  <c r="J133"/>
  <c r="J124"/>
  <c r="BK111"/>
  <c r="J109"/>
  <c r="BK104"/>
  <c r="BK101"/>
  <c i="14" r="BK133"/>
  <c r="J120"/>
  <c r="J117"/>
  <c r="J107"/>
  <c r="BK99"/>
  <c i="13" r="J126"/>
  <c r="J120"/>
  <c r="BK113"/>
  <c r="J105"/>
  <c i="12" r="J143"/>
  <c r="J138"/>
  <c r="J131"/>
  <c r="J125"/>
  <c r="J112"/>
  <c r="J107"/>
  <c i="11" r="BK133"/>
  <c r="J128"/>
  <c r="J121"/>
  <c r="BK118"/>
  <c r="BK106"/>
  <c i="10" r="BK158"/>
  <c r="J149"/>
  <c r="BK126"/>
  <c r="J107"/>
  <c i="9" r="J130"/>
  <c r="BK124"/>
  <c r="BK103"/>
  <c i="8" r="J166"/>
  <c r="BK161"/>
  <c r="BK154"/>
  <c r="BK144"/>
  <c r="J138"/>
  <c r="J133"/>
  <c r="BK123"/>
  <c r="J102"/>
  <c i="7" r="BK264"/>
  <c r="BK223"/>
  <c r="J196"/>
  <c r="J148"/>
  <c r="BK120"/>
  <c r="J101"/>
  <c i="6" r="BK1946"/>
  <c r="J1815"/>
  <c r="J1801"/>
  <c r="J1755"/>
  <c r="J1741"/>
  <c r="J1732"/>
  <c r="BK1693"/>
  <c r="J1685"/>
  <c r="BK1673"/>
  <c r="BK1665"/>
  <c r="J1629"/>
  <c r="BK1615"/>
  <c r="J1600"/>
  <c r="BK1559"/>
  <c r="BK1533"/>
  <c r="J1501"/>
  <c r="J1493"/>
  <c r="J1484"/>
  <c r="J1452"/>
  <c r="J1432"/>
  <c r="J1394"/>
  <c r="BK1343"/>
  <c r="J1312"/>
  <c r="BK1274"/>
  <c r="J1250"/>
  <c r="J1230"/>
  <c r="BK1207"/>
  <c r="J1181"/>
  <c r="BK1085"/>
  <c r="BK1068"/>
  <c r="J1016"/>
  <c r="BK981"/>
  <c r="J942"/>
  <c r="BK913"/>
  <c r="BK862"/>
  <c r="BK834"/>
  <c r="BK811"/>
  <c r="BK775"/>
  <c r="J735"/>
  <c r="J712"/>
  <c r="J647"/>
  <c r="J585"/>
  <c r="BK555"/>
  <c r="J355"/>
  <c r="BK253"/>
  <c r="J123"/>
  <c i="5" r="BK113"/>
  <c i="4" r="BK109"/>
  <c r="J102"/>
  <c r="J97"/>
  <c r="J93"/>
  <c i="3" r="BK148"/>
  <c r="BK135"/>
  <c r="J116"/>
  <c r="J97"/>
  <c i="2" r="J132"/>
  <c r="J111"/>
  <c r="J95"/>
  <c i="34" r="BK99"/>
  <c r="J95"/>
  <c r="BK92"/>
  <c r="J88"/>
  <c i="33" r="J91"/>
  <c i="32" r="J175"/>
  <c r="BK173"/>
  <c r="J170"/>
  <c r="J167"/>
  <c r="J163"/>
  <c r="J160"/>
  <c r="J157"/>
  <c r="BK154"/>
  <c r="J152"/>
  <c r="J148"/>
  <c r="BK145"/>
  <c r="J107"/>
  <c r="BK96"/>
  <c i="31" r="BK90"/>
  <c i="30" r="BK105"/>
  <c r="BK100"/>
  <c i="29" r="J109"/>
  <c r="BK102"/>
  <c i="28" r="BK89"/>
  <c i="27" r="J283"/>
  <c r="BK272"/>
  <c r="J264"/>
  <c r="J255"/>
  <c r="BK246"/>
  <c r="J236"/>
  <c r="J228"/>
  <c r="BK221"/>
  <c r="J197"/>
  <c r="J161"/>
  <c r="J152"/>
  <c r="BK140"/>
  <c r="BK126"/>
  <c r="BK110"/>
  <c r="BK103"/>
  <c i="26" r="BK101"/>
  <c r="J98"/>
  <c r="J95"/>
  <c i="25" r="BK149"/>
  <c r="J145"/>
  <c r="J142"/>
  <c r="J138"/>
  <c r="J132"/>
  <c r="BK128"/>
  <c r="J124"/>
  <c r="BK119"/>
  <c r="J115"/>
  <c r="J112"/>
  <c r="BK104"/>
  <c r="J101"/>
  <c i="24" r="J91"/>
  <c r="J87"/>
  <c i="23" r="J112"/>
  <c r="BK107"/>
  <c r="BK103"/>
  <c r="BK100"/>
  <c r="BK96"/>
  <c r="J91"/>
  <c r="J88"/>
  <c i="22" r="BK208"/>
  <c r="BK204"/>
  <c r="BK199"/>
  <c r="J195"/>
  <c r="J192"/>
  <c r="J188"/>
  <c r="BK183"/>
  <c r="J179"/>
  <c r="J176"/>
  <c r="BK171"/>
  <c r="J167"/>
  <c r="BK163"/>
  <c r="J159"/>
  <c r="J155"/>
  <c r="J151"/>
  <c r="J145"/>
  <c r="J140"/>
  <c r="BK135"/>
  <c r="BK129"/>
  <c r="BK125"/>
  <c r="BK122"/>
  <c r="J118"/>
  <c r="BK111"/>
  <c r="J108"/>
  <c r="BK105"/>
  <c r="BK102"/>
  <c i="21" r="BK217"/>
  <c r="BK211"/>
  <c r="BK207"/>
  <c r="J202"/>
  <c r="J191"/>
  <c r="BK189"/>
  <c r="J186"/>
  <c r="J183"/>
  <c r="BK180"/>
  <c r="BK177"/>
  <c r="J175"/>
  <c r="BK174"/>
  <c r="J172"/>
  <c r="BK170"/>
  <c r="BK168"/>
  <c r="BK165"/>
  <c r="J163"/>
  <c r="BK160"/>
  <c r="BK157"/>
  <c r="BK154"/>
  <c r="J152"/>
  <c r="BK151"/>
  <c r="J149"/>
  <c r="BK143"/>
  <c r="BK140"/>
  <c r="J136"/>
  <c r="BK133"/>
  <c r="BK132"/>
  <c r="J130"/>
  <c r="BK128"/>
  <c r="BK127"/>
  <c r="J127"/>
  <c r="J125"/>
  <c r="J122"/>
  <c r="BK116"/>
  <c r="BK112"/>
  <c r="BK108"/>
  <c r="BK104"/>
  <c r="J102"/>
  <c i="20" r="J97"/>
  <c r="J94"/>
  <c i="19" r="BK157"/>
  <c r="BK153"/>
  <c r="BK149"/>
  <c r="BK144"/>
  <c r="J140"/>
  <c r="BK138"/>
  <c r="J133"/>
  <c r="BK130"/>
  <c r="BK127"/>
  <c r="BK120"/>
  <c r="J116"/>
  <c r="BK112"/>
  <c r="J108"/>
  <c r="BK104"/>
  <c r="J100"/>
  <c i="18" r="J215"/>
  <c r="BK211"/>
  <c r="BK205"/>
  <c r="BK202"/>
  <c r="BK198"/>
  <c r="BK194"/>
  <c r="J188"/>
  <c r="BK180"/>
  <c r="BK175"/>
  <c r="J171"/>
  <c r="J169"/>
  <c r="BK166"/>
  <c r="J162"/>
  <c r="J159"/>
  <c r="BK154"/>
  <c r="J150"/>
  <c r="BK145"/>
  <c r="J141"/>
  <c r="J133"/>
  <c r="J127"/>
  <c r="J119"/>
  <c r="BK111"/>
  <c r="J107"/>
  <c r="BK101"/>
  <c i="17" r="BK168"/>
  <c r="J165"/>
  <c r="J160"/>
  <c r="BK154"/>
  <c r="J149"/>
  <c r="J146"/>
  <c r="J141"/>
  <c r="BK137"/>
  <c r="BK133"/>
  <c r="BK129"/>
  <c r="BK126"/>
  <c r="J120"/>
  <c r="J116"/>
  <c r="J111"/>
  <c r="J108"/>
  <c r="BK104"/>
  <c i="16" r="J316"/>
  <c r="BK312"/>
  <c r="J309"/>
  <c r="BK305"/>
  <c r="BK301"/>
  <c r="BK296"/>
  <c r="BK292"/>
  <c r="J289"/>
  <c r="BK284"/>
  <c r="BK281"/>
  <c r="J277"/>
  <c r="J272"/>
  <c r="BK266"/>
  <c r="BK260"/>
  <c r="J255"/>
  <c r="J250"/>
  <c r="BK246"/>
  <c r="J242"/>
  <c r="BK239"/>
  <c r="J235"/>
  <c r="J231"/>
  <c r="J226"/>
  <c r="BK219"/>
  <c r="J215"/>
  <c r="J212"/>
  <c r="BK209"/>
  <c r="BK201"/>
  <c r="J196"/>
  <c r="BK189"/>
  <c r="BK182"/>
  <c r="J178"/>
  <c r="BK170"/>
  <c r="BK158"/>
  <c r="J153"/>
  <c r="BK145"/>
  <c r="BK141"/>
  <c r="J133"/>
  <c r="J125"/>
  <c r="BK118"/>
  <c r="BK106"/>
  <c i="15" r="J216"/>
  <c r="J212"/>
  <c r="J205"/>
  <c i="6" r="BK1646"/>
  <c r="BK1629"/>
  <c r="J1614"/>
  <c r="J1608"/>
  <c r="BK1590"/>
  <c r="BK1574"/>
  <c r="J1533"/>
  <c r="BK1510"/>
  <c r="J1500"/>
  <c r="BK1477"/>
  <c r="J1467"/>
  <c r="BK1452"/>
  <c r="J1427"/>
  <c r="BK1387"/>
  <c r="J1375"/>
  <c r="J1292"/>
  <c r="BK1264"/>
  <c r="J1239"/>
  <c i="27" r="J169"/>
  <c r="BK156"/>
  <c r="BK147"/>
  <c r="J132"/>
  <c r="BK119"/>
  <c r="BK106"/>
  <c i="26" r="BK98"/>
  <c r="BK95"/>
  <c i="25" r="J148"/>
  <c r="BK145"/>
  <c r="BK140"/>
  <c r="BK137"/>
  <c r="J131"/>
  <c r="BK127"/>
  <c r="J125"/>
  <c r="J119"/>
  <c r="BK115"/>
  <c r="BK112"/>
  <c r="J107"/>
  <c r="J100"/>
  <c i="24" r="BK91"/>
  <c r="BK87"/>
  <c i="23" r="BK113"/>
  <c r="BK108"/>
  <c r="BK106"/>
  <c r="J102"/>
  <c r="J97"/>
  <c r="BK93"/>
  <c r="BK89"/>
  <c i="22" r="J208"/>
  <c r="J204"/>
  <c r="J200"/>
  <c r="J196"/>
  <c r="J190"/>
  <c r="J187"/>
  <c r="BK182"/>
  <c r="J177"/>
  <c r="J171"/>
  <c r="J166"/>
  <c r="J162"/>
  <c r="BK159"/>
  <c r="J153"/>
  <c r="BK149"/>
  <c r="BK145"/>
  <c r="BK140"/>
  <c r="BK137"/>
  <c r="BK132"/>
  <c r="J128"/>
  <c r="J124"/>
  <c r="BK121"/>
  <c r="BK118"/>
  <c r="J114"/>
  <c r="BK109"/>
  <c r="J105"/>
  <c r="J100"/>
  <c i="21" r="J215"/>
  <c r="J210"/>
  <c r="BK204"/>
  <c r="BK200"/>
  <c r="J196"/>
  <c r="BK191"/>
  <c r="BK186"/>
  <c r="J180"/>
  <c r="BK176"/>
  <c r="BK172"/>
  <c r="BK169"/>
  <c r="BK163"/>
  <c r="J158"/>
  <c r="J154"/>
  <c r="BK149"/>
  <c r="BK144"/>
  <c r="J143"/>
  <c r="BK136"/>
  <c r="BK131"/>
  <c r="BK122"/>
  <c r="J116"/>
  <c r="J112"/>
  <c r="BK106"/>
  <c r="BK102"/>
  <c i="20" r="J95"/>
  <c r="BK92"/>
  <c i="19" r="J155"/>
  <c r="BK151"/>
  <c r="BK147"/>
  <c r="BK142"/>
  <c r="J138"/>
  <c r="J134"/>
  <c r="J130"/>
  <c r="BK126"/>
  <c r="J121"/>
  <c r="BK117"/>
  <c r="J112"/>
  <c r="J109"/>
  <c r="BK107"/>
  <c r="BK100"/>
  <c i="18" r="BK215"/>
  <c r="J209"/>
  <c r="BK204"/>
  <c r="J201"/>
  <c r="BK196"/>
  <c r="J192"/>
  <c r="BK188"/>
  <c r="J180"/>
  <c r="J174"/>
  <c r="BK170"/>
  <c r="BK167"/>
  <c r="BK163"/>
  <c r="J158"/>
  <c r="J154"/>
  <c r="J151"/>
  <c r="J147"/>
  <c r="J143"/>
  <c r="BK133"/>
  <c r="BK124"/>
  <c r="BK121"/>
  <c r="BK115"/>
  <c r="J105"/>
  <c r="J100"/>
  <c i="17" r="J168"/>
  <c r="BK164"/>
  <c r="BK158"/>
  <c r="J153"/>
  <c r="BK148"/>
  <c r="BK144"/>
  <c r="BK139"/>
  <c r="BK135"/>
  <c r="J131"/>
  <c r="J128"/>
  <c r="BK123"/>
  <c r="BK118"/>
  <c r="BK115"/>
  <c r="BK111"/>
  <c r="BK107"/>
  <c r="J103"/>
  <c i="16" r="BK316"/>
  <c r="J312"/>
  <c r="BK309"/>
  <c r="BK304"/>
  <c r="J300"/>
  <c r="BK295"/>
  <c r="J292"/>
  <c r="BK289"/>
  <c r="J285"/>
  <c r="J281"/>
  <c r="J275"/>
  <c r="BK270"/>
  <c r="J266"/>
  <c r="BK264"/>
  <c r="J261"/>
  <c r="J257"/>
  <c r="J252"/>
  <c r="J248"/>
  <c r="J245"/>
  <c r="BK242"/>
  <c r="BK238"/>
  <c r="J234"/>
  <c r="BK229"/>
  <c r="BK225"/>
  <c r="J223"/>
  <c r="J222"/>
  <c r="J218"/>
  <c r="J214"/>
  <c r="J209"/>
  <c r="J205"/>
  <c r="J194"/>
  <c r="J192"/>
  <c r="J185"/>
  <c r="J175"/>
  <c r="J170"/>
  <c r="BK165"/>
  <c r="J159"/>
  <c r="BK154"/>
  <c r="BK149"/>
  <c r="J145"/>
  <c r="BK137"/>
  <c r="BK130"/>
  <c r="BK126"/>
  <c r="J123"/>
  <c r="BK114"/>
  <c r="BK108"/>
  <c r="BK104"/>
  <c i="15" r="BK221"/>
  <c r="BK216"/>
  <c r="BK211"/>
  <c r="J204"/>
  <c r="J200"/>
  <c r="J192"/>
  <c r="J183"/>
  <c r="BK175"/>
  <c r="BK166"/>
  <c r="BK161"/>
  <c r="BK154"/>
  <c r="BK145"/>
  <c r="J141"/>
  <c r="J135"/>
  <c r="BK130"/>
  <c r="BK122"/>
  <c r="BK120"/>
  <c r="J116"/>
  <c r="J103"/>
  <c r="BK98"/>
  <c i="14" r="J135"/>
  <c r="BK129"/>
  <c r="BK122"/>
  <c r="BK118"/>
  <c r="BK110"/>
  <c r="BK106"/>
  <c r="BK101"/>
  <c i="13" r="J129"/>
  <c r="J123"/>
  <c r="J118"/>
  <c r="BK108"/>
  <c i="12" r="BK145"/>
  <c r="J136"/>
  <c r="BK103"/>
  <c r="J101"/>
  <c i="11" r="J133"/>
  <c r="J129"/>
  <c r="BK124"/>
  <c r="BK122"/>
  <c r="BK119"/>
  <c r="BK115"/>
  <c r="J111"/>
  <c r="BK107"/>
  <c r="J103"/>
  <c i="10" r="BK152"/>
  <c r="BK137"/>
  <c r="BK115"/>
  <c r="J108"/>
  <c i="9" r="BK135"/>
  <c r="J124"/>
  <c r="BK116"/>
  <c r="BK101"/>
  <c i="8" r="J179"/>
  <c r="BK166"/>
  <c r="J155"/>
  <c r="BK151"/>
  <c r="BK145"/>
  <c r="BK119"/>
  <c r="J105"/>
  <c i="7" r="BK299"/>
  <c r="J264"/>
  <c r="J245"/>
  <c r="J210"/>
  <c r="J184"/>
  <c r="BK137"/>
  <c i="6" r="J1946"/>
  <c r="J1906"/>
  <c r="J1807"/>
  <c r="J1784"/>
  <c r="J1744"/>
  <c r="BK1735"/>
  <c r="BK1711"/>
  <c r="BK1687"/>
  <c r="BK1678"/>
  <c r="J1668"/>
  <c r="BK1641"/>
  <c r="J1623"/>
  <c r="J1615"/>
  <c r="J1606"/>
  <c r="J1586"/>
  <c r="BK1534"/>
  <c r="BK1522"/>
  <c r="BK1493"/>
  <c r="BK1461"/>
  <c r="J1439"/>
  <c r="BK1413"/>
  <c r="BK1381"/>
  <c r="BK1312"/>
  <c r="BK1246"/>
  <c r="BK1211"/>
  <c r="J1169"/>
  <c r="J1085"/>
  <c r="J1066"/>
  <c r="BK1014"/>
  <c r="J987"/>
  <c r="BK942"/>
  <c r="J916"/>
  <c r="BK898"/>
  <c r="J876"/>
  <c r="J815"/>
  <c r="J784"/>
  <c r="BK752"/>
  <c r="BK709"/>
  <c r="BK652"/>
  <c r="BK596"/>
  <c r="J555"/>
  <c r="BK489"/>
  <c r="BK308"/>
  <c r="BK287"/>
  <c r="J200"/>
  <c r="BK182"/>
  <c i="5" r="J110"/>
  <c i="4" r="J107"/>
  <c r="J101"/>
  <c i="3" r="J145"/>
  <c r="J139"/>
  <c r="J132"/>
  <c r="BK123"/>
  <c r="BK97"/>
  <c i="2" r="J140"/>
  <c r="BK111"/>
  <c r="BK91"/>
  <c i="1" r="AS80"/>
  <c r="AS74"/>
  <c i="34" r="BK96"/>
  <c r="BK88"/>
  <c i="33" r="J90"/>
  <c i="32" r="J168"/>
  <c r="J164"/>
  <c r="BK160"/>
  <c r="J156"/>
  <c r="BK152"/>
  <c r="J147"/>
  <c r="BK144"/>
  <c r="J139"/>
  <c r="BK135"/>
  <c r="BK131"/>
  <c r="J127"/>
  <c r="J123"/>
  <c r="BK117"/>
  <c r="J109"/>
  <c r="J106"/>
  <c r="BK101"/>
  <c r="BK97"/>
  <c i="31" r="J94"/>
  <c i="30" r="J109"/>
  <c r="BK102"/>
  <c r="J96"/>
  <c i="29" r="BK109"/>
  <c r="J105"/>
  <c r="J102"/>
  <c r="J92"/>
  <c i="28" r="J89"/>
  <c r="BK86"/>
  <c i="27" r="BK291"/>
  <c r="BK282"/>
  <c r="BK279"/>
  <c r="J269"/>
  <c r="J263"/>
  <c r="BK257"/>
  <c r="J251"/>
  <c r="J246"/>
  <c r="J239"/>
  <c r="BK235"/>
  <c r="BK228"/>
  <c r="BK219"/>
  <c r="J216"/>
  <c i="16" r="J146"/>
  <c r="J137"/>
  <c r="BK132"/>
  <c r="BK121"/>
  <c r="BK115"/>
  <c r="BK111"/>
  <c r="J105"/>
  <c i="15" r="J223"/>
  <c r="J214"/>
  <c r="J207"/>
  <c r="BK197"/>
  <c r="BK192"/>
  <c r="J190"/>
  <c r="J181"/>
  <c r="BK170"/>
  <c r="J165"/>
  <c r="J161"/>
  <c r="J149"/>
  <c r="BK142"/>
  <c r="J136"/>
  <c r="BK124"/>
  <c r="J115"/>
  <c r="J108"/>
  <c r="J104"/>
  <c i="14" r="BK139"/>
  <c r="J134"/>
  <c r="J126"/>
  <c r="BK120"/>
  <c r="J110"/>
  <c r="J103"/>
  <c r="J99"/>
  <c i="13" r="J128"/>
  <c r="J119"/>
  <c r="J113"/>
  <c r="BK105"/>
  <c i="12" r="BK142"/>
  <c r="BK134"/>
  <c r="J127"/>
  <c r="BK108"/>
  <c i="11" r="J131"/>
  <c r="BK123"/>
  <c r="J114"/>
  <c r="J110"/>
  <c r="BK101"/>
  <c i="10" r="J138"/>
  <c r="J119"/>
  <c r="J114"/>
  <c r="BK108"/>
  <c i="9" r="BK137"/>
  <c r="J132"/>
  <c r="J118"/>
  <c r="J101"/>
  <c i="8" r="BK164"/>
  <c r="J160"/>
  <c r="J156"/>
  <c r="J142"/>
  <c r="J137"/>
  <c r="BK132"/>
  <c r="J123"/>
  <c r="J119"/>
  <c r="BK105"/>
  <c i="7" r="J299"/>
  <c r="J265"/>
  <c r="J223"/>
  <c r="BK179"/>
  <c r="BK127"/>
  <c r="BK105"/>
  <c i="6" r="J1216"/>
  <c r="J1186"/>
  <c r="BK1088"/>
  <c r="BK1055"/>
  <c r="BK1028"/>
  <c r="J994"/>
  <c r="BK959"/>
  <c r="J913"/>
  <c r="J899"/>
  <c r="J877"/>
  <c r="J862"/>
  <c r="J843"/>
  <c r="BK815"/>
  <c r="J798"/>
  <c r="BK712"/>
  <c r="BK602"/>
  <c r="J588"/>
  <c r="BK566"/>
  <c r="J542"/>
  <c r="J316"/>
  <c r="J291"/>
  <c r="J249"/>
  <c r="J186"/>
  <c i="5" r="BK106"/>
  <c i="4" r="BK108"/>
  <c r="J105"/>
  <c r="J95"/>
  <c r="BK92"/>
  <c i="3" r="J148"/>
  <c r="J142"/>
  <c r="J138"/>
  <c r="J123"/>
  <c r="J105"/>
  <c i="2" r="J128"/>
  <c i="1" r="AS65"/>
  <c i="15" r="J171"/>
  <c r="J166"/>
  <c r="BK157"/>
  <c r="J145"/>
  <c r="BK136"/>
  <c r="J132"/>
  <c r="J119"/>
  <c r="J112"/>
  <c r="BK108"/>
  <c r="J105"/>
  <c r="BK100"/>
  <c i="14" r="BK132"/>
  <c r="J123"/>
  <c r="BK115"/>
  <c r="J105"/>
  <c i="13" r="BK134"/>
  <c r="J125"/>
  <c r="BK121"/>
  <c r="J111"/>
  <c r="J103"/>
  <c i="12" r="J142"/>
  <c r="J139"/>
  <c r="J133"/>
  <c r="BK129"/>
  <c r="BK116"/>
  <c r="BK105"/>
  <c i="11" r="BK135"/>
  <c r="BK130"/>
  <c r="J124"/>
  <c r="BK114"/>
  <c r="J107"/>
  <c r="BK99"/>
  <c i="10" r="J152"/>
  <c r="J131"/>
  <c r="BK104"/>
  <c i="9" r="BK134"/>
  <c r="BK118"/>
  <c r="BK100"/>
  <c i="8" r="BK169"/>
  <c r="J162"/>
  <c r="BK157"/>
  <c r="BK146"/>
  <c r="BK139"/>
  <c r="J134"/>
  <c r="BK128"/>
  <c r="J110"/>
  <c i="7" r="J256"/>
  <c r="BK211"/>
  <c r="J179"/>
  <c r="BK160"/>
  <c r="J127"/>
  <c r="J117"/>
  <c r="BK93"/>
  <c i="6" r="BK1906"/>
  <c r="BK1807"/>
  <c r="BK1784"/>
  <c r="BK1748"/>
  <c r="J1735"/>
  <c r="J1695"/>
  <c r="BK1683"/>
  <c r="BK1675"/>
  <c r="J1646"/>
  <c r="J1628"/>
  <c r="J1622"/>
  <c r="J1609"/>
  <c r="J1570"/>
  <c r="BK1528"/>
  <c r="J1504"/>
  <c r="BK1489"/>
  <c r="J1477"/>
  <c r="J1461"/>
  <c r="BK1445"/>
  <c r="BK1423"/>
  <c r="BK1391"/>
  <c r="BK1379"/>
  <c r="J1329"/>
  <c r="BK1309"/>
  <c r="BK1266"/>
  <c r="BK1233"/>
  <c r="BK1218"/>
  <c r="BK1177"/>
  <c r="J1088"/>
  <c r="BK1075"/>
  <c r="BK1053"/>
  <c r="BK1008"/>
  <c r="BK972"/>
  <c r="J939"/>
  <c r="J906"/>
  <c r="J892"/>
  <c r="J851"/>
  <c r="BK819"/>
  <c r="BK798"/>
  <c r="BK759"/>
  <c r="J722"/>
  <c r="BK667"/>
  <c r="BK589"/>
  <c r="J561"/>
  <c r="J358"/>
  <c r="BK304"/>
  <c r="J182"/>
  <c r="J117"/>
  <c i="5" r="J106"/>
  <c i="4" r="BK105"/>
  <c r="BK98"/>
  <c r="BK95"/>
  <c r="BK91"/>
  <c i="3" r="J147"/>
  <c r="J130"/>
  <c r="BK105"/>
  <c r="J94"/>
  <c i="2" r="J115"/>
  <c i="32" r="J97"/>
  <c i="31" r="BK94"/>
  <c i="30" r="J104"/>
  <c r="J101"/>
  <c i="29" r="J106"/>
  <c r="BK103"/>
  <c i="28" r="J90"/>
  <c r="J86"/>
  <c i="27" r="J279"/>
  <c r="J268"/>
  <c r="BK263"/>
  <c r="BK250"/>
  <c r="BK239"/>
  <c r="BK229"/>
  <c r="J219"/>
  <c r="BK213"/>
  <c r="BK176"/>
  <c r="J155"/>
  <c r="J147"/>
  <c r="J136"/>
  <c r="BK123"/>
  <c r="J113"/>
  <c i="26" r="BK103"/>
  <c r="BK100"/>
  <c r="BK99"/>
  <c r="J96"/>
  <c i="25" r="BK151"/>
  <c r="BK146"/>
  <c r="J141"/>
  <c r="J137"/>
  <c r="J133"/>
  <c r="J129"/>
  <c r="BK125"/>
  <c r="J120"/>
  <c r="J116"/>
  <c r="BK111"/>
  <c r="BK107"/>
  <c r="J103"/>
  <c r="J99"/>
  <c i="24" r="J88"/>
  <c i="23" r="J113"/>
  <c r="BK109"/>
  <c r="BK104"/>
  <c r="BK99"/>
  <c r="J95"/>
  <c r="J92"/>
  <c r="J87"/>
  <c i="22" r="BK206"/>
  <c r="J202"/>
  <c r="J198"/>
  <c r="J193"/>
  <c r="BK190"/>
  <c r="BK185"/>
  <c r="J182"/>
  <c r="BK178"/>
  <c r="J173"/>
  <c r="BK169"/>
  <c r="J164"/>
  <c r="BK160"/>
  <c r="J156"/>
  <c r="BK150"/>
  <c r="BK147"/>
  <c r="J143"/>
  <c r="BK139"/>
  <c r="BK136"/>
  <c r="BK131"/>
  <c r="BK126"/>
  <c r="J121"/>
  <c r="J117"/>
  <c r="BK114"/>
  <c r="J110"/>
  <c r="BK106"/>
  <c r="BK100"/>
  <c i="21" r="J217"/>
  <c r="BK212"/>
  <c r="BK209"/>
  <c r="BK201"/>
  <c r="J198"/>
  <c r="J192"/>
  <c r="J190"/>
  <c r="BK188"/>
  <c r="J187"/>
  <c r="J184"/>
  <c r="BK182"/>
  <c r="J179"/>
  <c r="J176"/>
  <c r="BK173"/>
  <c r="J171"/>
  <c r="J169"/>
  <c r="J166"/>
  <c r="BK164"/>
  <c r="BK161"/>
  <c r="BK158"/>
  <c r="BK156"/>
  <c r="J155"/>
  <c r="BK153"/>
  <c r="BK150"/>
  <c r="J148"/>
  <c r="BK147"/>
  <c r="J146"/>
  <c r="J142"/>
  <c r="BK137"/>
  <c r="BK134"/>
  <c r="J131"/>
  <c r="BK129"/>
  <c r="J129"/>
  <c r="J128"/>
  <c r="BK126"/>
  <c r="BK125"/>
  <c r="J124"/>
  <c r="J117"/>
  <c r="J113"/>
  <c r="J109"/>
  <c r="BK107"/>
  <c r="BK103"/>
  <c i="20" r="BK95"/>
  <c i="19" r="BK158"/>
  <c r="J154"/>
  <c r="J150"/>
  <c r="J147"/>
  <c r="J143"/>
  <c r="BK139"/>
  <c r="BK134"/>
  <c r="J129"/>
  <c r="J126"/>
  <c r="BK122"/>
  <c r="J118"/>
  <c r="J113"/>
  <c r="BK109"/>
  <c r="BK105"/>
  <c r="J103"/>
  <c r="BK98"/>
  <c i="18" r="BK214"/>
  <c r="BK210"/>
  <c r="BK207"/>
  <c r="J204"/>
  <c r="BK201"/>
  <c r="J199"/>
  <c r="BK193"/>
  <c r="BK190"/>
  <c r="BK182"/>
  <c r="J176"/>
  <c r="BK173"/>
  <c r="J170"/>
  <c r="J165"/>
  <c r="BK161"/>
  <c r="BK157"/>
  <c r="J153"/>
  <c r="J149"/>
  <c r="J146"/>
  <c r="BK139"/>
  <c r="BK131"/>
  <c r="J124"/>
  <c r="BK117"/>
  <c r="BK109"/>
  <c r="BK105"/>
  <c r="J102"/>
  <c i="17" r="BK169"/>
  <c r="J164"/>
  <c r="BK159"/>
  <c r="J156"/>
  <c r="J151"/>
  <c r="J147"/>
  <c r="BK142"/>
  <c r="J138"/>
  <c r="J134"/>
  <c r="J130"/>
  <c r="BK125"/>
  <c r="BK121"/>
  <c r="J115"/>
  <c r="J112"/>
  <c r="BK109"/>
  <c r="J105"/>
  <c i="16" r="BK317"/>
  <c r="BK313"/>
  <c r="J310"/>
  <c r="J304"/>
  <c r="BK300"/>
  <c r="BK297"/>
  <c r="J293"/>
  <c r="BK288"/>
  <c r="BK285"/>
  <c r="BK279"/>
  <c r="BK275"/>
  <c r="J270"/>
  <c r="J267"/>
  <c r="J264"/>
  <c r="J258"/>
  <c r="J254"/>
  <c r="J251"/>
  <c r="BK247"/>
  <c r="J243"/>
  <c r="J238"/>
  <c r="J233"/>
  <c r="BK230"/>
  <c r="J220"/>
  <c r="BK218"/>
  <c r="BK214"/>
  <c r="BK208"/>
  <c r="BK199"/>
  <c r="BK194"/>
  <c r="J187"/>
  <c r="BK183"/>
  <c r="J176"/>
  <c r="BK168"/>
  <c r="BK161"/>
  <c r="J152"/>
  <c r="J144"/>
  <c r="BK138"/>
  <c r="J130"/>
  <c r="BK124"/>
  <c r="J119"/>
  <c r="BK107"/>
  <c i="15" r="BK218"/>
  <c r="J209"/>
  <c r="BK204"/>
  <c i="6" r="BK1644"/>
  <c r="BK1628"/>
  <c r="BK1623"/>
  <c r="BK1609"/>
  <c r="BK1594"/>
  <c r="BK1578"/>
  <c r="J1544"/>
  <c r="J1513"/>
  <c r="J1485"/>
  <c r="J1476"/>
  <c r="BK1464"/>
  <c r="BK1435"/>
  <c r="BK1409"/>
  <c r="J1384"/>
  <c r="BK1355"/>
  <c r="BK1329"/>
  <c r="J1274"/>
  <c r="J1236"/>
  <c i="27" r="J176"/>
  <c r="BK152"/>
  <c r="J144"/>
  <c r="J134"/>
  <c r="BK116"/>
  <c r="J107"/>
  <c i="26" r="J99"/>
  <c i="25" r="BK153"/>
  <c r="J149"/>
  <c r="J144"/>
  <c r="BK141"/>
  <c r="BK135"/>
  <c r="BK132"/>
  <c r="J128"/>
  <c r="J122"/>
  <c r="BK120"/>
  <c r="BK116"/>
  <c r="J111"/>
  <c r="J106"/>
  <c r="BK102"/>
  <c i="24" r="BK92"/>
  <c r="BK88"/>
  <c i="23" r="BK112"/>
  <c r="J109"/>
  <c r="J105"/>
  <c r="J101"/>
  <c r="BK98"/>
  <c r="BK94"/>
  <c r="BK91"/>
  <c r="BK86"/>
  <c i="22" r="BK205"/>
  <c r="J199"/>
  <c r="BK194"/>
  <c r="J191"/>
  <c r="J185"/>
  <c r="J180"/>
  <c r="BK176"/>
  <c r="J172"/>
  <c r="BK167"/>
  <c r="J163"/>
  <c r="J158"/>
  <c r="BK155"/>
  <c r="J150"/>
  <c r="BK146"/>
  <c r="BK141"/>
  <c r="J135"/>
  <c r="BK127"/>
  <c r="BK123"/>
  <c r="BK120"/>
  <c r="J116"/>
  <c r="BK112"/>
  <c r="BK108"/>
  <c r="J104"/>
  <c r="BK101"/>
  <c i="21" r="J213"/>
  <c r="J209"/>
  <c r="BK203"/>
  <c r="J199"/>
  <c r="J194"/>
  <c r="BK190"/>
  <c r="BK187"/>
  <c r="J182"/>
  <c r="J177"/>
  <c r="J173"/>
  <c r="J168"/>
  <c r="J164"/>
  <c r="J157"/>
  <c r="J153"/>
  <c r="J150"/>
  <c r="BK146"/>
  <c r="J140"/>
  <c r="J135"/>
  <c r="J133"/>
  <c r="BK124"/>
  <c r="J119"/>
  <c r="BK113"/>
  <c r="BK109"/>
  <c r="J105"/>
  <c i="20" r="J98"/>
  <c r="J96"/>
  <c i="19" r="J158"/>
  <c r="BK154"/>
  <c r="BK150"/>
  <c r="BK145"/>
  <c r="BK141"/>
  <c r="J137"/>
  <c r="BK133"/>
  <c r="BK128"/>
  <c r="J123"/>
  <c r="BK118"/>
  <c r="J114"/>
  <c r="BK110"/>
  <c r="BK106"/>
  <c r="BK103"/>
  <c r="BK97"/>
  <c i="18" r="J213"/>
  <c r="J207"/>
  <c r="J202"/>
  <c r="J198"/>
  <c r="J193"/>
  <c r="BK186"/>
  <c r="BK178"/>
  <c r="J175"/>
  <c r="BK171"/>
  <c r="J166"/>
  <c r="BK162"/>
  <c r="BK159"/>
  <c r="BK155"/>
  <c r="BK150"/>
  <c r="BK146"/>
  <c r="BK141"/>
  <c r="J135"/>
  <c r="BK127"/>
  <c r="BK122"/>
  <c r="J117"/>
  <c r="BK104"/>
  <c r="J101"/>
  <c i="17" r="BK165"/>
  <c r="BK160"/>
  <c r="J159"/>
  <c r="J154"/>
  <c r="BK149"/>
  <c r="J143"/>
  <c r="J140"/>
  <c r="J136"/>
  <c r="BK132"/>
  <c r="J129"/>
  <c r="J125"/>
  <c r="BK120"/>
  <c r="BK114"/>
  <c r="J110"/>
  <c r="BK106"/>
  <c r="J102"/>
  <c i="16" r="J317"/>
  <c r="J313"/>
  <c r="J308"/>
  <c r="J305"/>
  <c r="J302"/>
  <c r="BK298"/>
  <c r="J296"/>
  <c r="BK291"/>
  <c r="J288"/>
  <c r="J286"/>
  <c r="BK278"/>
  <c r="BK274"/>
  <c r="BK269"/>
  <c r="BK267"/>
  <c r="BK263"/>
  <c r="J260"/>
  <c r="BK256"/>
  <c r="BK253"/>
  <c r="J249"/>
  <c r="BK244"/>
  <c r="J240"/>
  <c r="BK237"/>
  <c r="BK233"/>
  <c r="BK228"/>
  <c r="BK226"/>
  <c r="BK223"/>
  <c r="J221"/>
  <c r="BK216"/>
  <c r="BK212"/>
  <c r="J207"/>
  <c r="BK205"/>
  <c r="BK196"/>
  <c r="J190"/>
  <c r="J186"/>
  <c r="BK181"/>
  <c r="J171"/>
  <c r="J166"/>
  <c r="J158"/>
  <c r="BK155"/>
  <c r="BK152"/>
  <c r="BK146"/>
  <c r="J139"/>
  <c r="J132"/>
  <c r="J127"/>
  <c r="J120"/>
  <c r="J115"/>
  <c r="J110"/>
  <c r="BK105"/>
  <c i="15" r="J220"/>
  <c r="BK217"/>
  <c r="BK209"/>
  <c r="J206"/>
  <c r="J201"/>
  <c r="J197"/>
  <c r="J193"/>
  <c r="BK181"/>
  <c r="BK174"/>
  <c r="BK168"/>
  <c r="J163"/>
  <c r="J158"/>
  <c r="BK146"/>
  <c r="J140"/>
  <c r="BK133"/>
  <c r="BK129"/>
  <c r="BK125"/>
  <c r="BK105"/>
  <c r="J99"/>
  <c i="14" r="BK134"/>
  <c r="J130"/>
  <c r="J127"/>
  <c r="BK123"/>
  <c r="BK117"/>
  <c r="BK109"/>
  <c r="BK105"/>
  <c i="13" r="J134"/>
  <c r="BK128"/>
  <c r="BK120"/>
  <c r="BK110"/>
  <c r="J99"/>
  <c i="12" r="BK139"/>
  <c r="J132"/>
  <c r="J116"/>
  <c r="J109"/>
  <c i="11" r="J135"/>
  <c r="J132"/>
  <c r="BK128"/>
  <c r="BK126"/>
  <c r="J123"/>
  <c r="J120"/>
  <c r="J118"/>
  <c r="BK116"/>
  <c r="BK108"/>
  <c r="BK105"/>
  <c i="10" r="J158"/>
  <c r="BK141"/>
  <c r="BK131"/>
  <c r="BK114"/>
  <c r="J110"/>
  <c i="9" r="J129"/>
  <c r="J126"/>
  <c r="BK111"/>
  <c r="BK97"/>
  <c i="8" r="J163"/>
  <c r="J154"/>
  <c r="J146"/>
  <c r="BK142"/>
  <c r="BK117"/>
  <c r="J104"/>
  <c i="7" r="J279"/>
  <c r="J260"/>
  <c r="BK244"/>
  <c r="BK209"/>
  <c r="BK174"/>
  <c r="J120"/>
  <c i="6" r="J1948"/>
  <c r="BK1815"/>
  <c r="J1796"/>
  <c r="BK1752"/>
  <c r="BK1743"/>
  <c r="BK1732"/>
  <c r="J1693"/>
  <c r="BK1685"/>
  <c r="J1675"/>
  <c r="J1665"/>
  <c r="J1626"/>
  <c r="BK1622"/>
  <c r="BK1607"/>
  <c r="BK1600"/>
  <c r="BK1585"/>
  <c r="BK1570"/>
  <c r="BK1516"/>
  <c r="BK1501"/>
  <c r="BK1473"/>
  <c r="J1449"/>
  <c r="J1423"/>
  <c r="J1355"/>
  <c r="J1266"/>
  <c r="BK1254"/>
  <c r="BK1239"/>
  <c r="BK1203"/>
  <c r="BK1173"/>
  <c r="BK1080"/>
  <c r="J1055"/>
  <c r="BK1036"/>
  <c r="J1010"/>
  <c r="J972"/>
  <c r="BK910"/>
  <c r="BK895"/>
  <c r="BK877"/>
  <c r="J855"/>
  <c r="BK801"/>
  <c r="J759"/>
  <c r="J730"/>
  <c r="J667"/>
  <c r="J602"/>
  <c r="BK570"/>
  <c r="BK529"/>
  <c r="BK302"/>
  <c r="BK249"/>
  <c r="BK186"/>
  <c i="5" r="J113"/>
  <c i="4" r="J108"/>
  <c r="BK96"/>
  <c i="3" r="BK152"/>
  <c r="BK140"/>
  <c r="J134"/>
  <c r="BK126"/>
  <c r="J99"/>
  <c i="2" r="BK132"/>
  <c r="BK105"/>
  <c i="1" r="AS93"/>
  <c r="AS60"/>
  <c i="34" r="BK97"/>
  <c r="J92"/>
  <c r="J87"/>
  <c i="32" r="BK174"/>
  <c r="BK169"/>
  <c r="BK163"/>
  <c r="BK159"/>
  <c r="J155"/>
  <c r="BK151"/>
  <c r="J146"/>
  <c r="BK142"/>
  <c r="J137"/>
  <c r="BK133"/>
  <c r="BK130"/>
  <c r="BK126"/>
  <c r="BK121"/>
  <c r="J115"/>
  <c r="J112"/>
  <c r="BK105"/>
  <c r="BK102"/>
  <c r="J96"/>
  <c i="31" r="J90"/>
  <c i="30" r="J105"/>
  <c r="J103"/>
  <c r="BK101"/>
  <c r="BK92"/>
  <c i="29" r="BK106"/>
  <c r="J103"/>
  <c r="BK96"/>
  <c i="28" r="BK90"/>
  <c r="J87"/>
  <c i="27" r="J291"/>
  <c r="BK283"/>
  <c r="BK275"/>
  <c r="BK268"/>
  <c r="BK264"/>
  <c r="J260"/>
  <c r="J253"/>
  <c r="J245"/>
  <c r="BK236"/>
  <c r="J232"/>
  <c r="BK227"/>
  <c r="J221"/>
  <c r="J214"/>
  <c r="BK210"/>
  <c r="BK207"/>
  <c r="J207"/>
  <c r="BK204"/>
  <c r="J204"/>
  <c r="BK200"/>
  <c r="BK197"/>
  <c r="J182"/>
  <c i="16" r="J203"/>
  <c r="BK198"/>
  <c r="BK192"/>
  <c r="BK190"/>
  <c r="BK187"/>
  <c r="BK184"/>
  <c r="BK180"/>
  <c r="BK177"/>
  <c r="BK172"/>
  <c r="J169"/>
  <c r="J165"/>
  <c r="BK157"/>
  <c r="J155"/>
  <c r="BK150"/>
  <c r="BK144"/>
  <c r="BK140"/>
  <c r="J136"/>
  <c r="BK127"/>
  <c r="BK120"/>
  <c r="J114"/>
  <c r="BK110"/>
  <c r="J104"/>
  <c i="15" r="J221"/>
  <c r="BK213"/>
  <c r="BK212"/>
  <c r="BK201"/>
  <c r="BK193"/>
  <c r="BK183"/>
  <c r="BK176"/>
  <c r="J168"/>
  <c r="BK162"/>
  <c r="J157"/>
  <c r="J146"/>
  <c r="J138"/>
  <c r="J134"/>
  <c r="J120"/>
  <c r="BK114"/>
  <c r="BK109"/>
  <c r="J100"/>
  <c i="14" r="BK138"/>
  <c r="BK131"/>
  <c r="BK124"/>
  <c r="BK113"/>
  <c r="J109"/>
  <c r="J101"/>
  <c i="13" r="BK130"/>
  <c r="BK122"/>
  <c r="BK115"/>
  <c r="J110"/>
  <c r="J101"/>
  <c i="12" r="BK140"/>
  <c r="BK132"/>
  <c r="BK123"/>
  <c r="BK107"/>
  <c i="11" r="J127"/>
  <c r="BK120"/>
  <c r="BK113"/>
  <c r="J105"/>
  <c i="10" r="BK143"/>
  <c r="J127"/>
  <c r="J116"/>
  <c r="BK110"/>
  <c r="J100"/>
  <c i="9" r="BK133"/>
  <c r="BK129"/>
  <c r="J111"/>
  <c r="J110"/>
  <c r="J97"/>
  <c i="8" r="BK162"/>
  <c r="J157"/>
  <c r="J151"/>
  <c r="J139"/>
  <c r="BK134"/>
  <c r="BK131"/>
  <c r="J122"/>
  <c r="J106"/>
  <c r="BK102"/>
  <c i="7" r="BK279"/>
  <c r="BK243"/>
  <c r="J209"/>
  <c r="J174"/>
  <c r="BK111"/>
  <c r="BK97"/>
  <c i="6" r="J1218"/>
  <c r="J1203"/>
  <c r="J1090"/>
  <c r="BK1071"/>
  <c r="J1038"/>
  <c r="BK1016"/>
  <c r="J981"/>
  <c r="BK933"/>
  <c r="BK903"/>
  <c r="BK882"/>
  <c r="BK876"/>
  <c r="J847"/>
  <c r="J824"/>
  <c r="BK804"/>
  <c r="J781"/>
  <c r="BK697"/>
  <c r="J591"/>
  <c r="J570"/>
  <c r="BK561"/>
  <c r="BK535"/>
  <c r="BK355"/>
  <c r="J302"/>
  <c r="J257"/>
  <c r="BK194"/>
  <c r="BK123"/>
  <c i="5" r="J95"/>
  <c i="4" r="BK106"/>
  <c r="J99"/>
  <c r="J94"/>
  <c i="3" r="BK154"/>
  <c r="BK145"/>
  <c r="BK139"/>
  <c r="BK134"/>
  <c r="J118"/>
  <c r="BK108"/>
  <c r="BK99"/>
  <c i="2" r="BK123"/>
  <c r="J91"/>
  <c i="15" r="BK196"/>
  <c r="BK194"/>
  <c r="BK189"/>
  <c r="BK178"/>
  <c r="J174"/>
  <c r="BK169"/>
  <c r="J160"/>
  <c r="J151"/>
  <c r="BK144"/>
  <c r="BK135"/>
  <c r="BK131"/>
  <c r="BK128"/>
  <c r="BK110"/>
  <c r="J107"/>
  <c r="BK103"/>
  <c i="14" r="J138"/>
  <c r="J129"/>
  <c r="J124"/>
  <c r="J118"/>
  <c r="J112"/>
  <c r="BK104"/>
  <c i="13" r="J130"/>
  <c r="BK123"/>
  <c r="J116"/>
  <c r="BK107"/>
  <c r="BK101"/>
  <c i="12" r="J141"/>
  <c r="BK136"/>
  <c r="BK127"/>
  <c r="J118"/>
  <c r="BK109"/>
  <c r="BK101"/>
  <c i="11" r="BK131"/>
  <c r="J122"/>
  <c r="J115"/>
  <c r="BK110"/>
  <c r="J101"/>
  <c i="10" r="BK156"/>
  <c r="J143"/>
  <c r="J117"/>
  <c r="BK113"/>
  <c i="9" r="J135"/>
  <c r="BK132"/>
  <c r="J127"/>
  <c r="J107"/>
  <c i="8" r="BK174"/>
  <c r="J164"/>
  <c r="BK159"/>
  <c r="J149"/>
  <c r="J145"/>
  <c r="J140"/>
  <c r="J136"/>
  <c r="J132"/>
  <c r="BK122"/>
  <c i="7" r="BK265"/>
  <c r="BK245"/>
  <c r="J233"/>
  <c r="J208"/>
  <c r="BK178"/>
  <c r="BK147"/>
  <c r="J97"/>
  <c i="6" r="J1926"/>
  <c r="J1809"/>
  <c r="BK1791"/>
  <c r="J1743"/>
  <c r="J1711"/>
  <c r="BK1690"/>
  <c r="J1678"/>
  <c r="J1670"/>
  <c r="BK1636"/>
  <c r="J1624"/>
  <c r="J1612"/>
  <c r="J1594"/>
  <c r="J1553"/>
  <c r="J1534"/>
  <c r="J1522"/>
  <c r="BK1499"/>
  <c r="BK1470"/>
  <c r="BK1449"/>
  <c r="J1435"/>
  <c r="J1409"/>
  <c r="J1387"/>
  <c r="BK1331"/>
  <c r="BK1292"/>
  <c r="J1254"/>
  <c r="J1248"/>
  <c r="BK1221"/>
  <c r="J1199"/>
  <c r="BK1169"/>
  <c r="BK1066"/>
  <c r="J1030"/>
  <c r="BK994"/>
  <c r="J962"/>
  <c r="BK917"/>
  <c r="J895"/>
  <c r="J882"/>
  <c r="BK843"/>
  <c r="BK829"/>
  <c r="J807"/>
  <c r="BK784"/>
  <c r="J726"/>
  <c r="J701"/>
  <c r="J652"/>
  <c r="BK591"/>
  <c r="J563"/>
  <c r="BK542"/>
  <c r="J308"/>
  <c r="BK204"/>
  <c r="J121"/>
  <c i="5" r="BK110"/>
  <c i="4" r="J106"/>
  <c r="BK101"/>
  <c r="J96"/>
  <c i="3" r="J152"/>
  <c r="J137"/>
  <c r="BK118"/>
  <c r="J108"/>
  <c r="BK96"/>
  <c i="2" r="BK128"/>
  <c r="J105"/>
  <c i="1" r="AS57"/>
  <c i="6" l="1" r="P1921"/>
  <c i="2" r="P90"/>
  <c r="P89"/>
  <c r="P88"/>
  <c i="1" r="AU56"/>
  <c i="3" r="BK93"/>
  <c r="J93"/>
  <c r="J65"/>
  <c r="T93"/>
  <c r="P125"/>
  <c r="T125"/>
  <c r="P129"/>
  <c r="P151"/>
  <c r="P150"/>
  <c i="4" r="T90"/>
  <c r="T89"/>
  <c r="R104"/>
  <c i="5" r="P105"/>
  <c r="P104"/>
  <c r="P92"/>
  <c i="1" r="AU61"/>
  <c i="6" r="BK127"/>
  <c r="J127"/>
  <c r="J66"/>
  <c r="T127"/>
  <c r="R286"/>
  <c r="P303"/>
  <c r="BK881"/>
  <c r="J881"/>
  <c r="J69"/>
  <c r="T881"/>
  <c r="T958"/>
  <c r="P966"/>
  <c r="BK1089"/>
  <c r="J1089"/>
  <c r="J74"/>
  <c r="T1089"/>
  <c r="T1249"/>
  <c r="T1258"/>
  <c r="BK1265"/>
  <c r="J1265"/>
  <c r="J77"/>
  <c r="BK1330"/>
  <c r="J1330"/>
  <c r="J78"/>
  <c r="R1330"/>
  <c r="T1330"/>
  <c r="P1380"/>
  <c r="BK1532"/>
  <c r="J1532"/>
  <c r="J80"/>
  <c r="T1532"/>
  <c r="T1637"/>
  <c r="P1669"/>
  <c r="BK1694"/>
  <c r="J1694"/>
  <c r="J84"/>
  <c r="T1694"/>
  <c r="R1742"/>
  <c r="P1795"/>
  <c r="R1921"/>
  <c i="7" r="R92"/>
  <c r="P126"/>
  <c r="T126"/>
  <c r="P183"/>
  <c i="8" r="BK99"/>
  <c r="J99"/>
  <c r="J69"/>
  <c r="P99"/>
  <c r="T99"/>
  <c r="T109"/>
  <c r="P168"/>
  <c r="P167"/>
  <c i="9" r="P96"/>
  <c r="T96"/>
  <c r="P106"/>
  <c i="10" r="T99"/>
  <c r="P106"/>
  <c r="T106"/>
  <c r="R118"/>
  <c r="R155"/>
  <c i="11" r="P98"/>
  <c r="T98"/>
  <c r="T109"/>
  <c r="P125"/>
  <c i="12" r="BK111"/>
  <c r="J111"/>
  <c r="J71"/>
  <c r="T111"/>
  <c r="T135"/>
  <c i="13" r="P98"/>
  <c r="BK109"/>
  <c r="J109"/>
  <c r="J70"/>
  <c r="T109"/>
  <c r="P124"/>
  <c i="14" r="BK98"/>
  <c r="J98"/>
  <c r="J68"/>
  <c r="BK102"/>
  <c r="J102"/>
  <c r="J69"/>
  <c r="T102"/>
  <c r="R111"/>
  <c r="T111"/>
  <c r="R116"/>
  <c r="P128"/>
  <c r="BK137"/>
  <c r="J137"/>
  <c r="J73"/>
  <c r="P137"/>
  <c i="2" r="R90"/>
  <c r="R89"/>
  <c r="R88"/>
  <c i="3" r="P93"/>
  <c r="P92"/>
  <c r="P91"/>
  <c i="1" r="AU58"/>
  <c i="3" r="BK125"/>
  <c r="J125"/>
  <c r="J66"/>
  <c r="R125"/>
  <c r="T129"/>
  <c r="BK151"/>
  <c r="J151"/>
  <c r="J69"/>
  <c r="R151"/>
  <c r="R150"/>
  <c i="4" r="P90"/>
  <c r="P89"/>
  <c r="P88"/>
  <c i="1" r="AU59"/>
  <c i="4" r="BK104"/>
  <c r="J104"/>
  <c r="J66"/>
  <c r="P104"/>
  <c i="5" r="BK105"/>
  <c r="J105"/>
  <c r="J69"/>
  <c r="T105"/>
  <c r="T104"/>
  <c r="T92"/>
  <c i="7" r="P92"/>
  <c r="P91"/>
  <c r="P90"/>
  <c i="1" r="AU64"/>
  <c i="7" r="T92"/>
  <c r="BK183"/>
  <c r="J183"/>
  <c r="J67"/>
  <c r="T183"/>
  <c i="8" r="BK109"/>
  <c r="J109"/>
  <c r="J70"/>
  <c r="R109"/>
  <c r="BK168"/>
  <c r="J168"/>
  <c r="J73"/>
  <c r="T168"/>
  <c r="T167"/>
  <c i="9" r="BK106"/>
  <c r="J106"/>
  <c r="J70"/>
  <c r="R106"/>
  <c i="10" r="P99"/>
  <c r="R99"/>
  <c r="BK118"/>
  <c r="J118"/>
  <c r="J71"/>
  <c r="T118"/>
  <c r="BK155"/>
  <c r="J155"/>
  <c r="J73"/>
  <c r="T155"/>
  <c i="11" r="BK109"/>
  <c r="J109"/>
  <c r="J70"/>
  <c r="R109"/>
  <c r="R125"/>
  <c i="12" r="BK100"/>
  <c r="J100"/>
  <c r="J70"/>
  <c r="R100"/>
  <c r="P111"/>
  <c r="BK135"/>
  <c r="J135"/>
  <c r="J72"/>
  <c r="R135"/>
  <c i="13" r="R98"/>
  <c r="P109"/>
  <c r="BK124"/>
  <c r="J124"/>
  <c r="J71"/>
  <c r="T124"/>
  <c i="14" r="T98"/>
  <c r="P102"/>
  <c r="BK111"/>
  <c r="J111"/>
  <c r="J70"/>
  <c r="BK116"/>
  <c r="J116"/>
  <c r="J71"/>
  <c r="T116"/>
  <c r="T128"/>
  <c r="R137"/>
  <c i="15" r="BK97"/>
  <c r="T97"/>
  <c r="R127"/>
  <c r="T127"/>
  <c r="BK186"/>
  <c r="J186"/>
  <c r="J71"/>
  <c r="T186"/>
  <c r="T222"/>
  <c i="27" r="P99"/>
  <c r="T99"/>
  <c r="P151"/>
  <c r="T151"/>
  <c r="P168"/>
  <c r="R168"/>
  <c r="P218"/>
  <c r="T218"/>
  <c r="P271"/>
  <c r="T271"/>
  <c r="P281"/>
  <c r="R281"/>
  <c i="28" r="P85"/>
  <c i="1" r="AU90"/>
  <c i="28" r="R85"/>
  <c i="29" r="BK95"/>
  <c r="J95"/>
  <c r="J66"/>
  <c r="R95"/>
  <c r="R90"/>
  <c r="R89"/>
  <c i="30" r="BK95"/>
  <c r="J95"/>
  <c r="J66"/>
  <c r="T95"/>
  <c r="T90"/>
  <c r="T89"/>
  <c i="31" r="BK89"/>
  <c r="J89"/>
  <c r="J65"/>
  <c r="R89"/>
  <c r="R88"/>
  <c r="R87"/>
  <c i="32" r="P94"/>
  <c r="T94"/>
  <c r="P99"/>
  <c r="T99"/>
  <c r="R116"/>
  <c r="BK122"/>
  <c r="J122"/>
  <c r="J67"/>
  <c r="R122"/>
  <c r="BK138"/>
  <c r="J138"/>
  <c r="J68"/>
  <c r="R138"/>
  <c r="BK150"/>
  <c r="J150"/>
  <c r="J69"/>
  <c r="R150"/>
  <c r="BK165"/>
  <c r="J165"/>
  <c r="J70"/>
  <c r="R165"/>
  <c r="BK172"/>
  <c r="J172"/>
  <c r="J71"/>
  <c r="R172"/>
  <c i="33" r="BK89"/>
  <c r="J89"/>
  <c r="J65"/>
  <c r="T89"/>
  <c r="T88"/>
  <c r="T87"/>
  <c i="34" r="BK85"/>
  <c r="J85"/>
  <c r="J61"/>
  <c r="R85"/>
  <c r="T85"/>
  <c r="P89"/>
  <c r="T89"/>
  <c r="P94"/>
  <c i="2" r="BK90"/>
  <c r="J90"/>
  <c r="J65"/>
  <c r="T90"/>
  <c r="T89"/>
  <c r="T88"/>
  <c i="3" r="R93"/>
  <c r="BK129"/>
  <c r="J129"/>
  <c r="J67"/>
  <c r="R129"/>
  <c r="T151"/>
  <c r="T150"/>
  <c i="4" r="BK90"/>
  <c r="BK89"/>
  <c r="BK88"/>
  <c r="J88"/>
  <c r="R90"/>
  <c r="R89"/>
  <c r="R88"/>
  <c r="T104"/>
  <c i="5" r="R105"/>
  <c r="R104"/>
  <c r="R92"/>
  <c i="6" r="P112"/>
  <c r="R112"/>
  <c r="T112"/>
  <c r="R127"/>
  <c r="BK286"/>
  <c r="J286"/>
  <c r="J67"/>
  <c r="P286"/>
  <c r="T286"/>
  <c r="R303"/>
  <c r="P881"/>
  <c r="P958"/>
  <c r="R958"/>
  <c r="R966"/>
  <c r="BK1054"/>
  <c r="J1054"/>
  <c r="J73"/>
  <c r="R1054"/>
  <c r="P1089"/>
  <c r="P1249"/>
  <c r="BK1258"/>
  <c r="J1258"/>
  <c r="J76"/>
  <c r="R1258"/>
  <c r="R1265"/>
  <c r="P1330"/>
  <c r="BK1380"/>
  <c r="J1380"/>
  <c r="J79"/>
  <c r="T1380"/>
  <c r="R1532"/>
  <c r="P1637"/>
  <c r="BK1669"/>
  <c r="J1669"/>
  <c r="J82"/>
  <c r="T1669"/>
  <c r="P1694"/>
  <c r="BK1742"/>
  <c r="J1742"/>
  <c r="J85"/>
  <c r="T1742"/>
  <c r="R1795"/>
  <c r="T1921"/>
  <c i="7" r="BK92"/>
  <c r="J92"/>
  <c r="J65"/>
  <c r="BK126"/>
  <c r="J126"/>
  <c r="J66"/>
  <c r="R126"/>
  <c r="R183"/>
  <c i="8" r="R99"/>
  <c r="R98"/>
  <c r="P109"/>
  <c r="R168"/>
  <c r="R167"/>
  <c i="9" r="BK96"/>
  <c r="J96"/>
  <c r="J69"/>
  <c r="R96"/>
  <c r="R95"/>
  <c r="R94"/>
  <c r="T106"/>
  <c i="10" r="BK99"/>
  <c r="J99"/>
  <c r="J69"/>
  <c r="BK106"/>
  <c r="J106"/>
  <c r="J70"/>
  <c r="R106"/>
  <c r="P118"/>
  <c r="P155"/>
  <c i="11" r="BK98"/>
  <c r="J98"/>
  <c r="J69"/>
  <c r="R98"/>
  <c r="R97"/>
  <c r="R96"/>
  <c r="P109"/>
  <c r="BK125"/>
  <c r="J125"/>
  <c r="J71"/>
  <c r="T125"/>
  <c i="12" r="P100"/>
  <c r="T100"/>
  <c r="T99"/>
  <c r="T97"/>
  <c r="R111"/>
  <c r="P135"/>
  <c i="13" r="BK98"/>
  <c r="J98"/>
  <c r="J69"/>
  <c r="T98"/>
  <c r="T97"/>
  <c r="T96"/>
  <c r="R109"/>
  <c r="R124"/>
  <c i="14" r="P98"/>
  <c r="R98"/>
  <c r="R102"/>
  <c r="P111"/>
  <c r="P116"/>
  <c r="BK128"/>
  <c r="J128"/>
  <c r="J72"/>
  <c r="R128"/>
  <c r="T137"/>
  <c i="15" r="R97"/>
  <c r="P127"/>
  <c r="P156"/>
  <c r="T156"/>
  <c r="P186"/>
  <c r="BK222"/>
  <c r="J222"/>
  <c r="J72"/>
  <c r="R222"/>
  <c i="16" r="P103"/>
  <c r="T103"/>
  <c r="P116"/>
  <c r="T116"/>
  <c r="P131"/>
  <c r="T131"/>
  <c r="P160"/>
  <c r="BK164"/>
  <c r="J164"/>
  <c r="J73"/>
  <c r="P164"/>
  <c r="R164"/>
  <c r="T164"/>
  <c r="BK174"/>
  <c r="J174"/>
  <c r="J74"/>
  <c r="P174"/>
  <c r="T174"/>
  <c r="P211"/>
  <c r="T211"/>
  <c r="P271"/>
  <c r="T271"/>
  <c r="P280"/>
  <c r="R280"/>
  <c i="17" r="P101"/>
  <c r="T101"/>
  <c r="R119"/>
  <c r="T119"/>
  <c r="P124"/>
  <c r="T124"/>
  <c r="R145"/>
  <c r="BK150"/>
  <c r="J150"/>
  <c r="J73"/>
  <c r="P150"/>
  <c r="BK155"/>
  <c r="J155"/>
  <c r="J74"/>
  <c r="P155"/>
  <c r="T155"/>
  <c r="P163"/>
  <c r="T163"/>
  <c i="18" r="P98"/>
  <c r="T98"/>
  <c r="P142"/>
  <c r="T142"/>
  <c r="P179"/>
  <c r="T179"/>
  <c r="P197"/>
  <c r="R197"/>
  <c r="BK208"/>
  <c r="J208"/>
  <c r="J73"/>
  <c r="T208"/>
  <c i="19" r="BK99"/>
  <c r="J99"/>
  <c r="J68"/>
  <c r="T99"/>
  <c r="T115"/>
  <c r="P124"/>
  <c r="T124"/>
  <c r="P146"/>
  <c r="P135"/>
  <c r="T146"/>
  <c r="T135"/>
  <c i="20" r="BK91"/>
  <c r="J91"/>
  <c r="J67"/>
  <c r="T91"/>
  <c i="21" r="P101"/>
  <c r="T101"/>
  <c r="P123"/>
  <c r="T123"/>
  <c r="P145"/>
  <c r="T145"/>
  <c r="P167"/>
  <c r="T167"/>
  <c r="P185"/>
  <c r="R185"/>
  <c r="BK206"/>
  <c r="J206"/>
  <c r="J74"/>
  <c r="T206"/>
  <c r="P214"/>
  <c r="T214"/>
  <c i="22" r="BK133"/>
  <c r="J133"/>
  <c r="J69"/>
  <c r="R133"/>
  <c r="R98"/>
  <c r="BK144"/>
  <c r="J144"/>
  <c r="J70"/>
  <c r="T144"/>
  <c r="P186"/>
  <c r="P154"/>
  <c r="T186"/>
  <c r="P203"/>
  <c r="R203"/>
  <c i="23" r="P85"/>
  <c i="1" r="AU83"/>
  <c i="23" r="R85"/>
  <c i="24" r="P85"/>
  <c i="1" r="AU84"/>
  <c i="24" r="R85"/>
  <c i="25" r="R97"/>
  <c r="T97"/>
  <c r="P110"/>
  <c r="T110"/>
  <c r="P123"/>
  <c r="T123"/>
  <c r="P136"/>
  <c r="R136"/>
  <c r="BK150"/>
  <c r="J150"/>
  <c r="J72"/>
  <c r="T150"/>
  <c i="26" r="BK94"/>
  <c r="J94"/>
  <c r="J68"/>
  <c r="T94"/>
  <c r="T93"/>
  <c i="34" r="P85"/>
  <c r="P84"/>
  <c r="P83"/>
  <c i="1" r="AU97"/>
  <c i="34" r="BK89"/>
  <c r="J89"/>
  <c r="J62"/>
  <c r="R89"/>
  <c r="BK94"/>
  <c r="J94"/>
  <c r="J63"/>
  <c r="R94"/>
  <c i="6" r="BK112"/>
  <c r="J112"/>
  <c r="J65"/>
  <c r="P127"/>
  <c r="BK303"/>
  <c r="J303"/>
  <c r="J68"/>
  <c r="T303"/>
  <c r="R881"/>
  <c r="BK958"/>
  <c r="J958"/>
  <c r="J70"/>
  <c r="BK966"/>
  <c r="J966"/>
  <c r="J72"/>
  <c r="T966"/>
  <c r="P1054"/>
  <c r="T1054"/>
  <c r="R1089"/>
  <c r="BK1249"/>
  <c r="J1249"/>
  <c r="J75"/>
  <c r="R1249"/>
  <c r="P1258"/>
  <c r="P1265"/>
  <c r="T1265"/>
  <c r="R1380"/>
  <c r="P1532"/>
  <c r="BK1637"/>
  <c r="J1637"/>
  <c r="J81"/>
  <c r="R1637"/>
  <c r="R1669"/>
  <c r="BK1686"/>
  <c r="J1686"/>
  <c r="J83"/>
  <c r="P1686"/>
  <c r="R1686"/>
  <c r="T1686"/>
  <c r="R1694"/>
  <c r="P1742"/>
  <c r="BK1795"/>
  <c r="J1795"/>
  <c r="J86"/>
  <c r="T1795"/>
  <c r="BK1921"/>
  <c r="J1921"/>
  <c r="J88"/>
  <c i="15" r="P97"/>
  <c r="BK127"/>
  <c r="J127"/>
  <c r="J69"/>
  <c r="BK156"/>
  <c r="J156"/>
  <c r="J70"/>
  <c r="R156"/>
  <c r="R186"/>
  <c r="P222"/>
  <c i="16" r="BK103"/>
  <c r="J103"/>
  <c r="J69"/>
  <c r="R103"/>
  <c r="BK116"/>
  <c r="J116"/>
  <c r="J70"/>
  <c r="R116"/>
  <c r="BK131"/>
  <c r="J131"/>
  <c r="J71"/>
  <c r="R131"/>
  <c r="BK160"/>
  <c r="J160"/>
  <c r="J72"/>
  <c r="R160"/>
  <c r="T160"/>
  <c r="R174"/>
  <c r="BK211"/>
  <c r="J211"/>
  <c r="J75"/>
  <c r="R211"/>
  <c r="BK271"/>
  <c r="J271"/>
  <c r="J76"/>
  <c r="R271"/>
  <c r="BK280"/>
  <c r="J280"/>
  <c r="J77"/>
  <c r="T280"/>
  <c i="17" r="BK101"/>
  <c r="J101"/>
  <c r="J69"/>
  <c r="R101"/>
  <c r="BK119"/>
  <c r="J119"/>
  <c r="J70"/>
  <c r="P119"/>
  <c r="BK124"/>
  <c r="J124"/>
  <c r="J71"/>
  <c r="R124"/>
  <c r="BK145"/>
  <c r="J145"/>
  <c r="J72"/>
  <c r="P145"/>
  <c r="T145"/>
  <c r="R150"/>
  <c r="T150"/>
  <c r="R155"/>
  <c r="BK163"/>
  <c r="J163"/>
  <c r="J75"/>
  <c r="R163"/>
  <c i="18" r="BK98"/>
  <c r="J98"/>
  <c r="J68"/>
  <c r="R98"/>
  <c r="BK142"/>
  <c r="J142"/>
  <c r="J69"/>
  <c r="R142"/>
  <c r="BK179"/>
  <c r="J179"/>
  <c r="J70"/>
  <c r="R179"/>
  <c r="BK197"/>
  <c r="J197"/>
  <c r="J71"/>
  <c r="T197"/>
  <c r="P208"/>
  <c r="R208"/>
  <c i="19" r="P99"/>
  <c r="P96"/>
  <c i="1" r="AU78"/>
  <c i="19" r="R99"/>
  <c r="BK115"/>
  <c r="J115"/>
  <c r="J69"/>
  <c r="P115"/>
  <c r="R115"/>
  <c r="BK124"/>
  <c r="J124"/>
  <c r="J70"/>
  <c r="R124"/>
  <c r="BK146"/>
  <c r="J146"/>
  <c r="J72"/>
  <c r="R146"/>
  <c r="R135"/>
  <c i="20" r="P91"/>
  <c i="1" r="AU79"/>
  <c i="20" r="R91"/>
  <c i="21" r="BK101"/>
  <c r="J101"/>
  <c r="J69"/>
  <c r="R101"/>
  <c r="BK123"/>
  <c r="J123"/>
  <c r="J70"/>
  <c r="R123"/>
  <c r="BK145"/>
  <c r="J145"/>
  <c r="J71"/>
  <c r="R145"/>
  <c r="BK167"/>
  <c r="J167"/>
  <c r="J72"/>
  <c r="R167"/>
  <c r="BK185"/>
  <c r="J185"/>
  <c r="J73"/>
  <c r="T185"/>
  <c r="P206"/>
  <c r="R206"/>
  <c r="BK214"/>
  <c r="J214"/>
  <c r="J75"/>
  <c r="R214"/>
  <c i="22" r="P133"/>
  <c r="P98"/>
  <c r="P97"/>
  <c i="1" r="AU82"/>
  <c i="22" r="T133"/>
  <c r="T98"/>
  <c r="P144"/>
  <c r="R144"/>
  <c r="BK186"/>
  <c r="J186"/>
  <c r="J72"/>
  <c r="R186"/>
  <c r="R154"/>
  <c r="BK203"/>
  <c r="J203"/>
  <c r="J73"/>
  <c r="T203"/>
  <c i="23" r="BK85"/>
  <c r="J85"/>
  <c r="J63"/>
  <c r="T85"/>
  <c i="24" r="BK85"/>
  <c r="J85"/>
  <c r="T85"/>
  <c i="25" r="BK97"/>
  <c r="J97"/>
  <c r="J68"/>
  <c r="P97"/>
  <c r="BK110"/>
  <c r="J110"/>
  <c r="J69"/>
  <c r="R110"/>
  <c r="BK123"/>
  <c r="J123"/>
  <c r="J70"/>
  <c r="R123"/>
  <c r="BK136"/>
  <c r="J136"/>
  <c r="J71"/>
  <c r="T136"/>
  <c r="P150"/>
  <c r="R150"/>
  <c i="26" r="P94"/>
  <c r="P93"/>
  <c i="1" r="AU87"/>
  <c i="26" r="R94"/>
  <c r="R93"/>
  <c i="27" r="BK99"/>
  <c r="J99"/>
  <c r="J65"/>
  <c r="R99"/>
  <c r="BK151"/>
  <c r="J151"/>
  <c r="J66"/>
  <c r="R151"/>
  <c r="BK168"/>
  <c r="J168"/>
  <c r="J67"/>
  <c r="T168"/>
  <c r="BK218"/>
  <c r="J218"/>
  <c r="J69"/>
  <c r="R218"/>
  <c r="BK271"/>
  <c r="J271"/>
  <c r="J70"/>
  <c r="R271"/>
  <c r="BK281"/>
  <c r="J281"/>
  <c r="J71"/>
  <c r="T281"/>
  <c i="28" r="BK85"/>
  <c r="J85"/>
  <c r="T85"/>
  <c i="29" r="P95"/>
  <c r="P90"/>
  <c r="P89"/>
  <c i="1" r="AU91"/>
  <c i="29" r="T95"/>
  <c r="T90"/>
  <c r="T89"/>
  <c i="30" r="P95"/>
  <c r="P90"/>
  <c r="P89"/>
  <c i="1" r="AU92"/>
  <c i="30" r="R95"/>
  <c r="R90"/>
  <c r="R89"/>
  <c i="31" r="P89"/>
  <c r="P88"/>
  <c r="P87"/>
  <c i="1" r="AU94"/>
  <c i="31" r="T89"/>
  <c r="T88"/>
  <c r="T87"/>
  <c i="32" r="BK94"/>
  <c r="J94"/>
  <c r="J64"/>
  <c r="R94"/>
  <c r="BK99"/>
  <c r="J99"/>
  <c r="J65"/>
  <c r="R99"/>
  <c r="BK116"/>
  <c r="J116"/>
  <c r="J66"/>
  <c r="P116"/>
  <c r="T116"/>
  <c r="P122"/>
  <c r="T122"/>
  <c r="P138"/>
  <c r="T138"/>
  <c r="P150"/>
  <c r="T150"/>
  <c r="P165"/>
  <c r="T165"/>
  <c r="P172"/>
  <c r="T172"/>
  <c i="33" r="P89"/>
  <c r="P88"/>
  <c r="P87"/>
  <c i="1" r="AU96"/>
  <c i="33" r="R89"/>
  <c r="R88"/>
  <c r="R87"/>
  <c i="34" r="T94"/>
  <c i="2" r="E50"/>
  <c r="J56"/>
  <c r="BK139"/>
  <c r="J139"/>
  <c r="J66"/>
  <c i="3" r="J85"/>
  <c r="F88"/>
  <c r="BF96"/>
  <c r="BF132"/>
  <c r="BF137"/>
  <c r="BF138"/>
  <c r="BF139"/>
  <c r="BF141"/>
  <c r="BF142"/>
  <c r="BF143"/>
  <c r="BF149"/>
  <c i="4" r="F59"/>
  <c r="BF98"/>
  <c r="BF107"/>
  <c i="5" r="E50"/>
  <c r="F59"/>
  <c r="BF95"/>
  <c r="BF98"/>
  <c r="BF103"/>
  <c r="BF113"/>
  <c r="BK112"/>
  <c r="J112"/>
  <c r="J70"/>
  <c i="6" r="J104"/>
  <c r="BF123"/>
  <c r="BF182"/>
  <c r="BF186"/>
  <c r="BF194"/>
  <c r="BF204"/>
  <c r="BF253"/>
  <c r="BF287"/>
  <c r="BF295"/>
  <c r="BF302"/>
  <c r="BF308"/>
  <c r="BF358"/>
  <c r="BF489"/>
  <c r="BF529"/>
  <c r="BF553"/>
  <c r="BF586"/>
  <c r="BF588"/>
  <c r="BF596"/>
  <c r="BF667"/>
  <c r="BF735"/>
  <c r="BF752"/>
  <c r="BF784"/>
  <c r="BF798"/>
  <c r="BF807"/>
  <c r="BF834"/>
  <c r="BF851"/>
  <c r="BF862"/>
  <c r="BF868"/>
  <c r="BF877"/>
  <c r="BF895"/>
  <c r="BF899"/>
  <c r="BF906"/>
  <c r="BF933"/>
  <c r="BF962"/>
  <c r="BF972"/>
  <c r="BF1030"/>
  <c r="BF1036"/>
  <c r="BF1068"/>
  <c r="BF1075"/>
  <c r="BF1080"/>
  <c r="BF1090"/>
  <c r="BF1169"/>
  <c r="BF1199"/>
  <c r="BF1207"/>
  <c r="BF1230"/>
  <c r="BF1236"/>
  <c r="BF1239"/>
  <c r="BF1312"/>
  <c r="BF1323"/>
  <c r="BF1329"/>
  <c r="BF1343"/>
  <c r="BF1391"/>
  <c r="BF1394"/>
  <c r="BF1423"/>
  <c r="BF1427"/>
  <c r="BF1458"/>
  <c r="BF1461"/>
  <c r="BF1473"/>
  <c r="BF1493"/>
  <c r="BF1504"/>
  <c r="BF1510"/>
  <c r="BF1513"/>
  <c r="BF1522"/>
  <c r="BF1528"/>
  <c r="BF1578"/>
  <c r="BF1585"/>
  <c r="BF1586"/>
  <c r="BF1594"/>
  <c r="BF1606"/>
  <c r="BF1607"/>
  <c r="BF1609"/>
  <c r="BF1613"/>
  <c r="BF1614"/>
  <c r="BF1624"/>
  <c r="BF1625"/>
  <c r="BF1641"/>
  <c r="BF1646"/>
  <c r="BF1662"/>
  <c r="BF1670"/>
  <c r="BF1675"/>
  <c r="BF1683"/>
  <c r="BF1695"/>
  <c r="BF1711"/>
  <c r="BF1730"/>
  <c r="BF1732"/>
  <c r="BF1735"/>
  <c r="BF1738"/>
  <c r="BF1741"/>
  <c r="BF1748"/>
  <c r="BF1752"/>
  <c r="BF1796"/>
  <c r="BF1807"/>
  <c r="BF1809"/>
  <c r="BF1815"/>
  <c r="BF1922"/>
  <c r="BF1946"/>
  <c r="BF1948"/>
  <c r="BK1905"/>
  <c r="J1905"/>
  <c r="J87"/>
  <c i="7" r="E50"/>
  <c r="J84"/>
  <c r="BF97"/>
  <c r="BF105"/>
  <c r="BF120"/>
  <c r="BF170"/>
  <c r="BF179"/>
  <c r="BF184"/>
  <c r="BF208"/>
  <c r="BF233"/>
  <c r="BF245"/>
  <c r="BF269"/>
  <c r="BK300"/>
  <c r="J300"/>
  <c r="J68"/>
  <c i="8" r="F63"/>
  <c r="E83"/>
  <c r="BF102"/>
  <c r="BF104"/>
  <c r="BF110"/>
  <c r="BF128"/>
  <c r="BF131"/>
  <c r="BF144"/>
  <c r="BF146"/>
  <c r="BF149"/>
  <c r="BF155"/>
  <c r="BF160"/>
  <c i="9" r="E80"/>
  <c r="BF97"/>
  <c r="BF108"/>
  <c r="BF110"/>
  <c r="BF111"/>
  <c r="BF118"/>
  <c r="BF126"/>
  <c i="10" r="BF107"/>
  <c r="BF113"/>
  <c r="BF114"/>
  <c r="BF119"/>
  <c r="BF131"/>
  <c r="BF141"/>
  <c r="BF143"/>
  <c r="BF157"/>
  <c i="11" r="E52"/>
  <c r="F93"/>
  <c r="BF103"/>
  <c r="BF107"/>
  <c r="BF108"/>
  <c r="BF119"/>
  <c r="BF122"/>
  <c r="BF128"/>
  <c r="BF133"/>
  <c r="BK134"/>
  <c r="J134"/>
  <c r="J72"/>
  <c i="12" r="E52"/>
  <c r="J60"/>
  <c r="F94"/>
  <c r="BF108"/>
  <c r="BF131"/>
  <c r="BF136"/>
  <c i="13" r="J60"/>
  <c r="BF99"/>
  <c r="BF107"/>
  <c r="BF108"/>
  <c r="BF118"/>
  <c r="BF123"/>
  <c r="BF126"/>
  <c r="BF127"/>
  <c r="BF130"/>
  <c r="BF131"/>
  <c r="BF132"/>
  <c r="BK133"/>
  <c r="J133"/>
  <c r="J72"/>
  <c i="14" r="E52"/>
  <c r="J60"/>
  <c r="BF100"/>
  <c r="BF101"/>
  <c r="BF106"/>
  <c r="BF107"/>
  <c r="BF113"/>
  <c r="BF114"/>
  <c r="BF120"/>
  <c r="BF126"/>
  <c r="BF127"/>
  <c r="BF130"/>
  <c r="BF138"/>
  <c i="15" r="J60"/>
  <c r="F63"/>
  <c r="BF98"/>
  <c r="BF101"/>
  <c r="BF105"/>
  <c r="BF108"/>
  <c r="BF109"/>
  <c r="BF110"/>
  <c r="BF114"/>
  <c r="BF115"/>
  <c r="BF116"/>
  <c r="BF119"/>
  <c r="BF125"/>
  <c r="BF129"/>
  <c r="BF130"/>
  <c r="BF137"/>
  <c r="BF138"/>
  <c r="BF139"/>
  <c r="BF140"/>
  <c r="BF141"/>
  <c r="BF145"/>
  <c r="BF151"/>
  <c r="BF158"/>
  <c r="BF163"/>
  <c r="BF164"/>
  <c r="BF167"/>
  <c r="BF168"/>
  <c r="BF175"/>
  <c r="BF178"/>
  <c r="BF179"/>
  <c r="BF181"/>
  <c r="BF191"/>
  <c r="BF192"/>
  <c r="BF194"/>
  <c i="2" r="F85"/>
  <c r="BF91"/>
  <c r="BF95"/>
  <c r="BF99"/>
  <c r="BF105"/>
  <c r="BF132"/>
  <c r="BF140"/>
  <c i="3" r="E50"/>
  <c r="BF94"/>
  <c r="BF97"/>
  <c r="BF99"/>
  <c r="BF114"/>
  <c r="BF118"/>
  <c r="BF123"/>
  <c r="BF126"/>
  <c r="BF128"/>
  <c r="BF130"/>
  <c r="BF145"/>
  <c r="BF152"/>
  <c r="BF154"/>
  <c i="4" r="E50"/>
  <c r="BF92"/>
  <c r="BF93"/>
  <c r="BF94"/>
  <c r="BF95"/>
  <c r="BF99"/>
  <c r="BF101"/>
  <c r="BF103"/>
  <c r="BF106"/>
  <c r="BF109"/>
  <c i="5" r="J56"/>
  <c r="BF106"/>
  <c r="BF110"/>
  <c r="BK97"/>
  <c r="J97"/>
  <c r="J66"/>
  <c r="BK102"/>
  <c r="J102"/>
  <c r="J67"/>
  <c i="6" r="E50"/>
  <c r="F59"/>
  <c r="BF113"/>
  <c r="BF117"/>
  <c r="BF128"/>
  <c r="BF190"/>
  <c r="BF200"/>
  <c r="BF291"/>
  <c r="BF304"/>
  <c r="BF355"/>
  <c r="BF566"/>
  <c r="BF591"/>
  <c r="BF602"/>
  <c r="BF642"/>
  <c r="BF652"/>
  <c r="BF697"/>
  <c r="BF701"/>
  <c r="BF726"/>
  <c r="BF730"/>
  <c r="BF759"/>
  <c r="BF781"/>
  <c r="BF808"/>
  <c r="BF811"/>
  <c r="BF829"/>
  <c r="BF880"/>
  <c r="BF888"/>
  <c r="BF892"/>
  <c r="BF913"/>
  <c r="BF917"/>
  <c r="BF939"/>
  <c r="BF942"/>
  <c r="BF959"/>
  <c r="BF967"/>
  <c r="BF981"/>
  <c r="BF996"/>
  <c r="BF1008"/>
  <c r="BF1010"/>
  <c r="BF1028"/>
  <c r="BF1051"/>
  <c r="BF1053"/>
  <c r="BF1055"/>
  <c r="BF1082"/>
  <c r="BF1165"/>
  <c r="BF1173"/>
  <c r="BF1186"/>
  <c r="BF1216"/>
  <c r="BF1218"/>
  <c i="7" r="BF111"/>
  <c r="BF127"/>
  <c r="BF148"/>
  <c r="BF223"/>
  <c r="BF243"/>
  <c r="BF244"/>
  <c r="BF246"/>
  <c r="BF256"/>
  <c r="BF260"/>
  <c r="BF289"/>
  <c r="BF299"/>
  <c r="BF301"/>
  <c i="8" r="J60"/>
  <c r="BF105"/>
  <c r="BF106"/>
  <c r="BF117"/>
  <c r="BF130"/>
  <c r="BF134"/>
  <c r="BF140"/>
  <c r="BF145"/>
  <c r="BF147"/>
  <c r="BF153"/>
  <c r="BF159"/>
  <c r="BF164"/>
  <c r="BF166"/>
  <c r="BF174"/>
  <c r="BF179"/>
  <c r="BK165"/>
  <c r="J165"/>
  <c r="J71"/>
  <c i="9" r="F63"/>
  <c r="BF99"/>
  <c r="BF101"/>
  <c r="BF119"/>
  <c r="BF127"/>
  <c r="BF128"/>
  <c r="BF132"/>
  <c r="BF134"/>
  <c r="BF137"/>
  <c i="10" r="J60"/>
  <c r="F63"/>
  <c r="E83"/>
  <c r="BF104"/>
  <c r="BF108"/>
  <c r="BF112"/>
  <c r="BF126"/>
  <c r="BF127"/>
  <c r="BF149"/>
  <c r="BF152"/>
  <c r="BF156"/>
  <c i="11" r="J60"/>
  <c r="BF101"/>
  <c r="BF106"/>
  <c r="BF110"/>
  <c r="BF114"/>
  <c r="BF115"/>
  <c r="BF116"/>
  <c r="BF118"/>
  <c r="BF121"/>
  <c r="BF123"/>
  <c r="BF127"/>
  <c r="BF130"/>
  <c r="BF131"/>
  <c r="BF132"/>
  <c i="12" r="BF101"/>
  <c r="BF112"/>
  <c r="BF116"/>
  <c r="BF123"/>
  <c r="BF130"/>
  <c r="BF132"/>
  <c r="BF133"/>
  <c r="BF140"/>
  <c r="BF142"/>
  <c r="BF145"/>
  <c r="BK144"/>
  <c r="J144"/>
  <c r="J73"/>
  <c i="13" r="F63"/>
  <c r="BF105"/>
  <c r="BF115"/>
  <c r="BF119"/>
  <c r="BF122"/>
  <c r="BF128"/>
  <c i="14" r="BF103"/>
  <c r="BF104"/>
  <c r="BF109"/>
  <c r="BF110"/>
  <c r="BF115"/>
  <c r="BF117"/>
  <c r="BF118"/>
  <c r="BF119"/>
  <c r="BF121"/>
  <c r="BF122"/>
  <c r="BF124"/>
  <c r="BF132"/>
  <c r="BF133"/>
  <c r="BF134"/>
  <c r="BF135"/>
  <c r="BF136"/>
  <c r="BF139"/>
  <c i="15" r="BF100"/>
  <c r="BF102"/>
  <c r="BF111"/>
  <c r="BF112"/>
  <c r="BF120"/>
  <c r="BF124"/>
  <c r="BF128"/>
  <c r="BF131"/>
  <c r="BF134"/>
  <c r="BF136"/>
  <c r="BF142"/>
  <c r="BF144"/>
  <c r="BF146"/>
  <c r="BF149"/>
  <c r="BF160"/>
  <c r="BF162"/>
  <c r="BF166"/>
  <c r="BF170"/>
  <c r="BF171"/>
  <c r="BF172"/>
  <c r="BF183"/>
  <c r="BF195"/>
  <c r="BF196"/>
  <c r="BF197"/>
  <c r="BF202"/>
  <c r="BF203"/>
  <c r="BF204"/>
  <c r="BF207"/>
  <c r="BF208"/>
  <c r="BF209"/>
  <c r="BF214"/>
  <c r="BF215"/>
  <c r="BF217"/>
  <c r="BF218"/>
  <c r="BF225"/>
  <c i="16" r="E52"/>
  <c r="F98"/>
  <c r="BF104"/>
  <c r="BF105"/>
  <c r="BF106"/>
  <c r="BF109"/>
  <c r="BF112"/>
  <c r="BF114"/>
  <c r="BF117"/>
  <c r="BF118"/>
  <c r="BF122"/>
  <c r="BF125"/>
  <c r="BF128"/>
  <c r="BF129"/>
  <c r="BF130"/>
  <c r="BF137"/>
  <c r="BF141"/>
  <c r="BF149"/>
  <c r="BF151"/>
  <c r="BF155"/>
  <c r="BF157"/>
  <c r="BF161"/>
  <c r="BF167"/>
  <c r="BF169"/>
  <c r="BF170"/>
  <c r="BF179"/>
  <c r="BF181"/>
  <c r="BF184"/>
  <c r="BF185"/>
  <c r="BF195"/>
  <c r="BF198"/>
  <c r="BF202"/>
  <c r="BF203"/>
  <c i="27" r="BF182"/>
  <c r="BF187"/>
  <c r="BF197"/>
  <c r="BF200"/>
  <c r="BF204"/>
  <c r="BF207"/>
  <c r="BF213"/>
  <c r="BF216"/>
  <c r="BF219"/>
  <c r="BF227"/>
  <c r="BF228"/>
  <c r="BF229"/>
  <c r="BF245"/>
  <c r="BF246"/>
  <c r="BF250"/>
  <c r="BF251"/>
  <c r="BF257"/>
  <c r="BF268"/>
  <c r="BF279"/>
  <c r="BF286"/>
  <c r="BF291"/>
  <c r="BK215"/>
  <c r="J215"/>
  <c r="J68"/>
  <c r="BK285"/>
  <c r="BK284"/>
  <c r="J284"/>
  <c r="J72"/>
  <c i="28" r="J56"/>
  <c r="F59"/>
  <c r="E73"/>
  <c r="BF87"/>
  <c r="BF88"/>
  <c i="29" r="E50"/>
  <c r="J56"/>
  <c r="F59"/>
  <c r="BF101"/>
  <c r="BF104"/>
  <c r="BF105"/>
  <c r="BF109"/>
  <c r="BK91"/>
  <c r="BK90"/>
  <c r="J90"/>
  <c r="J64"/>
  <c r="BK108"/>
  <c r="J108"/>
  <c r="J67"/>
  <c i="30" r="J56"/>
  <c r="F86"/>
  <c r="BF96"/>
  <c r="BF104"/>
  <c r="BF105"/>
  <c r="BF109"/>
  <c r="BF111"/>
  <c r="BK91"/>
  <c i="31" r="F84"/>
  <c r="BF90"/>
  <c i="32" r="J56"/>
  <c r="F59"/>
  <c r="BF95"/>
  <c r="BF97"/>
  <c r="BF100"/>
  <c r="BF101"/>
  <c r="BF103"/>
  <c r="BF105"/>
  <c r="BF107"/>
  <c r="BF112"/>
  <c r="BF113"/>
  <c r="BF114"/>
  <c r="BF115"/>
  <c r="BF120"/>
  <c r="BF123"/>
  <c r="BF126"/>
  <c r="BF127"/>
  <c r="BF134"/>
  <c r="BF136"/>
  <c r="BF142"/>
  <c r="BF144"/>
  <c r="BF145"/>
  <c r="BF148"/>
  <c r="BF149"/>
  <c r="BF152"/>
  <c r="BF153"/>
  <c r="BF155"/>
  <c r="BF157"/>
  <c r="BF158"/>
  <c r="BF160"/>
  <c r="BF164"/>
  <c r="BF170"/>
  <c r="BF171"/>
  <c r="BF173"/>
  <c i="33" r="E50"/>
  <c r="J56"/>
  <c r="F59"/>
  <c r="BF90"/>
  <c r="BF91"/>
  <c i="34" r="F55"/>
  <c r="J77"/>
  <c r="BF86"/>
  <c r="BF90"/>
  <c r="BF91"/>
  <c r="BF93"/>
  <c r="BF97"/>
  <c r="BF98"/>
  <c r="BF99"/>
  <c i="2" r="BF111"/>
  <c r="BF115"/>
  <c r="BF119"/>
  <c r="BF123"/>
  <c r="BF128"/>
  <c i="3" r="BF101"/>
  <c r="BF105"/>
  <c r="BF107"/>
  <c r="BF108"/>
  <c r="BF116"/>
  <c r="BF134"/>
  <c r="BF135"/>
  <c r="BF140"/>
  <c r="BF147"/>
  <c r="BF148"/>
  <c i="4" r="J56"/>
  <c r="BF91"/>
  <c r="BF96"/>
  <c r="BF97"/>
  <c r="BF102"/>
  <c r="BF105"/>
  <c r="BF108"/>
  <c i="5" r="BK94"/>
  <c r="J94"/>
  <c r="J65"/>
  <c i="6" r="BF121"/>
  <c r="BF249"/>
  <c r="BF257"/>
  <c r="BF312"/>
  <c r="BF316"/>
  <c r="BF535"/>
  <c r="BF542"/>
  <c r="BF546"/>
  <c r="BF555"/>
  <c r="BF561"/>
  <c r="BF563"/>
  <c r="BF570"/>
  <c r="BF585"/>
  <c r="BF589"/>
  <c r="BF647"/>
  <c r="BF672"/>
  <c r="BF709"/>
  <c r="BF712"/>
  <c r="BF722"/>
  <c r="BF775"/>
  <c r="BF801"/>
  <c r="BF804"/>
  <c r="BF815"/>
  <c r="BF819"/>
  <c r="BF824"/>
  <c r="BF843"/>
  <c r="BF847"/>
  <c r="BF855"/>
  <c r="BF876"/>
  <c r="BF882"/>
  <c r="BF898"/>
  <c r="BF903"/>
  <c r="BF910"/>
  <c r="BF916"/>
  <c r="BF936"/>
  <c r="BF987"/>
  <c r="BF994"/>
  <c r="BF1014"/>
  <c r="BF1016"/>
  <c r="BF1038"/>
  <c r="BF1066"/>
  <c r="BF1071"/>
  <c r="BF1085"/>
  <c r="BF1088"/>
  <c r="BF1177"/>
  <c r="BF1181"/>
  <c r="BF1203"/>
  <c r="BF1211"/>
  <c r="BF1221"/>
  <c r="BF1233"/>
  <c r="BF1246"/>
  <c r="BF1259"/>
  <c r="BF1274"/>
  <c r="BF1283"/>
  <c r="BF1292"/>
  <c r="BF1314"/>
  <c r="BF1331"/>
  <c r="BF1355"/>
  <c r="BF1375"/>
  <c r="BF1379"/>
  <c r="BF1381"/>
  <c r="BF1384"/>
  <c r="BF1387"/>
  <c r="BF1432"/>
  <c r="BF1439"/>
  <c r="BF1449"/>
  <c r="BF1452"/>
  <c r="BF1455"/>
  <c r="BF1464"/>
  <c r="BF1467"/>
  <c r="BF1470"/>
  <c r="BF1476"/>
  <c r="BF1477"/>
  <c r="BF1484"/>
  <c r="BF1485"/>
  <c r="BF1499"/>
  <c r="BF1501"/>
  <c r="BF1507"/>
  <c r="BF1531"/>
  <c r="BF1534"/>
  <c r="BF1544"/>
  <c r="BF1553"/>
  <c r="BF1590"/>
  <c r="BF1608"/>
  <c r="BF1612"/>
  <c r="BF1626"/>
  <c r="BF1627"/>
  <c r="BF1628"/>
  <c r="BF1629"/>
  <c r="BF1644"/>
  <c r="BF1665"/>
  <c r="BF1668"/>
  <c r="BF1673"/>
  <c r="BF1678"/>
  <c r="BF1680"/>
  <c r="BF1685"/>
  <c r="BF1687"/>
  <c r="BF1690"/>
  <c r="BF1693"/>
  <c r="BF1743"/>
  <c r="BF1744"/>
  <c r="BF1755"/>
  <c r="BF1784"/>
  <c r="BF1791"/>
  <c r="BF1801"/>
  <c r="BF1906"/>
  <c r="BF1926"/>
  <c i="7" r="F59"/>
  <c r="BF93"/>
  <c r="BF100"/>
  <c r="BF101"/>
  <c r="BF117"/>
  <c r="BF137"/>
  <c r="BF147"/>
  <c r="BF160"/>
  <c r="BF174"/>
  <c r="BF178"/>
  <c r="BF196"/>
  <c r="BF209"/>
  <c r="BF210"/>
  <c r="BF211"/>
  <c r="BF264"/>
  <c r="BF265"/>
  <c r="BF279"/>
  <c i="8" r="BF100"/>
  <c r="BF119"/>
  <c r="BF120"/>
  <c r="BF122"/>
  <c r="BF123"/>
  <c r="BF132"/>
  <c r="BF133"/>
  <c r="BF136"/>
  <c r="BF137"/>
  <c r="BF138"/>
  <c r="BF139"/>
  <c r="BF142"/>
  <c r="BF143"/>
  <c r="BF151"/>
  <c r="BF154"/>
  <c r="BF156"/>
  <c r="BF157"/>
  <c r="BF158"/>
  <c r="BF161"/>
  <c r="BF162"/>
  <c r="BF163"/>
  <c r="BF169"/>
  <c r="BF171"/>
  <c i="9" r="J60"/>
  <c r="BF100"/>
  <c r="BF103"/>
  <c r="BF107"/>
  <c r="BF116"/>
  <c r="BF124"/>
  <c r="BF129"/>
  <c r="BF130"/>
  <c r="BF133"/>
  <c r="BF135"/>
  <c r="BF136"/>
  <c i="10" r="BF100"/>
  <c r="BF110"/>
  <c r="BF115"/>
  <c r="BF116"/>
  <c r="BF117"/>
  <c r="BF137"/>
  <c r="BF138"/>
  <c r="BF158"/>
  <c r="BK151"/>
  <c r="J151"/>
  <c r="J72"/>
  <c i="11" r="BF99"/>
  <c r="BF105"/>
  <c r="BF111"/>
  <c r="BF113"/>
  <c r="BF120"/>
  <c r="BF124"/>
  <c r="BF126"/>
  <c r="BF129"/>
  <c r="BF135"/>
  <c i="12" r="BF103"/>
  <c r="BF105"/>
  <c r="BF107"/>
  <c r="BF109"/>
  <c r="BF110"/>
  <c r="BF118"/>
  <c r="BF125"/>
  <c r="BF127"/>
  <c r="BF129"/>
  <c r="BF134"/>
  <c r="BF137"/>
  <c r="BF138"/>
  <c r="BF139"/>
  <c r="BF141"/>
  <c r="BF143"/>
  <c i="13" r="E52"/>
  <c r="BF101"/>
  <c r="BF103"/>
  <c r="BF106"/>
  <c r="BF110"/>
  <c r="BF111"/>
  <c r="BF113"/>
  <c r="BF114"/>
  <c r="BF116"/>
  <c r="BF120"/>
  <c r="BF121"/>
  <c r="BF125"/>
  <c r="BF129"/>
  <c r="BF134"/>
  <c i="14" r="F63"/>
  <c r="BF99"/>
  <c r="BF105"/>
  <c r="BF108"/>
  <c r="BF112"/>
  <c r="BF123"/>
  <c r="BF125"/>
  <c r="BF129"/>
  <c r="BF131"/>
  <c i="15" r="E52"/>
  <c r="BF99"/>
  <c r="BF103"/>
  <c r="BF104"/>
  <c r="BF106"/>
  <c r="BF107"/>
  <c r="BF118"/>
  <c r="BF122"/>
  <c r="BF132"/>
  <c r="BF133"/>
  <c r="BF135"/>
  <c r="BF148"/>
  <c r="BF153"/>
  <c r="BF154"/>
  <c r="BF157"/>
  <c r="BF159"/>
  <c r="BF161"/>
  <c r="BF165"/>
  <c r="BF169"/>
  <c r="BF174"/>
  <c r="BF176"/>
  <c r="BF184"/>
  <c r="BF187"/>
  <c r="BF188"/>
  <c r="BF189"/>
  <c r="BF190"/>
  <c r="BF193"/>
  <c r="BF198"/>
  <c r="BF199"/>
  <c r="BF200"/>
  <c r="BF201"/>
  <c r="BF206"/>
  <c r="BF211"/>
  <c r="BF213"/>
  <c r="BF221"/>
  <c r="BF223"/>
  <c r="BF224"/>
  <c i="16" r="J95"/>
  <c r="BF108"/>
  <c r="BF110"/>
  <c r="BF115"/>
  <c r="BF124"/>
  <c r="BF132"/>
  <c r="BF134"/>
  <c r="BF140"/>
  <c r="BF142"/>
  <c r="BF143"/>
  <c r="BF144"/>
  <c r="BF147"/>
  <c r="BF150"/>
  <c r="BF152"/>
  <c r="BF156"/>
  <c r="BF159"/>
  <c r="BF175"/>
  <c r="BF177"/>
  <c r="BF178"/>
  <c r="BF182"/>
  <c r="BF183"/>
  <c r="BF186"/>
  <c r="BF191"/>
  <c r="BF193"/>
  <c r="BF194"/>
  <c r="BF197"/>
  <c r="BF199"/>
  <c r="BF200"/>
  <c r="BF201"/>
  <c r="BF204"/>
  <c r="BF206"/>
  <c r="BF207"/>
  <c r="BF208"/>
  <c r="BF209"/>
  <c r="BF212"/>
  <c r="BF213"/>
  <c r="BF215"/>
  <c r="BF217"/>
  <c r="BF218"/>
  <c r="BF220"/>
  <c r="BF221"/>
  <c r="BF222"/>
  <c r="BF223"/>
  <c r="BF226"/>
  <c r="BF229"/>
  <c r="BF230"/>
  <c r="BF233"/>
  <c r="BF235"/>
  <c r="BF237"/>
  <c r="BF239"/>
  <c r="BF240"/>
  <c r="BF242"/>
  <c r="BF245"/>
  <c r="BF246"/>
  <c r="BF247"/>
  <c r="BF250"/>
  <c r="BF251"/>
  <c r="BF256"/>
  <c r="BF259"/>
  <c r="BF262"/>
  <c r="BF264"/>
  <c r="BF265"/>
  <c r="BF267"/>
  <c r="BF268"/>
  <c r="BF269"/>
  <c r="BF270"/>
  <c r="BF274"/>
  <c r="BF275"/>
  <c r="BF278"/>
  <c r="BF279"/>
  <c r="BF283"/>
  <c r="BF287"/>
  <c r="BF289"/>
  <c r="BF291"/>
  <c r="BF292"/>
  <c r="BF294"/>
  <c r="BF295"/>
  <c r="BF300"/>
  <c r="BF301"/>
  <c r="BF304"/>
  <c r="BF306"/>
  <c r="BF307"/>
  <c r="BF308"/>
  <c r="BF310"/>
  <c r="BF311"/>
  <c r="BF312"/>
  <c r="BF313"/>
  <c r="BF314"/>
  <c i="17" r="J60"/>
  <c r="F96"/>
  <c r="BF103"/>
  <c r="BF109"/>
  <c r="BF110"/>
  <c r="BF111"/>
  <c r="BF112"/>
  <c r="BF120"/>
  <c r="BF121"/>
  <c r="BF127"/>
  <c r="BF128"/>
  <c r="BF130"/>
  <c r="BF134"/>
  <c r="BF140"/>
  <c r="BF141"/>
  <c r="BF144"/>
  <c r="BF146"/>
  <c r="BF149"/>
  <c r="BF151"/>
  <c r="BF152"/>
  <c r="BF153"/>
  <c r="BF154"/>
  <c r="BF156"/>
  <c r="BF158"/>
  <c r="BF160"/>
  <c r="BF162"/>
  <c r="BF165"/>
  <c r="BF166"/>
  <c r="BF167"/>
  <c r="BF168"/>
  <c i="18" r="J60"/>
  <c r="F94"/>
  <c r="BF99"/>
  <c r="BF100"/>
  <c r="BF103"/>
  <c r="BF104"/>
  <c r="BF111"/>
  <c r="BF113"/>
  <c r="BF115"/>
  <c r="BF119"/>
  <c r="BF122"/>
  <c r="BF123"/>
  <c r="BF126"/>
  <c r="BF129"/>
  <c r="BF135"/>
  <c r="BF137"/>
  <c r="BF143"/>
  <c r="BF144"/>
  <c r="BF148"/>
  <c r="BF153"/>
  <c r="BF156"/>
  <c r="BF157"/>
  <c r="BF159"/>
  <c r="BF161"/>
  <c r="BF165"/>
  <c r="BF166"/>
  <c r="BF171"/>
  <c r="BF172"/>
  <c r="BF173"/>
  <c r="BF174"/>
  <c r="BF176"/>
  <c r="BF184"/>
  <c r="BF186"/>
  <c r="BF190"/>
  <c r="BF192"/>
  <c r="BF194"/>
  <c r="BF201"/>
  <c r="BF202"/>
  <c r="BF203"/>
  <c r="BF210"/>
  <c r="BF212"/>
  <c r="BF213"/>
  <c r="BK206"/>
  <c r="J206"/>
  <c r="J72"/>
  <c i="19" r="F93"/>
  <c r="BF98"/>
  <c r="BF102"/>
  <c r="BF106"/>
  <c r="BF111"/>
  <c r="BF112"/>
  <c r="BF116"/>
  <c r="BF117"/>
  <c r="BF120"/>
  <c r="BF121"/>
  <c r="BF123"/>
  <c r="BF125"/>
  <c r="BF128"/>
  <c r="BF129"/>
  <c r="BF131"/>
  <c r="BF132"/>
  <c r="BF134"/>
  <c r="BF139"/>
  <c r="BF143"/>
  <c r="BF145"/>
  <c r="BF147"/>
  <c r="BF150"/>
  <c r="BF151"/>
  <c r="BF152"/>
  <c r="BF154"/>
  <c r="BF156"/>
  <c i="20" r="E52"/>
  <c r="J60"/>
  <c r="F63"/>
  <c r="BF97"/>
  <c r="BF98"/>
  <c i="21" r="J60"/>
  <c r="E85"/>
  <c r="BF102"/>
  <c r="BF105"/>
  <c r="BF106"/>
  <c r="BF108"/>
  <c r="BF111"/>
  <c r="BF112"/>
  <c r="BF113"/>
  <c r="BF114"/>
  <c r="BF119"/>
  <c r="BF124"/>
  <c r="BF129"/>
  <c r="BF130"/>
  <c r="BF131"/>
  <c r="BF133"/>
  <c r="BF134"/>
  <c r="BF137"/>
  <c r="BF143"/>
  <c r="BF146"/>
  <c r="BF148"/>
  <c r="BF150"/>
  <c r="BF151"/>
  <c r="BF152"/>
  <c r="BF153"/>
  <c r="BF154"/>
  <c r="BF155"/>
  <c r="BF158"/>
  <c r="BF163"/>
  <c r="BF164"/>
  <c r="BF165"/>
  <c r="BF169"/>
  <c r="BF173"/>
  <c r="BF179"/>
  <c r="BF180"/>
  <c r="BF183"/>
  <c r="BF187"/>
  <c r="BF188"/>
  <c r="BF189"/>
  <c r="BF198"/>
  <c r="BF208"/>
  <c r="BF209"/>
  <c r="BF210"/>
  <c r="BF211"/>
  <c r="BF215"/>
  <c i="22" r="J91"/>
  <c r="BF99"/>
  <c r="BF102"/>
  <c r="BF103"/>
  <c r="BF106"/>
  <c r="BF109"/>
  <c r="BF111"/>
  <c r="BF113"/>
  <c r="BF115"/>
  <c r="BF116"/>
  <c r="BF119"/>
  <c r="BF120"/>
  <c r="BF121"/>
  <c r="BF124"/>
  <c r="BF125"/>
  <c r="BF126"/>
  <c r="BF128"/>
  <c r="BF132"/>
  <c r="BF134"/>
  <c r="BF135"/>
  <c r="BF136"/>
  <c r="BF137"/>
  <c r="BF146"/>
  <c r="BF148"/>
  <c r="BF149"/>
  <c r="BF150"/>
  <c r="BF152"/>
  <c r="BF155"/>
  <c r="BF156"/>
  <c r="BF160"/>
  <c r="BF161"/>
  <c r="BF164"/>
  <c r="BF166"/>
  <c r="BF167"/>
  <c r="BF168"/>
  <c r="BF171"/>
  <c r="BF173"/>
  <c r="BF177"/>
  <c r="BF178"/>
  <c r="BF180"/>
  <c r="BF181"/>
  <c r="BF182"/>
  <c r="BF184"/>
  <c r="BF190"/>
  <c r="BF193"/>
  <c r="BF194"/>
  <c r="BF196"/>
  <c r="BF197"/>
  <c r="BF198"/>
  <c r="BF200"/>
  <c r="BF205"/>
  <c r="BF206"/>
  <c r="BF208"/>
  <c r="BK98"/>
  <c r="J98"/>
  <c r="J68"/>
  <c i="23" r="F59"/>
  <c r="E73"/>
  <c r="J79"/>
  <c r="BF88"/>
  <c r="BF89"/>
  <c r="BF94"/>
  <c r="BF95"/>
  <c r="BF98"/>
  <c r="BF99"/>
  <c r="BF101"/>
  <c r="BF102"/>
  <c r="BF104"/>
  <c r="BF106"/>
  <c r="BF107"/>
  <c r="BF108"/>
  <c r="BF109"/>
  <c r="BF111"/>
  <c r="BF112"/>
  <c r="BF113"/>
  <c i="24" r="J56"/>
  <c r="F59"/>
  <c r="BF86"/>
  <c r="BF88"/>
  <c r="BF90"/>
  <c i="25" r="E52"/>
  <c r="F93"/>
  <c r="BF98"/>
  <c r="BF99"/>
  <c r="BF100"/>
  <c r="BF101"/>
  <c r="BF102"/>
  <c r="BF103"/>
  <c r="BF104"/>
  <c r="BF105"/>
  <c r="BF107"/>
  <c r="BF109"/>
  <c r="BF111"/>
  <c r="BF113"/>
  <c r="BF115"/>
  <c r="BF116"/>
  <c r="BF118"/>
  <c r="BF119"/>
  <c r="BF122"/>
  <c r="BF126"/>
  <c r="BF127"/>
  <c r="BF129"/>
  <c r="BF132"/>
  <c r="BF135"/>
  <c r="BF137"/>
  <c r="BF140"/>
  <c r="BF141"/>
  <c r="BF142"/>
  <c r="BF143"/>
  <c r="BF145"/>
  <c r="BF146"/>
  <c r="BF151"/>
  <c r="BF152"/>
  <c i="26" r="F63"/>
  <c r="E79"/>
  <c r="BF98"/>
  <c i="27" r="J91"/>
  <c r="BF100"/>
  <c r="BF103"/>
  <c r="BF106"/>
  <c r="BF107"/>
  <c r="BF110"/>
  <c r="BF113"/>
  <c r="BF132"/>
  <c r="BF136"/>
  <c r="BF147"/>
  <c r="BF148"/>
  <c r="BF158"/>
  <c r="BF176"/>
  <c i="6" r="BF1224"/>
  <c r="BF1248"/>
  <c r="BF1250"/>
  <c r="BF1254"/>
  <c r="BF1264"/>
  <c r="BF1266"/>
  <c r="BF1309"/>
  <c r="BF1397"/>
  <c r="BF1409"/>
  <c r="BF1413"/>
  <c r="BF1435"/>
  <c r="BF1445"/>
  <c r="BF1489"/>
  <c r="BF1500"/>
  <c r="BF1516"/>
  <c r="BF1533"/>
  <c r="BF1559"/>
  <c r="BF1570"/>
  <c r="BF1574"/>
  <c r="BF1597"/>
  <c r="BF1600"/>
  <c r="BF1615"/>
  <c r="BF1622"/>
  <c r="BF1623"/>
  <c r="BF1636"/>
  <c r="BF1638"/>
  <c i="15" r="BF205"/>
  <c r="BF210"/>
  <c r="BF212"/>
  <c r="BF216"/>
  <c r="BF219"/>
  <c r="BF220"/>
  <c i="16" r="BF107"/>
  <c r="BF111"/>
  <c r="BF113"/>
  <c r="BF119"/>
  <c r="BF120"/>
  <c r="BF121"/>
  <c r="BF123"/>
  <c r="BF126"/>
  <c r="BF127"/>
  <c r="BF133"/>
  <c r="BF135"/>
  <c r="BF136"/>
  <c r="BF138"/>
  <c r="BF139"/>
  <c r="BF145"/>
  <c r="BF146"/>
  <c r="BF148"/>
  <c r="BF153"/>
  <c r="BF154"/>
  <c r="BF158"/>
  <c r="BF162"/>
  <c r="BF163"/>
  <c r="BF165"/>
  <c r="BF166"/>
  <c r="BF168"/>
  <c r="BF171"/>
  <c r="BF172"/>
  <c r="BF173"/>
  <c r="BF176"/>
  <c r="BF180"/>
  <c r="BF187"/>
  <c r="BF188"/>
  <c r="BF189"/>
  <c r="BF190"/>
  <c r="BF192"/>
  <c r="BF196"/>
  <c r="BF205"/>
  <c r="BF210"/>
  <c r="BF214"/>
  <c r="BF216"/>
  <c r="BF219"/>
  <c r="BF224"/>
  <c r="BF225"/>
  <c r="BF227"/>
  <c r="BF228"/>
  <c r="BF231"/>
  <c r="BF232"/>
  <c r="BF234"/>
  <c r="BF236"/>
  <c r="BF238"/>
  <c r="BF241"/>
  <c r="BF243"/>
  <c r="BF244"/>
  <c r="BF248"/>
  <c r="BF249"/>
  <c r="BF252"/>
  <c r="BF253"/>
  <c r="BF254"/>
  <c r="BF255"/>
  <c r="BF257"/>
  <c r="BF258"/>
  <c r="BF260"/>
  <c r="BF261"/>
  <c r="BF263"/>
  <c r="BF266"/>
  <c r="BF272"/>
  <c r="BF273"/>
  <c r="BF276"/>
  <c r="BF277"/>
  <c r="BF281"/>
  <c r="BF282"/>
  <c r="BF284"/>
  <c r="BF285"/>
  <c r="BF286"/>
  <c r="BF288"/>
  <c r="BF290"/>
  <c r="BF293"/>
  <c r="BF296"/>
  <c r="BF297"/>
  <c r="BF298"/>
  <c r="BF299"/>
  <c r="BF302"/>
  <c r="BF303"/>
  <c r="BF305"/>
  <c r="BF309"/>
  <c r="BF315"/>
  <c r="BF316"/>
  <c r="BF317"/>
  <c i="17" r="E52"/>
  <c r="BF102"/>
  <c r="BF104"/>
  <c r="BF105"/>
  <c r="BF106"/>
  <c r="BF107"/>
  <c r="BF108"/>
  <c r="BF113"/>
  <c r="BF114"/>
  <c r="BF115"/>
  <c r="BF116"/>
  <c r="BF117"/>
  <c r="BF118"/>
  <c r="BF122"/>
  <c r="BF123"/>
  <c r="BF125"/>
  <c r="BF126"/>
  <c r="BF129"/>
  <c r="BF131"/>
  <c r="BF132"/>
  <c r="BF133"/>
  <c r="BF135"/>
  <c r="BF136"/>
  <c r="BF137"/>
  <c r="BF138"/>
  <c r="BF139"/>
  <c r="BF142"/>
  <c r="BF143"/>
  <c r="BF147"/>
  <c r="BF148"/>
  <c r="BF157"/>
  <c r="BF159"/>
  <c r="BF161"/>
  <c r="BF164"/>
  <c r="BF169"/>
  <c i="18" r="E52"/>
  <c r="BF101"/>
  <c r="BF102"/>
  <c r="BF105"/>
  <c r="BF107"/>
  <c r="BF109"/>
  <c r="BF117"/>
  <c r="BF121"/>
  <c r="BF124"/>
  <c r="BF127"/>
  <c r="BF131"/>
  <c r="BF133"/>
  <c r="BF139"/>
  <c r="BF141"/>
  <c r="BF145"/>
  <c r="BF146"/>
  <c r="BF147"/>
  <c r="BF149"/>
  <c r="BF150"/>
  <c r="BF151"/>
  <c r="BF152"/>
  <c r="BF154"/>
  <c r="BF155"/>
  <c r="BF158"/>
  <c r="BF160"/>
  <c r="BF162"/>
  <c r="BF163"/>
  <c r="BF164"/>
  <c r="BF167"/>
  <c r="BF168"/>
  <c r="BF169"/>
  <c r="BF170"/>
  <c r="BF175"/>
  <c r="BF177"/>
  <c r="BF178"/>
  <c r="BF180"/>
  <c r="BF182"/>
  <c r="BF188"/>
  <c r="BF191"/>
  <c r="BF193"/>
  <c r="BF195"/>
  <c r="BF196"/>
  <c r="BF198"/>
  <c r="BF199"/>
  <c r="BF200"/>
  <c r="BF204"/>
  <c r="BF205"/>
  <c r="BF207"/>
  <c r="BF209"/>
  <c r="BF211"/>
  <c r="BF214"/>
  <c r="BF215"/>
  <c r="BF216"/>
  <c i="19" r="E52"/>
  <c r="J60"/>
  <c r="BF97"/>
  <c r="BF100"/>
  <c r="BF101"/>
  <c r="BF103"/>
  <c r="BF104"/>
  <c r="BF105"/>
  <c r="BF107"/>
  <c r="BF108"/>
  <c r="BF109"/>
  <c r="BF110"/>
  <c r="BF113"/>
  <c r="BF114"/>
  <c r="BF118"/>
  <c r="BF119"/>
  <c r="BF122"/>
  <c r="BF126"/>
  <c r="BF127"/>
  <c r="BF130"/>
  <c r="BF133"/>
  <c r="BF136"/>
  <c r="BF137"/>
  <c r="BF138"/>
  <c r="BF140"/>
  <c r="BF141"/>
  <c r="BF142"/>
  <c r="BF144"/>
  <c r="BF148"/>
  <c r="BF149"/>
  <c r="BF153"/>
  <c r="BF155"/>
  <c r="BF157"/>
  <c r="BF158"/>
  <c r="BK135"/>
  <c r="J135"/>
  <c r="J71"/>
  <c i="20" r="BF92"/>
  <c r="BF93"/>
  <c r="BF94"/>
  <c r="BF95"/>
  <c r="BF96"/>
  <c i="21" r="F63"/>
  <c r="BF103"/>
  <c r="BF104"/>
  <c r="BF107"/>
  <c r="BF109"/>
  <c r="BF110"/>
  <c r="BF115"/>
  <c r="BF116"/>
  <c r="BF117"/>
  <c r="BF120"/>
  <c r="BF122"/>
  <c r="BF125"/>
  <c r="BF126"/>
  <c r="BF127"/>
  <c r="BF128"/>
  <c r="BF132"/>
  <c r="BF135"/>
  <c r="BF136"/>
  <c r="BF139"/>
  <c r="BF140"/>
  <c r="BF142"/>
  <c r="BF144"/>
  <c r="BF147"/>
  <c r="BF149"/>
  <c r="BF156"/>
  <c r="BF157"/>
  <c r="BF160"/>
  <c r="BF161"/>
  <c r="BF166"/>
  <c r="BF168"/>
  <c r="BF170"/>
  <c r="BF171"/>
  <c r="BF172"/>
  <c r="BF174"/>
  <c r="BF175"/>
  <c r="BF176"/>
  <c r="BF177"/>
  <c r="BF182"/>
  <c r="BF184"/>
  <c r="BF186"/>
  <c r="BF190"/>
  <c r="BF191"/>
  <c r="BF192"/>
  <c r="BF193"/>
  <c r="BF194"/>
  <c r="BF196"/>
  <c r="BF197"/>
  <c r="BF199"/>
  <c r="BF200"/>
  <c r="BF201"/>
  <c r="BF202"/>
  <c r="BF203"/>
  <c r="BF204"/>
  <c r="BF207"/>
  <c r="BF212"/>
  <c r="BF213"/>
  <c r="BF216"/>
  <c r="BF217"/>
  <c i="22" r="E52"/>
  <c r="F63"/>
  <c r="BF100"/>
  <c r="BF101"/>
  <c r="BF104"/>
  <c r="BF105"/>
  <c r="BF107"/>
  <c r="BF108"/>
  <c r="BF110"/>
  <c r="BF112"/>
  <c r="BF114"/>
  <c r="BF117"/>
  <c r="BF118"/>
  <c r="BF122"/>
  <c r="BF123"/>
  <c r="BF127"/>
  <c r="BF129"/>
  <c r="BF131"/>
  <c r="BF138"/>
  <c r="BF139"/>
  <c r="BF140"/>
  <c r="BF141"/>
  <c r="BF142"/>
  <c r="BF143"/>
  <c r="BF145"/>
  <c r="BF147"/>
  <c r="BF151"/>
  <c r="BF153"/>
  <c r="BF157"/>
  <c r="BF158"/>
  <c r="BF159"/>
  <c r="BF162"/>
  <c r="BF163"/>
  <c r="BF165"/>
  <c r="BF169"/>
  <c r="BF172"/>
  <c r="BF175"/>
  <c r="BF176"/>
  <c r="BF179"/>
  <c r="BF183"/>
  <c r="BF185"/>
  <c r="BF187"/>
  <c r="BF188"/>
  <c r="BF189"/>
  <c r="BF191"/>
  <c r="BF192"/>
  <c r="BF195"/>
  <c r="BF199"/>
  <c r="BF201"/>
  <c r="BF202"/>
  <c r="BF204"/>
  <c r="BF207"/>
  <c r="BK154"/>
  <c r="J154"/>
  <c r="J71"/>
  <c i="23" r="BF86"/>
  <c r="BF87"/>
  <c r="BF90"/>
  <c r="BF91"/>
  <c r="BF92"/>
  <c r="BF93"/>
  <c r="BF96"/>
  <c r="BF97"/>
  <c r="BF100"/>
  <c r="BF103"/>
  <c r="BF105"/>
  <c r="BF110"/>
  <c r="BF114"/>
  <c i="24" r="E50"/>
  <c r="BF87"/>
  <c r="BF89"/>
  <c r="BF91"/>
  <c r="BF92"/>
  <c i="25" r="J60"/>
  <c r="BF106"/>
  <c r="BF108"/>
  <c r="BF112"/>
  <c r="BF114"/>
  <c r="BF117"/>
  <c r="BF120"/>
  <c r="BF121"/>
  <c r="BF124"/>
  <c r="BF125"/>
  <c r="BF128"/>
  <c r="BF130"/>
  <c r="BF131"/>
  <c r="BF133"/>
  <c r="BF134"/>
  <c r="BF138"/>
  <c r="BF139"/>
  <c r="BF144"/>
  <c r="BF147"/>
  <c r="BF148"/>
  <c r="BF149"/>
  <c r="BF153"/>
  <c i="26" r="J60"/>
  <c r="BF95"/>
  <c r="BF96"/>
  <c r="BF97"/>
  <c r="BF99"/>
  <c r="BF100"/>
  <c r="BF101"/>
  <c r="BF103"/>
  <c r="BK102"/>
  <c r="J102"/>
  <c r="J69"/>
  <c i="27" r="E50"/>
  <c r="F59"/>
  <c r="BF116"/>
  <c r="BF119"/>
  <c r="BF123"/>
  <c r="BF126"/>
  <c r="BF134"/>
  <c r="BF140"/>
  <c r="BF144"/>
  <c r="BF152"/>
  <c r="BF155"/>
  <c r="BF156"/>
  <c r="BF161"/>
  <c r="BF169"/>
  <c r="BF179"/>
  <c r="BF192"/>
  <c r="BF210"/>
  <c r="BF214"/>
  <c r="BF221"/>
  <c r="BF222"/>
  <c r="BF232"/>
  <c r="BF235"/>
  <c r="BF236"/>
  <c r="BF239"/>
  <c r="BF242"/>
  <c r="BF253"/>
  <c r="BF255"/>
  <c r="BF260"/>
  <c r="BF263"/>
  <c r="BF264"/>
  <c r="BF266"/>
  <c r="BF269"/>
  <c r="BF272"/>
  <c r="BF275"/>
  <c r="BF282"/>
  <c r="BF283"/>
  <c r="BK290"/>
  <c r="J290"/>
  <c r="J75"/>
  <c i="28" r="BF86"/>
  <c r="BF89"/>
  <c r="BF90"/>
  <c r="BF92"/>
  <c i="29" r="BF92"/>
  <c r="BF96"/>
  <c r="BF102"/>
  <c r="BF103"/>
  <c r="BF106"/>
  <c r="BF107"/>
  <c i="30" r="E50"/>
  <c r="BF92"/>
  <c r="BF100"/>
  <c r="BF101"/>
  <c r="BF102"/>
  <c r="BF103"/>
  <c r="BK110"/>
  <c r="J110"/>
  <c r="J67"/>
  <c i="31" r="E50"/>
  <c r="J56"/>
  <c r="BF94"/>
  <c r="BF98"/>
  <c i="32" r="E50"/>
  <c r="BF96"/>
  <c r="BF98"/>
  <c r="BF102"/>
  <c r="BF104"/>
  <c r="BF106"/>
  <c r="BF108"/>
  <c r="BF109"/>
  <c r="BF110"/>
  <c r="BF111"/>
  <c r="BF117"/>
  <c r="BF118"/>
  <c r="BF119"/>
  <c r="BF121"/>
  <c r="BF124"/>
  <c r="BF125"/>
  <c r="BF128"/>
  <c r="BF129"/>
  <c r="BF130"/>
  <c r="BF131"/>
  <c r="BF132"/>
  <c r="BF133"/>
  <c r="BF135"/>
  <c r="BF137"/>
  <c r="BF139"/>
  <c r="BF140"/>
  <c r="BF141"/>
  <c r="BF143"/>
  <c r="BF146"/>
  <c r="BF147"/>
  <c r="BF151"/>
  <c r="BF154"/>
  <c r="BF156"/>
  <c r="BF159"/>
  <c r="BF161"/>
  <c r="BF162"/>
  <c r="BF163"/>
  <c r="BF166"/>
  <c r="BF167"/>
  <c r="BF168"/>
  <c r="BF169"/>
  <c r="BF174"/>
  <c r="BF175"/>
  <c i="34" r="E48"/>
  <c r="BF87"/>
  <c r="BF88"/>
  <c r="BF92"/>
  <c r="BF95"/>
  <c r="BF96"/>
  <c i="2" r="F38"/>
  <c i="1" r="BC56"/>
  <c r="BC55"/>
  <c i="3" r="F39"/>
  <c i="1" r="BD58"/>
  <c i="15" r="J37"/>
  <c i="1" r="AV73"/>
  <c i="33" r="F37"/>
  <c i="1" r="BB96"/>
  <c i="3" r="F37"/>
  <c i="1" r="BB58"/>
  <c i="8" r="J37"/>
  <c i="1" r="AV66"/>
  <c i="9" r="F41"/>
  <c i="1" r="BD67"/>
  <c i="15" r="F41"/>
  <c i="1" r="BD73"/>
  <c i="18" r="F40"/>
  <c i="1" r="BC77"/>
  <c i="22" r="F37"/>
  <c i="1" r="AZ82"/>
  <c i="26" r="F39"/>
  <c i="1" r="BB87"/>
  <c i="34" r="F35"/>
  <c i="1" r="BB97"/>
  <c i="20" r="F39"/>
  <c i="1" r="BB79"/>
  <c i="22" r="F40"/>
  <c i="1" r="BC82"/>
  <c i="24" r="J32"/>
  <c i="1" r="AG84"/>
  <c i="31" r="F37"/>
  <c i="1" r="BB94"/>
  <c i="32" r="J35"/>
  <c i="1" r="AV95"/>
  <c i="2" r="J35"/>
  <c i="1" r="AV56"/>
  <c i="8" r="F37"/>
  <c i="1" r="AZ66"/>
  <c i="14" r="F37"/>
  <c i="1" r="AZ72"/>
  <c i="9" r="J37"/>
  <c i="1" r="AV67"/>
  <c i="14" r="F40"/>
  <c i="1" r="BC72"/>
  <c i="28" r="F35"/>
  <c i="1" r="AZ90"/>
  <c i="30" r="F38"/>
  <c i="1" r="BC92"/>
  <c i="31" r="F38"/>
  <c i="1" r="BC94"/>
  <c i="34" r="J33"/>
  <c i="1" r="AV97"/>
  <c i="4" r="J32"/>
  <c i="1" r="AG59"/>
  <c i="7" r="J35"/>
  <c i="1" r="AV64"/>
  <c i="20" r="J37"/>
  <c i="1" r="AV79"/>
  <c i="21" r="F39"/>
  <c i="1" r="BB81"/>
  <c i="19" r="J37"/>
  <c i="1" r="AV78"/>
  <c i="24" r="J35"/>
  <c i="1" r="AV84"/>
  <c i="25" r="F41"/>
  <c i="1" r="BD86"/>
  <c i="7" r="F39"/>
  <c i="1" r="BD64"/>
  <c i="13" r="F39"/>
  <c i="1" r="BB71"/>
  <c i="30" r="F37"/>
  <c i="1" r="BB92"/>
  <c i="34" r="F36"/>
  <c i="1" r="BC97"/>
  <c i="3" r="J35"/>
  <c i="1" r="AV58"/>
  <c i="4" r="J35"/>
  <c i="1" r="AV59"/>
  <c i="10" r="F39"/>
  <c i="1" r="BB68"/>
  <c i="12" r="J37"/>
  <c i="1" r="AV70"/>
  <c i="14" r="J37"/>
  <c i="1" r="AV72"/>
  <c i="16" r="J37"/>
  <c i="1" r="AV75"/>
  <c i="26" r="F41"/>
  <c i="1" r="BD87"/>
  <c i="34" r="F37"/>
  <c i="1" r="BD97"/>
  <c i="16" r="F39"/>
  <c i="1" r="BB75"/>
  <c i="25" r="J37"/>
  <c i="1" r="AV86"/>
  <c i="27" r="F37"/>
  <c i="1" r="BB89"/>
  <c i="8" r="F40"/>
  <c i="1" r="BC66"/>
  <c i="11" r="F40"/>
  <c i="1" r="BC69"/>
  <c i="13" r="F41"/>
  <c i="1" r="BD71"/>
  <c i="7" r="F38"/>
  <c i="1" r="BC64"/>
  <c i="21" r="F40"/>
  <c i="1" r="BC81"/>
  <c i="6" r="F35"/>
  <c i="1" r="AZ63"/>
  <c i="5" r="F39"/>
  <c i="1" r="BD61"/>
  <c r="BD60"/>
  <c i="14" r="F41"/>
  <c i="1" r="BD72"/>
  <c i="11" r="F37"/>
  <c i="1" r="AZ69"/>
  <c i="27" r="F39"/>
  <c i="1" r="BD89"/>
  <c i="34" r="F33"/>
  <c i="1" r="AZ97"/>
  <c i="5" r="J35"/>
  <c i="1" r="AV61"/>
  <c i="6" r="J35"/>
  <c i="1" r="AV63"/>
  <c i="12" r="F39"/>
  <c i="1" r="BB70"/>
  <c i="18" r="F39"/>
  <c i="1" r="BB77"/>
  <c i="23" r="F35"/>
  <c i="1" r="AZ83"/>
  <c i="17" r="J37"/>
  <c i="1" r="AV76"/>
  <c i="18" r="F41"/>
  <c i="1" r="BD77"/>
  <c i="26" r="F40"/>
  <c i="1" r="BC87"/>
  <c i="28" r="J35"/>
  <c i="1" r="AV90"/>
  <c i="31" r="F39"/>
  <c i="1" r="BD94"/>
  <c i="12" r="F37"/>
  <c i="1" r="AZ70"/>
  <c i="4" r="F38"/>
  <c i="1" r="BC59"/>
  <c i="12" r="F40"/>
  <c i="1" r="BC70"/>
  <c i="15" r="F39"/>
  <c i="1" r="BB73"/>
  <c i="7" r="F37"/>
  <c i="1" r="BB64"/>
  <c i="22" r="F39"/>
  <c i="1" r="BB82"/>
  <c i="24" r="F38"/>
  <c i="1" r="BC84"/>
  <c i="25" r="F37"/>
  <c i="1" r="AZ86"/>
  <c i="19" r="F39"/>
  <c i="1" r="BB78"/>
  <c i="20" r="F37"/>
  <c i="1" r="AZ79"/>
  <c i="21" r="J37"/>
  <c i="1" r="AV81"/>
  <c i="23" r="J35"/>
  <c i="1" r="AV83"/>
  <c i="26" r="J37"/>
  <c i="1" r="AV87"/>
  <c i="28" r="F39"/>
  <c i="1" r="BD90"/>
  <c i="30" r="F39"/>
  <c i="1" r="BD92"/>
  <c i="33" r="F35"/>
  <c i="1" r="AZ96"/>
  <c r="AS62"/>
  <c r="AU55"/>
  <c i="4" r="F35"/>
  <c i="1" r="AZ59"/>
  <c i="7" r="F35"/>
  <c i="1" r="AZ64"/>
  <c i="9" r="F40"/>
  <c i="1" r="BC67"/>
  <c i="10" r="F40"/>
  <c i="1" r="BC68"/>
  <c i="12" r="F41"/>
  <c i="1" r="BD70"/>
  <c i="11" r="F41"/>
  <c i="1" r="BD69"/>
  <c i="30" r="F35"/>
  <c i="1" r="AZ92"/>
  <c i="13" r="F40"/>
  <c i="1" r="BC71"/>
  <c i="19" r="F37"/>
  <c i="1" r="AZ78"/>
  <c i="22" r="F41"/>
  <c i="1" r="BD82"/>
  <c i="15" r="F40"/>
  <c i="1" r="BC73"/>
  <c i="19" r="F41"/>
  <c i="1" r="BD78"/>
  <c i="24" r="F39"/>
  <c i="1" r="BD84"/>
  <c i="26" r="F37"/>
  <c i="1" r="AZ87"/>
  <c i="27" r="F38"/>
  <c i="1" r="BC89"/>
  <c i="3" r="F35"/>
  <c i="1" r="AZ58"/>
  <c i="9" r="F39"/>
  <c i="1" r="BB67"/>
  <c i="13" r="J37"/>
  <c i="1" r="AV71"/>
  <c i="28" r="F37"/>
  <c i="1" r="BB90"/>
  <c i="29" r="F35"/>
  <c i="1" r="AZ91"/>
  <c i="32" r="F39"/>
  <c i="1" r="BD95"/>
  <c i="4" r="F37"/>
  <c i="1" r="BB59"/>
  <c i="8" r="F39"/>
  <c i="1" r="BB66"/>
  <c i="11" r="F39"/>
  <c i="1" r="BB69"/>
  <c i="14" r="F39"/>
  <c i="1" r="BB72"/>
  <c i="17" r="F37"/>
  <c i="1" r="AZ76"/>
  <c i="20" r="F41"/>
  <c i="1" r="BD79"/>
  <c i="21" r="F37"/>
  <c i="1" r="AZ81"/>
  <c i="23" r="F39"/>
  <c i="1" r="BD83"/>
  <c i="24" r="F37"/>
  <c i="1" r="BB84"/>
  <c i="25" r="F40"/>
  <c i="1" r="BC86"/>
  <c i="16" r="F41"/>
  <c i="1" r="BD75"/>
  <c i="3" r="F38"/>
  <c i="1" r="BC58"/>
  <c i="2" r="F39"/>
  <c i="1" r="BD56"/>
  <c r="BD55"/>
  <c i="10" r="F37"/>
  <c i="1" r="AZ68"/>
  <c i="29" r="F37"/>
  <c i="1" r="BB91"/>
  <c i="33" r="F39"/>
  <c i="1" r="BD96"/>
  <c i="2" r="F35"/>
  <c i="1" r="AZ56"/>
  <c r="AZ55"/>
  <c i="5" r="F38"/>
  <c i="1" r="BC61"/>
  <c r="BC60"/>
  <c r="AY60"/>
  <c i="10" r="J37"/>
  <c i="1" r="AV68"/>
  <c i="16" r="F40"/>
  <c i="1" r="BC75"/>
  <c i="17" r="F41"/>
  <c i="1" r="BD76"/>
  <c i="23" r="F38"/>
  <c i="1" r="BC83"/>
  <c i="27" r="F35"/>
  <c i="1" r="AZ89"/>
  <c i="29" r="F39"/>
  <c i="1" r="BD91"/>
  <c i="32" r="F37"/>
  <c i="1" r="BB95"/>
  <c i="10" r="F41"/>
  <c i="1" r="BD68"/>
  <c i="29" r="F38"/>
  <c i="1" r="BC91"/>
  <c i="31" r="F35"/>
  <c i="1" r="AZ94"/>
  <c i="33" r="J35"/>
  <c i="1" r="AV96"/>
  <c i="2" r="F37"/>
  <c i="1" r="BB56"/>
  <c r="BB55"/>
  <c r="AX55"/>
  <c i="6" r="F37"/>
  <c i="1" r="BB63"/>
  <c i="22" r="J37"/>
  <c i="1" r="AV82"/>
  <c i="25" r="F39"/>
  <c i="1" r="BB86"/>
  <c i="28" r="J32"/>
  <c i="1" r="AG90"/>
  <c i="30" r="J35"/>
  <c i="1" r="AV92"/>
  <c i="32" r="F38"/>
  <c i="1" r="BC95"/>
  <c i="6" r="F39"/>
  <c i="1" r="BD63"/>
  <c i="33" r="F38"/>
  <c i="1" r="BC96"/>
  <c i="4" r="F39"/>
  <c i="1" r="BD59"/>
  <c i="5" r="F35"/>
  <c i="1" r="AZ61"/>
  <c r="AZ60"/>
  <c r="AV60"/>
  <c i="13" r="F37"/>
  <c i="1" r="AZ71"/>
  <c i="5" r="F37"/>
  <c i="1" r="BB61"/>
  <c r="BB60"/>
  <c r="AX60"/>
  <c i="8" r="F41"/>
  <c i="1" r="BD66"/>
  <c i="27" r="J35"/>
  <c i="1" r="AV89"/>
  <c i="9" r="F37"/>
  <c i="1" r="AZ67"/>
  <c i="11" r="J37"/>
  <c i="1" r="AV69"/>
  <c i="17" r="F40"/>
  <c i="1" r="BC76"/>
  <c i="19" r="F40"/>
  <c i="1" r="BC78"/>
  <c i="6" r="F38"/>
  <c i="1" r="BC63"/>
  <c i="28" r="F38"/>
  <c i="1" r="BC90"/>
  <c i="29" r="J35"/>
  <c i="1" r="AV91"/>
  <c i="32" r="F35"/>
  <c i="1" r="AZ95"/>
  <c i="15" r="F37"/>
  <c i="1" r="AZ73"/>
  <c i="18" r="F37"/>
  <c i="1" r="AZ77"/>
  <c i="23" r="F37"/>
  <c i="1" r="BB83"/>
  <c i="24" r="F35"/>
  <c i="1" r="AZ84"/>
  <c i="16" r="F37"/>
  <c i="1" r="AZ75"/>
  <c i="17" r="F39"/>
  <c i="1" r="BB76"/>
  <c i="18" r="J37"/>
  <c i="1" r="AV77"/>
  <c i="20" r="F40"/>
  <c i="1" r="BC79"/>
  <c i="21" r="F41"/>
  <c i="1" r="BD81"/>
  <c i="31" r="J35"/>
  <c i="1" r="AV94"/>
  <c r="AU60"/>
  <c i="22" l="1" r="T154"/>
  <c r="T97"/>
  <c i="19" r="R96"/>
  <c r="T96"/>
  <c i="22" r="R97"/>
  <c i="30" r="BK90"/>
  <c r="BK89"/>
  <c r="J89"/>
  <c r="J63"/>
  <c i="16" r="R102"/>
  <c r="R101"/>
  <c i="25" r="T96"/>
  <c i="17" r="T100"/>
  <c r="T99"/>
  <c i="16" r="T102"/>
  <c r="T101"/>
  <c r="P102"/>
  <c r="P101"/>
  <c i="1" r="AU75"/>
  <c i="14" r="R97"/>
  <c i="12" r="P99"/>
  <c r="P97"/>
  <c i="1" r="AU70"/>
  <c i="27" r="T98"/>
  <c r="T97"/>
  <c i="15" r="BK96"/>
  <c r="J96"/>
  <c i="13" r="R97"/>
  <c r="R96"/>
  <c i="10" r="R98"/>
  <c r="R97"/>
  <c i="25" r="P96"/>
  <c i="1" r="AU86"/>
  <c i="21" r="T100"/>
  <c r="T99"/>
  <c r="P100"/>
  <c r="P99"/>
  <c i="1" r="AU81"/>
  <c i="18" r="T97"/>
  <c r="P97"/>
  <c i="1" r="AU77"/>
  <c i="17" r="P100"/>
  <c r="P99"/>
  <c i="1" r="AU76"/>
  <c i="15" r="R96"/>
  <c i="3" r="R92"/>
  <c r="R91"/>
  <c i="32" r="P93"/>
  <c i="1" r="AU95"/>
  <c i="27" r="P98"/>
  <c r="P97"/>
  <c i="1" r="AU89"/>
  <c i="11" r="T97"/>
  <c r="T96"/>
  <c i="10" r="T98"/>
  <c r="T97"/>
  <c i="9" r="T95"/>
  <c r="T94"/>
  <c i="8" r="P98"/>
  <c r="P97"/>
  <c i="1" r="AU66"/>
  <c i="6" r="P965"/>
  <c i="27" r="R98"/>
  <c r="R97"/>
  <c i="21" r="R100"/>
  <c r="R99"/>
  <c i="25" r="R96"/>
  <c i="14" r="P97"/>
  <c i="1" r="AU72"/>
  <c i="8" r="R97"/>
  <c i="6" r="R965"/>
  <c r="T111"/>
  <c r="R111"/>
  <c r="P111"/>
  <c r="P110"/>
  <c i="1" r="AU63"/>
  <c i="34" r="R84"/>
  <c r="R83"/>
  <c i="32" r="T93"/>
  <c i="15" r="T96"/>
  <c i="12" r="R99"/>
  <c r="R97"/>
  <c i="11" r="P97"/>
  <c r="P96"/>
  <c i="1" r="AU69"/>
  <c i="9" r="P95"/>
  <c r="P94"/>
  <c i="1" r="AU67"/>
  <c i="8" r="T98"/>
  <c r="T97"/>
  <c i="7" r="R91"/>
  <c r="R90"/>
  <c i="32" r="R93"/>
  <c i="18" r="R97"/>
  <c i="17" r="R100"/>
  <c r="R99"/>
  <c i="15" r="P96"/>
  <c i="1" r="AU73"/>
  <c i="6" r="T965"/>
  <c i="34" r="T84"/>
  <c r="T83"/>
  <c i="14" r="T97"/>
  <c i="10" r="P98"/>
  <c r="P97"/>
  <c i="1" r="AU68"/>
  <c i="7" r="T91"/>
  <c r="T90"/>
  <c i="13" r="P97"/>
  <c r="P96"/>
  <c i="1" r="AU71"/>
  <c i="4" r="T88"/>
  <c i="3" r="T92"/>
  <c r="T91"/>
  <c i="19" r="BK96"/>
  <c r="J96"/>
  <c r="J67"/>
  <c i="3" r="BK150"/>
  <c r="J150"/>
  <c r="J68"/>
  <c i="4" r="J89"/>
  <c r="J64"/>
  <c r="J90"/>
  <c r="J65"/>
  <c i="5" r="BK93"/>
  <c r="J93"/>
  <c r="J64"/>
  <c r="BK104"/>
  <c r="J104"/>
  <c r="J68"/>
  <c i="6" r="BK111"/>
  <c i="7" r="BK91"/>
  <c r="J91"/>
  <c r="J64"/>
  <c i="10" r="BK98"/>
  <c r="J98"/>
  <c r="J68"/>
  <c i="12" r="BK99"/>
  <c r="J99"/>
  <c r="J69"/>
  <c i="13" r="BK97"/>
  <c r="BK96"/>
  <c r="J96"/>
  <c i="14" r="BK97"/>
  <c r="J97"/>
  <c r="J67"/>
  <c i="2" r="BK89"/>
  <c r="J89"/>
  <c r="J64"/>
  <c i="3" r="BK92"/>
  <c r="J92"/>
  <c r="J64"/>
  <c i="4" r="J63"/>
  <c i="9" r="BK95"/>
  <c r="J95"/>
  <c r="J68"/>
  <c i="15" r="J97"/>
  <c r="J68"/>
  <c i="27" r="J285"/>
  <c r="J73"/>
  <c i="28" r="J63"/>
  <c i="29" r="BK89"/>
  <c r="J89"/>
  <c r="J63"/>
  <c r="J91"/>
  <c r="J65"/>
  <c i="30" r="J91"/>
  <c r="J65"/>
  <c i="31" r="BK88"/>
  <c r="J88"/>
  <c r="J64"/>
  <c i="33" r="BK88"/>
  <c r="J88"/>
  <c r="J64"/>
  <c i="6" r="BK965"/>
  <c r="J965"/>
  <c r="J71"/>
  <c i="8" r="BK98"/>
  <c r="J98"/>
  <c r="J68"/>
  <c r="BK167"/>
  <c r="J167"/>
  <c r="J72"/>
  <c i="11" r="BK97"/>
  <c r="J97"/>
  <c r="J68"/>
  <c i="16" r="BK102"/>
  <c r="BK101"/>
  <c r="J101"/>
  <c r="J67"/>
  <c i="17" r="BK100"/>
  <c r="J100"/>
  <c r="J68"/>
  <c i="21" r="BK100"/>
  <c r="BK99"/>
  <c r="J99"/>
  <c r="J67"/>
  <c i="22" r="BK97"/>
  <c r="J97"/>
  <c r="J67"/>
  <c i="24" r="J63"/>
  <c i="25" r="BK96"/>
  <c r="J96"/>
  <c i="26" r="BK93"/>
  <c r="J93"/>
  <c r="J67"/>
  <c i="34" r="BK84"/>
  <c r="J84"/>
  <c r="J60"/>
  <c i="18" r="BK97"/>
  <c r="J97"/>
  <c i="27" r="BK98"/>
  <c r="J98"/>
  <c r="J64"/>
  <c r="BK289"/>
  <c r="J289"/>
  <c r="J74"/>
  <c i="32" r="BK93"/>
  <c r="J93"/>
  <c r="J63"/>
  <c i="1" r="AU57"/>
  <c r="BB57"/>
  <c r="AX57"/>
  <c r="BC57"/>
  <c r="AY57"/>
  <c r="BD80"/>
  <c i="2" r="J36"/>
  <c i="1" r="AW56"/>
  <c r="AT56"/>
  <c r="BC74"/>
  <c r="AY74"/>
  <c r="BD88"/>
  <c i="16" r="J38"/>
  <c i="1" r="AW75"/>
  <c r="AT75"/>
  <c i="17" r="F38"/>
  <c i="1" r="BA76"/>
  <c r="AS54"/>
  <c r="BB80"/>
  <c r="AX80"/>
  <c i="5" r="J36"/>
  <c i="1" r="AW61"/>
  <c r="AT61"/>
  <c i="13" r="J38"/>
  <c i="1" r="AW71"/>
  <c r="AT71"/>
  <c r="BB88"/>
  <c r="AX88"/>
  <c i="10" r="F38"/>
  <c i="1" r="BA68"/>
  <c i="11" r="J38"/>
  <c i="1" r="AW69"/>
  <c r="AT69"/>
  <c i="28" r="F36"/>
  <c i="1" r="BA90"/>
  <c i="30" r="F36"/>
  <c i="1" r="BA92"/>
  <c r="BC65"/>
  <c r="AY65"/>
  <c r="AZ80"/>
  <c r="AV80"/>
  <c i="2" r="F36"/>
  <c i="1" r="BA56"/>
  <c r="BA55"/>
  <c r="AW55"/>
  <c i="22" r="F38"/>
  <c i="1" r="BA82"/>
  <c i="20" r="F38"/>
  <c i="1" r="BA79"/>
  <c i="22" r="J38"/>
  <c i="1" r="AW82"/>
  <c r="AT82"/>
  <c i="24" r="J36"/>
  <c i="1" r="AW84"/>
  <c r="AT84"/>
  <c i="29" r="F36"/>
  <c i="1" r="BA91"/>
  <c r="AU80"/>
  <c i="20" r="J34"/>
  <c i="1" r="AG79"/>
  <c r="BD85"/>
  <c i="4" r="J36"/>
  <c i="1" r="AW59"/>
  <c r="AT59"/>
  <c i="18" r="F38"/>
  <c i="1" r="BA77"/>
  <c i="23" r="F36"/>
  <c i="1" r="BA83"/>
  <c i="24" r="F36"/>
  <c i="1" r="BA84"/>
  <c i="25" r="F38"/>
  <c i="1" r="BA86"/>
  <c i="16" r="F38"/>
  <c i="1" r="BA75"/>
  <c i="23" r="J36"/>
  <c i="1" r="AW83"/>
  <c r="AT83"/>
  <c i="26" r="F38"/>
  <c i="1" r="BA87"/>
  <c i="28" r="J36"/>
  <c i="1" r="AW90"/>
  <c r="AT90"/>
  <c i="29" r="J36"/>
  <c i="1" r="AW91"/>
  <c r="AT91"/>
  <c i="31" r="J36"/>
  <c i="1" r="AW94"/>
  <c r="AT94"/>
  <c i="33" r="J36"/>
  <c i="1" r="AW96"/>
  <c r="AT96"/>
  <c r="AU85"/>
  <c r="BB65"/>
  <c r="AX65"/>
  <c r="AU93"/>
  <c r="BD74"/>
  <c r="BB85"/>
  <c r="AX85"/>
  <c i="3" r="F36"/>
  <c i="1" r="BA58"/>
  <c i="9" r="F38"/>
  <c i="1" r="BA67"/>
  <c i="14" r="J38"/>
  <c i="1" r="AW72"/>
  <c r="AT72"/>
  <c r="BB74"/>
  <c r="AX74"/>
  <c r="BD93"/>
  <c i="3" r="J36"/>
  <c i="1" r="AW58"/>
  <c r="AT58"/>
  <c i="5" r="F36"/>
  <c i="1" r="BA61"/>
  <c r="BA60"/>
  <c r="AW60"/>
  <c r="AT60"/>
  <c i="12" r="J38"/>
  <c i="1" r="AW70"/>
  <c r="AT70"/>
  <c i="27" r="J36"/>
  <c i="1" r="AW89"/>
  <c r="AT89"/>
  <c i="32" r="J36"/>
  <c i="1" r="AW95"/>
  <c r="AT95"/>
  <c r="AZ74"/>
  <c r="AV74"/>
  <c r="BC80"/>
  <c r="AY80"/>
  <c r="BB93"/>
  <c r="AX93"/>
  <c i="15" r="J38"/>
  <c i="1" r="AW73"/>
  <c r="AT73"/>
  <c i="19" r="F38"/>
  <c i="1" r="BA78"/>
  <c i="21" r="F38"/>
  <c i="1" r="BA81"/>
  <c i="6" r="F36"/>
  <c i="1" r="BA63"/>
  <c i="15" r="J34"/>
  <c i="1" r="AG73"/>
  <c r="AY55"/>
  <c i="25" r="J34"/>
  <c i="1" r="AG86"/>
  <c r="AZ57"/>
  <c r="AV57"/>
  <c i="7" r="J36"/>
  <c i="1" r="AW64"/>
  <c r="AT64"/>
  <c i="14" r="F38"/>
  <c i="1" r="BA72"/>
  <c i="31" r="F36"/>
  <c i="1" r="BA94"/>
  <c i="34" r="J34"/>
  <c i="1" r="AW97"/>
  <c r="AT97"/>
  <c r="AZ85"/>
  <c r="AV85"/>
  <c i="13" r="F38"/>
  <c i="1" r="BA71"/>
  <c i="20" r="J38"/>
  <c i="1" r="AW79"/>
  <c r="AT79"/>
  <c i="26" r="J38"/>
  <c i="1" r="AW87"/>
  <c r="AT87"/>
  <c i="15" r="F38"/>
  <c i="1" r="BA73"/>
  <c i="30" r="J36"/>
  <c i="1" r="AW92"/>
  <c r="AT92"/>
  <c i="33" r="F36"/>
  <c i="1" r="BA96"/>
  <c r="AV55"/>
  <c i="13" r="J34"/>
  <c i="1" r="AG71"/>
  <c r="AN71"/>
  <c i="23" r="J32"/>
  <c i="1" r="AG83"/>
  <c r="AZ93"/>
  <c r="AV93"/>
  <c i="6" r="J36"/>
  <c i="1" r="AW63"/>
  <c r="AT63"/>
  <c r="AU88"/>
  <c r="BC88"/>
  <c r="AY88"/>
  <c r="BC93"/>
  <c r="AY93"/>
  <c i="10" r="J38"/>
  <c i="1" r="AW68"/>
  <c r="AT68"/>
  <c r="BD65"/>
  <c i="8" r="J38"/>
  <c i="1" r="AW66"/>
  <c r="AT66"/>
  <c i="32" r="F36"/>
  <c i="1" r="BA95"/>
  <c i="18" r="J38"/>
  <c i="1" r="AW77"/>
  <c r="AT77"/>
  <c i="27" r="F36"/>
  <c i="1" r="BA89"/>
  <c i="34" r="F34"/>
  <c i="1" r="BA97"/>
  <c i="21" r="J38"/>
  <c i="1" r="AW81"/>
  <c r="AT81"/>
  <c i="8" r="F38"/>
  <c i="1" r="BA66"/>
  <c i="11" r="F38"/>
  <c i="1" r="BA69"/>
  <c i="12" r="F38"/>
  <c i="1" r="BA70"/>
  <c r="AZ88"/>
  <c r="AV88"/>
  <c i="4" r="F36"/>
  <c i="1" r="BA59"/>
  <c i="7" r="F36"/>
  <c i="1" r="BA64"/>
  <c r="BD57"/>
  <c r="AZ65"/>
  <c r="AV65"/>
  <c r="BC85"/>
  <c r="AY85"/>
  <c i="9" r="J38"/>
  <c i="1" r="AW67"/>
  <c r="AT67"/>
  <c i="17" r="J38"/>
  <c i="1" r="AW76"/>
  <c r="AT76"/>
  <c i="19" r="J38"/>
  <c i="1" r="AW78"/>
  <c r="AT78"/>
  <c i="25" r="J38"/>
  <c i="1" r="AW86"/>
  <c r="AT86"/>
  <c i="18" r="J34"/>
  <c i="1" r="AG77"/>
  <c i="6" l="1" r="T110"/>
  <c r="BK110"/>
  <c r="J110"/>
  <c r="J63"/>
  <c r="R110"/>
  <c i="15" r="J43"/>
  <c i="13" r="J43"/>
  <c i="18" r="J43"/>
  <c i="23" r="J41"/>
  <c i="20" r="J43"/>
  <c i="25" r="J43"/>
  <c i="2" r="BK88"/>
  <c r="J88"/>
  <c r="J63"/>
  <c i="4" r="J41"/>
  <c i="5" r="BK92"/>
  <c r="J92"/>
  <c i="8" r="BK97"/>
  <c r="J97"/>
  <c r="J67"/>
  <c i="9" r="BK94"/>
  <c r="J94"/>
  <c i="11" r="BK96"/>
  <c r="J96"/>
  <c i="13" r="J67"/>
  <c i="3" r="BK91"/>
  <c r="J91"/>
  <c r="J63"/>
  <c i="7" r="BK90"/>
  <c r="J90"/>
  <c r="J63"/>
  <c i="10" r="BK97"/>
  <c r="J97"/>
  <c r="J67"/>
  <c i="12" r="BK97"/>
  <c r="J97"/>
  <c r="J67"/>
  <c i="13" r="J97"/>
  <c r="J68"/>
  <c i="27" r="BK97"/>
  <c r="J97"/>
  <c r="J63"/>
  <c i="28" r="J41"/>
  <c i="30" r="J90"/>
  <c r="J64"/>
  <c i="31" r="BK87"/>
  <c r="J87"/>
  <c r="J63"/>
  <c i="34" r="BK83"/>
  <c r="J83"/>
  <c i="6" r="J111"/>
  <c r="J64"/>
  <c i="15" r="J67"/>
  <c i="16" r="J102"/>
  <c r="J68"/>
  <c i="17" r="BK99"/>
  <c r="J99"/>
  <c r="J67"/>
  <c i="18" r="J67"/>
  <c i="21" r="J100"/>
  <c r="J68"/>
  <c i="24" r="J41"/>
  <c i="25" r="J67"/>
  <c i="33" r="BK87"/>
  <c r="J87"/>
  <c r="J63"/>
  <c i="1" r="AN84"/>
  <c r="AN59"/>
  <c r="AN90"/>
  <c r="AN73"/>
  <c r="AN86"/>
  <c r="AN77"/>
  <c r="AN83"/>
  <c r="AN79"/>
  <c r="BD62"/>
  <c r="AZ62"/>
  <c r="AV62"/>
  <c r="AU65"/>
  <c r="BA88"/>
  <c r="AW88"/>
  <c r="AT88"/>
  <c i="21" r="J34"/>
  <c i="1" r="AG81"/>
  <c r="AN81"/>
  <c i="30" r="J32"/>
  <c i="1" r="AG92"/>
  <c r="AN92"/>
  <c r="BA74"/>
  <c r="AW74"/>
  <c r="AT74"/>
  <c i="29" r="J32"/>
  <c i="1" r="AG91"/>
  <c r="AN91"/>
  <c i="19" r="J34"/>
  <c i="1" r="AG78"/>
  <c r="AN78"/>
  <c r="BB62"/>
  <c r="AX62"/>
  <c r="BA57"/>
  <c r="AW57"/>
  <c r="AT57"/>
  <c i="16" r="J34"/>
  <c i="1" r="AG75"/>
  <c r="AN75"/>
  <c r="AU74"/>
  <c i="14" r="J34"/>
  <c i="1" r="AG72"/>
  <c r="AN72"/>
  <c r="BA80"/>
  <c r="AW80"/>
  <c r="AT80"/>
  <c r="BC62"/>
  <c r="AY62"/>
  <c r="BA85"/>
  <c r="AW85"/>
  <c r="AT85"/>
  <c i="32" r="J32"/>
  <c i="1" r="AG95"/>
  <c r="AN95"/>
  <c i="26" r="J34"/>
  <c i="1" r="AG87"/>
  <c r="AN87"/>
  <c r="AT55"/>
  <c i="5" r="J32"/>
  <c i="1" r="AG61"/>
  <c r="AG60"/>
  <c r="AN60"/>
  <c r="BA65"/>
  <c r="AW65"/>
  <c r="AT65"/>
  <c i="11" r="J34"/>
  <c i="1" r="AG69"/>
  <c r="AN69"/>
  <c i="22" r="J34"/>
  <c i="1" r="AG82"/>
  <c r="AN82"/>
  <c r="BA93"/>
  <c r="AW93"/>
  <c r="AT93"/>
  <c i="34" r="J30"/>
  <c i="1" r="AG97"/>
  <c r="AN97"/>
  <c i="9" r="J34"/>
  <c i="1" r="AG67"/>
  <c r="AN67"/>
  <c i="5" l="1" r="J63"/>
  <c i="9" r="J43"/>
  <c r="J67"/>
  <c i="11" r="J67"/>
  <c i="1" r="AN61"/>
  <c i="5" r="J41"/>
  <c i="14" r="J43"/>
  <c i="30" r="J41"/>
  <c i="32" r="J41"/>
  <c i="34" r="J39"/>
  <c r="J59"/>
  <c i="11" r="J43"/>
  <c i="19" r="J43"/>
  <c i="21" r="J43"/>
  <c i="22" r="J43"/>
  <c i="26" r="J43"/>
  <c i="16" r="J43"/>
  <c i="29" r="J41"/>
  <c i="1" r="BD54"/>
  <c r="W33"/>
  <c r="BA62"/>
  <c r="AW62"/>
  <c r="AT62"/>
  <c i="7" r="J32"/>
  <c i="1" r="AG64"/>
  <c r="AN64"/>
  <c i="2" r="J32"/>
  <c i="1" r="AG56"/>
  <c r="AG55"/>
  <c i="17" r="J34"/>
  <c i="1" r="AG76"/>
  <c r="AN76"/>
  <c r="BB54"/>
  <c r="W31"/>
  <c i="3" r="J32"/>
  <c i="1" r="AG58"/>
  <c r="AN58"/>
  <c i="6" r="J32"/>
  <c i="1" r="AG63"/>
  <c i="10" r="J34"/>
  <c i="1" r="AG68"/>
  <c r="AN68"/>
  <c i="12" r="J34"/>
  <c i="1" r="AG70"/>
  <c r="AN70"/>
  <c r="AZ54"/>
  <c r="AV54"/>
  <c r="AK29"/>
  <c r="AU62"/>
  <c i="33" r="J32"/>
  <c i="1" r="AG96"/>
  <c r="AN96"/>
  <c r="AG80"/>
  <c r="AN80"/>
  <c r="AG85"/>
  <c r="AN85"/>
  <c i="8" r="J34"/>
  <c i="1" r="AG66"/>
  <c r="AN66"/>
  <c i="27" r="J32"/>
  <c i="1" r="AG89"/>
  <c r="AN89"/>
  <c r="BC54"/>
  <c r="W32"/>
  <c i="31" r="J32"/>
  <c i="1" r="AG94"/>
  <c r="AN94"/>
  <c l="1" r="AN55"/>
  <c i="3" r="J41"/>
  <c i="6" r="J41"/>
  <c i="8" r="J43"/>
  <c i="10" r="J43"/>
  <c i="2" r="J41"/>
  <c i="7" r="J41"/>
  <c i="12" r="J43"/>
  <c i="31" r="J41"/>
  <c i="1" r="AN56"/>
  <c r="AN63"/>
  <c i="17" r="J43"/>
  <c i="27" r="J41"/>
  <c i="33" r="J41"/>
  <c i="1" r="AG93"/>
  <c r="AN93"/>
  <c r="AY54"/>
  <c r="BA54"/>
  <c r="W30"/>
  <c r="AG88"/>
  <c r="AN88"/>
  <c r="AU54"/>
  <c r="AG65"/>
  <c r="AN65"/>
  <c r="W29"/>
  <c r="AG74"/>
  <c r="AN74"/>
  <c r="AG57"/>
  <c r="AN57"/>
  <c r="AX54"/>
  <c l="1" r="AG62"/>
  <c r="AN62"/>
  <c r="AW54"/>
  <c r="AK30"/>
  <c l="1" r="AG54"/>
  <c r="AT54"/>
  <c l="1" r="AN54"/>
  <c r="AK26"/>
  <c r="AK3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<sst xmlns="http://schemas.openxmlformats.org/spreadsheetml/2006/main">
  <si>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</si>
  <si>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</si>
  <si>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</si>
  <si>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/>
  </si>
  <si>
    <t>False</t>
  </si>
  <si>
    <t>{893071f7-cb6d-490f-beee-3ca9e6a00795}</t>
  </si>
  <si>
    <t xml:space="preserve">&gt;&gt;  skryté sloupce  &lt;&lt;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</si>
  <si>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</si>
  <si>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</si>
  <si>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</si>
  <si>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</si>
  <si>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</si>
  <si>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</si>
  <si>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</si>
  <si>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</si>
  <si>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202124_opt1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</si>
  <si>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</si>
  <si>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</si>
  <si>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Kolovraty - dostupné bydlení</t>
  </si>
  <si>
    <t>KSO:</t>
  </si>
  <si>
    <t>803 59 11</t>
  </si>
  <si>
    <t>CC-CZ:</t>
  </si>
  <si>
    <t>Místo:</t>
  </si>
  <si>
    <t>Kolovraty</t>
  </si>
  <si>
    <t>Datum:</t>
  </si>
  <si>
    <t>28. 6. 2021</t>
  </si>
  <si>
    <t>Zadavatel:</t>
  </si>
  <si>
    <t>IČ:</t>
  </si>
  <si>
    <t>atelier HETA s.r.o.</t>
  </si>
  <si>
    <t>DIČ:</t>
  </si>
  <si>
    <t>Uchazeč:</t>
  </si>
  <si>
    <t>Vyplň údaj</t>
  </si>
  <si>
    <t>Projektant:</t>
  </si>
  <si>
    <t>True</t>
  </si>
  <si>
    <t>Zpracovatel:</t>
  </si>
  <si>
    <t>13193902</t>
  </si>
  <si>
    <t>Toman Martin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</si>
  <si>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</si>
  <si>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www.podminky.urs.cz.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</si>
  <si>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</si>
  <si>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</si>
  <si>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</si>
  <si>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</si>
  <si>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</si>
  <si>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</si>
  <si>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</si>
  <si>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</si>
  <si>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</si>
  <si>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</si>
  <si>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</si>
  <si>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</si>
  <si>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</si>
  <si>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</si>
  <si>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</si>
  <si>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</si>
  <si>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</si>
  <si>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</si>
  <si>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</si>
  <si>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</si>
  <si>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</si>
  <si>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</si>
  <si>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</si>
  <si>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</si>
  <si>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</si>
  <si>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</si>
  <si>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</si>
  <si>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</si>
  <si>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</si>
  <si>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</si>
  <si>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</si>
  <si>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</si>
  <si>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</si>
  <si>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</si>
  <si>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</si>
  <si>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</si>
  <si>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</si>
  <si>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</si>
  <si>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SO-01</t>
  </si>
  <si>
    <t>Příprava území</t>
  </si>
  <si>
    <t>STA</t>
  </si>
  <si>
    <t>1</t>
  </si>
  <si>
    <t>{59feecc7-39aa-4725-855c-94f4aee3bf05}</t>
  </si>
  <si>
    <t>/</t>
  </si>
  <si>
    <t>SO-01.04</t>
  </si>
  <si>
    <t>Skrývka ornice, HTÚ</t>
  </si>
  <si>
    <t>Soupis</t>
  </si>
  <si>
    <t>2</t>
  </si>
  <si>
    <t>{e0b58e50-a294-47cc-8954-fa4599f8eab0}</t>
  </si>
  <si>
    <t>SO-02</t>
  </si>
  <si>
    <t>Přípojky inženýrských sítí</t>
  </si>
  <si>
    <t>{e5a9ec3c-a3db-40b2-8577-7518ef52d326}</t>
  </si>
  <si>
    <t>SO-02.01</t>
  </si>
  <si>
    <t>Vodovodní přípojka</t>
  </si>
  <si>
    <t>{907463ba-34e6-40c2-8ba3-ba6c8e3adc3e}</t>
  </si>
  <si>
    <t>SO-02.04</t>
  </si>
  <si>
    <t>Přípojka elektro NN, příprava uložení datového kabelu</t>
  </si>
  <si>
    <t>{e3f84bc6-74f0-4165-b0b4-9f98819f49cc}</t>
  </si>
  <si>
    <t>SO-03</t>
  </si>
  <si>
    <t>Retence dešťových vod</t>
  </si>
  <si>
    <t>{e5b57ce9-6325-4e34-8ccb-bde3fad8f518}</t>
  </si>
  <si>
    <t>SO-03.01</t>
  </si>
  <si>
    <t>Retenční nádrž - dešťové vody</t>
  </si>
  <si>
    <t>{6ddc17ac-f230-4879-8b83-4ef590cc2a05}</t>
  </si>
  <si>
    <t>SO-04</t>
  </si>
  <si>
    <t>Objekt bytového domu</t>
  </si>
  <si>
    <t>{1da8187d-a179-4ea9-8a0e-ef2dbd52712b}</t>
  </si>
  <si>
    <t>SO-04.01</t>
  </si>
  <si>
    <t>Architektonicko stavební řešení</t>
  </si>
  <si>
    <t>{dbd2dd55-c530-4a1f-8052-9e8467288170}</t>
  </si>
  <si>
    <t>SO-04.02</t>
  </si>
  <si>
    <t>Konstrukční část objektu</t>
  </si>
  <si>
    <t>{e8370b8d-6e34-48a7-9e7a-ac37fb9376e9}</t>
  </si>
  <si>
    <t>SO-04.03</t>
  </si>
  <si>
    <t>ZTI a interierový závlahový systém</t>
  </si>
  <si>
    <t>{9caf8cf6-0d27-447b-a443-3d3a216333b1}</t>
  </si>
  <si>
    <t>SO-04.03.01</t>
  </si>
  <si>
    <t>Dešťová kanalizace</t>
  </si>
  <si>
    <t>3</t>
  </si>
  <si>
    <t>{ed4683ad-de48-416c-ba74-55c329f50296}</t>
  </si>
  <si>
    <t>SO-04.03.02</t>
  </si>
  <si>
    <t>Splašková kanalizace</t>
  </si>
  <si>
    <t>{001b61ff-3944-4955-946c-b551cc14f09a}</t>
  </si>
  <si>
    <t>SO-04.03.03</t>
  </si>
  <si>
    <t>Společné prostory - ZTI</t>
  </si>
  <si>
    <t>{fbc4722f-60ff-4442-9ff2-356db3e369be}</t>
  </si>
  <si>
    <t>SO-04.03.04</t>
  </si>
  <si>
    <t>Byt 1+KK - ZTI</t>
  </si>
  <si>
    <t>{23e2b28a-cc9e-45ae-a574-43ae8526f7f6}</t>
  </si>
  <si>
    <t>SO-04.03.05</t>
  </si>
  <si>
    <t>Byt 2+KK - ZTI</t>
  </si>
  <si>
    <t>{b7dfdf14-fb39-47b2-8ea8-d6e5ddf4a2af}</t>
  </si>
  <si>
    <t>SO-04.03.06</t>
  </si>
  <si>
    <t>Byt 3+KK - ZTI</t>
  </si>
  <si>
    <t>{40f6abba-fa1c-4fb8-807c-6e3a09ba551d}</t>
  </si>
  <si>
    <t>SO-04.03.08</t>
  </si>
  <si>
    <t xml:space="preserve">Závlahový systém interiérový </t>
  </si>
  <si>
    <t>{cf3be642-ee3e-4152-b737-32abf4172a47}</t>
  </si>
  <si>
    <t>SO-04.03.07</t>
  </si>
  <si>
    <t>Zařizovací předměty</t>
  </si>
  <si>
    <t>{c3cba6d4-23c6-4944-bffa-52d59989d0aa}</t>
  </si>
  <si>
    <t>SO-04.04</t>
  </si>
  <si>
    <t>Elektro, umělé osvětlení</t>
  </si>
  <si>
    <t>{6dd64700-9837-42ea-ba6f-a776ecbefbaa}</t>
  </si>
  <si>
    <t>SO-04.04.01</t>
  </si>
  <si>
    <t>Silnoproud</t>
  </si>
  <si>
    <t>{40bf751b-1f60-46fc-98b1-3917cc8627c7}</t>
  </si>
  <si>
    <t>SO-04.04.02</t>
  </si>
  <si>
    <t>Slaboproud</t>
  </si>
  <si>
    <t>{eadbef92-955b-47ea-b603-ff8903d02b40}</t>
  </si>
  <si>
    <t>SO-04.04.03</t>
  </si>
  <si>
    <t>EPS</t>
  </si>
  <si>
    <t>{849d34e3-25ba-4f73-8b16-7ebdce67baba}</t>
  </si>
  <si>
    <t>SO-04.04.04</t>
  </si>
  <si>
    <t>Umělé osvětlení</t>
  </si>
  <si>
    <t>{9ababb0a-804b-4249-8497-2f8e6f68bde4}</t>
  </si>
  <si>
    <t>SO-04.04.05</t>
  </si>
  <si>
    <t>Domácí telefony</t>
  </si>
  <si>
    <t>{0f6a0304-c577-43f8-9c16-1f3e4124bbe6}</t>
  </si>
  <si>
    <t>SO-04.05</t>
  </si>
  <si>
    <t>ÚT, tepelné čerpadlo</t>
  </si>
  <si>
    <t>{7e9b7549-e0f4-46a2-93e8-1ae31f92ec43}</t>
  </si>
  <si>
    <t>SO-04.05.01</t>
  </si>
  <si>
    <t>ÚT</t>
  </si>
  <si>
    <t>{1822ba14-9f61-41a4-b861-b2e160078d91}</t>
  </si>
  <si>
    <t>SO-04.05.02</t>
  </si>
  <si>
    <t xml:space="preserve">Tepelné čerpadlo </t>
  </si>
  <si>
    <t>{4ddddbde-09e8-46cd-b6b4-2ead90351d63}</t>
  </si>
  <si>
    <t>SO-04.06</t>
  </si>
  <si>
    <t>Fotovoltaika</t>
  </si>
  <si>
    <t>{fe8f182e-03fe-4d0c-9db3-ebfc47e97870}</t>
  </si>
  <si>
    <t>SO-04.09</t>
  </si>
  <si>
    <t>Interierové zařízení</t>
  </si>
  <si>
    <t>{3f9abdbc-0f0a-4d50-92cb-61c46db4033f}</t>
  </si>
  <si>
    <t>SO-04.10</t>
  </si>
  <si>
    <t>VZT</t>
  </si>
  <si>
    <t>{54da58ce-fbe0-47f6-8ddd-852f93501ef1}</t>
  </si>
  <si>
    <t>SO-04.10.01</t>
  </si>
  <si>
    <t>VZT byty</t>
  </si>
  <si>
    <t>{70de29b4-6670-478e-ba7e-7a5f0a388350}</t>
  </si>
  <si>
    <t>SO-04.10.02</t>
  </si>
  <si>
    <t>CHÚC</t>
  </si>
  <si>
    <t>{fcb375a2-21ec-466d-bbf5-8685e0dd184b}</t>
  </si>
  <si>
    <t>SO-05</t>
  </si>
  <si>
    <t>Exterierové úpravy</t>
  </si>
  <si>
    <t>{61247602-fa79-49ae-b7c2-e2c136deac8c}</t>
  </si>
  <si>
    <t>SO-05.02</t>
  </si>
  <si>
    <t>Sjezd na komunikaci, pojezdové plochy</t>
  </si>
  <si>
    <t>{a2f78c24-5fd3-4758-b4a3-b8cecfe723a3}</t>
  </si>
  <si>
    <t>SO-05.05</t>
  </si>
  <si>
    <t>Exterierový mobiliář</t>
  </si>
  <si>
    <t>{f4efa6b4-b364-4a9c-ac99-28d0759ca76a}</t>
  </si>
  <si>
    <t>SO-05.03</t>
  </si>
  <si>
    <t>Oplocení předzahrádek</t>
  </si>
  <si>
    <t>{fa2b3918-39c7-4aa5-9f90-8756fce319f5}</t>
  </si>
  <si>
    <t>SO-05.04</t>
  </si>
  <si>
    <t>Oplocení pozemku</t>
  </si>
  <si>
    <t>{f760e033-ad69-4cad-9a66-f9f497a80c22}</t>
  </si>
  <si>
    <t>SO-06</t>
  </si>
  <si>
    <t>Sadové a terénní úpravy</t>
  </si>
  <si>
    <t>{dbecba49-f84d-4ee1-b2ac-3ac4ef14ac84}</t>
  </si>
  <si>
    <t>SO-06.01</t>
  </si>
  <si>
    <t>Čisté terénní úpravy</t>
  </si>
  <si>
    <t>{05f6b6d5-326d-48fb-9c41-0b4dc8899cb3}</t>
  </si>
  <si>
    <t>SO-06.02</t>
  </si>
  <si>
    <t>Závlaha</t>
  </si>
  <si>
    <t>{a595f977-4248-419d-ab5e-95144fea730f}</t>
  </si>
  <si>
    <t>SO-06.03</t>
  </si>
  <si>
    <t>Zeleň výsadba</t>
  </si>
  <si>
    <t>{378be3c5-3bd1-4e36-b76e-fce8235ba7c1}</t>
  </si>
  <si>
    <t>VRN</t>
  </si>
  <si>
    <t>Vedlejší rozpočtové náklady</t>
  </si>
  <si>
    <t>{08c8f154-ff2e-4d2a-886a-944c38e2671d}</t>
  </si>
  <si>
    <t>KRYCÍ LIST SOUPISU PRACÍ</t>
  </si>
  <si>
    <t>Objekt:</t>
  </si>
  <si>
    <t>SO-01 - Příprava území</t>
  </si>
  <si>
    <t>Soupis:</t>
  </si>
  <si>
    <t>SO-01.04 - Skrývka ornice, HTÚ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</si>
  <si>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</si>
  <si>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</si>
  <si>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</si>
  <si>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</si>
  <si>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</si>
  <si>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</si>
  <si>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998 - Přesun hmot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</si>
  <si>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</si>
  <si>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</si>
  <si>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</si>
  <si>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</si>
  <si>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</si>
  <si>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</si>
  <si>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</si>
  <si>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</si>
  <si>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</si>
  <si>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</si>
  <si>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</si>
  <si>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</si>
  <si>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</si>
  <si>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</si>
  <si>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</si>
  <si>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</si>
  <si>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</si>
  <si>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</si>
  <si>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121151125</t>
  </si>
  <si>
    <t>Sejmutí ornice strojně při souvislé ploše přes 500 m2, tl. vrstvy přes 250 do 300 mm</t>
  </si>
  <si>
    <t>m2</t>
  </si>
  <si>
    <t>CS ÚRS 2021 01</t>
  </si>
  <si>
    <t>4</t>
  </si>
  <si>
    <t>-1212996534</t>
  </si>
  <si>
    <t>VV</t>
  </si>
  <si>
    <t>výměra dle výkresu D.1.9.01 tl. 300 mm</t>
  </si>
  <si>
    <t>1203,48/0,3</t>
  </si>
  <si>
    <t>Součet</t>
  </si>
  <si>
    <t>131251107</t>
  </si>
  <si>
    <t>Hloubení nezapažených jam a zářezů strojně s urovnáním dna do předepsaného profilu a spádu v hornině třídy těžitelnosti I skupiny 3 přes 5 000 m3</t>
  </si>
  <si>
    <t>m3</t>
  </si>
  <si>
    <t>1014788726</t>
  </si>
  <si>
    <t xml:space="preserve">výměra dle výkresu D.1.9.01 </t>
  </si>
  <si>
    <t>8328,95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</si>
  <si>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</si>
  <si>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</si>
  <si>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500821349</t>
  </si>
  <si>
    <t>vykopaná zemina na meziskládku</t>
  </si>
  <si>
    <t>2606,65</t>
  </si>
  <si>
    <t>zemina z meziskládky na zásypy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</si>
  <si>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</si>
  <si>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</si>
  <si>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1432330068</t>
  </si>
  <si>
    <t>přebytečný výkopek na skládku</t>
  </si>
  <si>
    <t>8328,95-2606,65</t>
  </si>
  <si>
    <t xml:space="preserve">přebytečná ornice skládku určí město </t>
  </si>
  <si>
    <t>1203,48-579,52</t>
  </si>
  <si>
    <t>5</t>
  </si>
  <si>
    <t>167151111</t>
  </si>
  <si>
    <t>Nakládání, skládání a překládání neulehlého výkopku nebo sypaniny strojně nakládání, množství přes 100 m3, z hornin třídy těžitelnosti I, skupiny 1 až 3</t>
  </si>
  <si>
    <t>412914012</t>
  </si>
  <si>
    <t>výkopek na zásypy</t>
  </si>
  <si>
    <t>6</t>
  </si>
  <si>
    <t>171201231</t>
  </si>
  <si>
    <t>Poplatek za uložení stavebního odpadu na recyklační skládce (skládkovné) zeminy a kamení zatříděného do Katalogu odpadů pod kódem 17 05 04</t>
  </si>
  <si>
    <t>t</t>
  </si>
  <si>
    <t>1627678564</t>
  </si>
  <si>
    <t>přebytečná zemina</t>
  </si>
  <si>
    <t>5722,3*1,8</t>
  </si>
  <si>
    <t>7</t>
  </si>
  <si>
    <t>174151101</t>
  </si>
  <si>
    <t>Zásyp sypaninou z jakékoliv horniny strojně s uložením výkopku ve vrstvách se zhutněním jam, šachet, rýh nebo kolem objektů v těchto vykopávkách</t>
  </si>
  <si>
    <t>82679684</t>
  </si>
  <si>
    <t>8</t>
  </si>
  <si>
    <t>175151101</t>
  </si>
  <si>
    <t>Obsypání potrubí strojně sypaninou z vhodných třídy těžitelnosti I a II, skupiny 1 až 4 nebo materiálem připraveným podél výkopu ve vzdálenosti do 3 m od jeho kraje, pro jakoukoliv hloubku výkopu a míru zhutnění bez prohození sypaniny</t>
  </si>
  <si>
    <t>-1403091515</t>
  </si>
  <si>
    <t>obsyp drenáží</t>
  </si>
  <si>
    <t>23,67</t>
  </si>
  <si>
    <t>9</t>
  </si>
  <si>
    <t>M</t>
  </si>
  <si>
    <t>58343810</t>
  </si>
  <si>
    <t>kamenivo drcené hrubé frakce 4/8</t>
  </si>
  <si>
    <t>-1840983639</t>
  </si>
  <si>
    <t>23,67*2 'Přepočtené koeficientem množství</t>
  </si>
  <si>
    <t>10</t>
  </si>
  <si>
    <t>181311106</t>
  </si>
  <si>
    <t>Rozprostření a urovnání ornice v rovině nebo ve svahu sklonu do 1:5 ručně při souvislé ploše, tl. vrstvy přes 300 do 400 mm</t>
  </si>
  <si>
    <t>-416479543</t>
  </si>
  <si>
    <t>D024 - záhony v atriu</t>
  </si>
  <si>
    <t>"záhon 1" 8,78</t>
  </si>
  <si>
    <t>"záhon 2" 48,92</t>
  </si>
  <si>
    <t>"záhon 3" 43,94</t>
  </si>
  <si>
    <t>"záhon 4" 27,13</t>
  </si>
  <si>
    <t>998</t>
  </si>
  <si>
    <t>Přesun hmot</t>
  </si>
  <si>
    <t>11</t>
  </si>
  <si>
    <t>998011002</t>
  </si>
  <si>
    <t>Přesun hmot pro budovy občanské výstavby, bydlení, výrobu a služby s nosnou svislou konstrukcí zděnou z cihel, tvárnic nebo kamene vodorovná dopravní vzdálenost do 100 m pro budovy výšky přes 6 do 12 m</t>
  </si>
  <si>
    <t>-824642092</t>
  </si>
  <si>
    <t>SO-02 - Přípojky inženýrských sítí</t>
  </si>
  <si>
    <t>SO-02.01 - Vodovodní přípojka</t>
  </si>
  <si>
    <t xml:space="preserve">    5 - Komunikace pozemní</t>
  </si>
  <si>
    <t xml:space="preserve">    8 - Trubní vedení</t>
  </si>
  <si>
    <t>PSV - Práce a dodávky PSV</t>
  </si>
  <si>
    <t xml:space="preserve">    722 - Zdravotechnika - vnitřní vodovod</t>
  </si>
  <si>
    <t>113154113</t>
  </si>
  <si>
    <t>Frézování živičného podkladu nebo krytu s naložením na dopravní prostředek plochy do 500 m2 bez překážek v trase pruhu šířky do 0,5 m, tloušťky vrstvy 50 mm</t>
  </si>
  <si>
    <t>-508258819</t>
  </si>
  <si>
    <t>3*0,5</t>
  </si>
  <si>
    <t>119001421</t>
  </si>
  <si>
    <t>Dočasné zajištění podzemního potrubí nebo vedení ve výkopišti ve stavu i poloze, ve kterých byla na začátku zemních prací a to s podepřením, vzepřením nebo vyvěšením, příp. s ochranným bedněním, se zřízením a odstraněním zajišťovací konstrukce, s opotřebením hmot kabelů a kabelových tratí z volně ložených kabelů a to do 3 kabelů</t>
  </si>
  <si>
    <t>m</t>
  </si>
  <si>
    <t>-991526666</t>
  </si>
  <si>
    <t>131251100</t>
  </si>
  <si>
    <t>Hloubení nezapažených jam a zářezů strojně s urovnáním dna do předepsaného profilu a spádu v hornině třídy těžitelnosti I skupiny 3 do 20 m3</t>
  </si>
  <si>
    <t>-837447730</t>
  </si>
  <si>
    <t>(2,5/3*(2*2+sqrt(2*2*2,5*2,5)+2,5*2,5))</t>
  </si>
  <si>
    <t>132212111</t>
  </si>
  <si>
    <t>Hloubení rýh šířky do 800 mm ručně zapažených i nezapažených, s urovnáním dna do předepsaného profilu a spádu v hornině třídy těžitelnosti I skupiny 3 soudržných</t>
  </si>
  <si>
    <t>-969641504</t>
  </si>
  <si>
    <t>1,5*0,8*1,7</t>
  </si>
  <si>
    <t>132354101</t>
  </si>
  <si>
    <t>Hloubení zapažených rýh šířky do 800 mm strojně s urovnáním dna do předepsaného profilu a spádu v hornině třídy těžitelnosti II skupiny 4 do 20 m3</t>
  </si>
  <si>
    <t>218369945</t>
  </si>
  <si>
    <t>8,33*0,8*1,6</t>
  </si>
  <si>
    <t>8*0,8*1,4</t>
  </si>
  <si>
    <t>151102101</t>
  </si>
  <si>
    <t>Zřízení pažení a rozepření stěn rýh při překopech inženýrských sítí plochy do 20 m2 pro jakoukoliv mezerovitost příložné, hloubky do 2 m</t>
  </si>
  <si>
    <t>-1418332094</t>
  </si>
  <si>
    <t>3*2*2</t>
  </si>
  <si>
    <t>151102111</t>
  </si>
  <si>
    <t>Odstranění pažení a rozepření stěn rýh při překopech inženýrských sítí plochy do 20 m2 s uložením materiálu na vzdálenost do 3 m od kraje výkopu příložné, hloubky do 2 m</t>
  </si>
  <si>
    <t>2062116535</t>
  </si>
  <si>
    <t>166151111</t>
  </si>
  <si>
    <t>Přehození neulehlého výkopku strojně z horniny třídy těžitelnosti II, skupiny 4 a 5</t>
  </si>
  <si>
    <t>-1843130642</t>
  </si>
  <si>
    <t>171201221</t>
  </si>
  <si>
    <t>Poplatek za uložení stavebního odpadu na skládce (skládkovné) zeminy a kamení zatříděného do Katalogu odpadů pod kódem 17 05 04</t>
  </si>
  <si>
    <t>-520263720</t>
  </si>
  <si>
    <t>5*2 "Přepočtené koeficientem množství</t>
  </si>
  <si>
    <t>-306660133</t>
  </si>
  <si>
    <t>-1698070858</t>
  </si>
  <si>
    <t>12</t>
  </si>
  <si>
    <t>58331200</t>
  </si>
  <si>
    <t>štěrkopísek netříděný zásypový</t>
  </si>
  <si>
    <t>-1229096227</t>
  </si>
  <si>
    <t>21,662*2 "Přepočtené koeficientem množství</t>
  </si>
  <si>
    <t>Komunikace pozemní</t>
  </si>
  <si>
    <t>13</t>
  </si>
  <si>
    <t>566901124</t>
  </si>
  <si>
    <t>Vyspravení podkladu po překopech inženýrských sítí plochy do 15 m2 s rozprostřením a zhutněním štěrkopískem tl. 250 mm</t>
  </si>
  <si>
    <t>488622418</t>
  </si>
  <si>
    <t>0,8*3</t>
  </si>
  <si>
    <t>14</t>
  </si>
  <si>
    <t>572340111</t>
  </si>
  <si>
    <t>Vyspravení krytu komunikací po překopech inženýrských sítí plochy do 15 m2 asfaltovým betonem ACO (AB), po zhutnění tl. přes 30 do 50 mm</t>
  </si>
  <si>
    <t>607768591</t>
  </si>
  <si>
    <t>Trubní vedení</t>
  </si>
  <si>
    <t>871211211</t>
  </si>
  <si>
    <t>Montáž vodovodního potrubí z plastů v otevřeném výkopu z polyetylenu PE 100 svařovaných elektrotvarovkou SDR 11/PN16 D 63 x 5,8 mm</t>
  </si>
  <si>
    <t>1818417043</t>
  </si>
  <si>
    <t>8+8</t>
  </si>
  <si>
    <t>16</t>
  </si>
  <si>
    <t>28613527</t>
  </si>
  <si>
    <t>potrubí třívrstvé PE100 RC SDR11 63x5,80 dl 12m</t>
  </si>
  <si>
    <t>794709974</t>
  </si>
  <si>
    <t>16*1,015 "Přepočtené koeficientem množství</t>
  </si>
  <si>
    <t>17</t>
  </si>
  <si>
    <t>891211112</t>
  </si>
  <si>
    <t>Montáž vodovodních armatur na potrubí šoupátek nebo klapek uzavíracích v otevřeném výkopu nebo v šachtách s osazením zemní soupravy (bez poklopů) DN 50</t>
  </si>
  <si>
    <t>kus</t>
  </si>
  <si>
    <t>-549739401</t>
  </si>
  <si>
    <t>18</t>
  </si>
  <si>
    <t>42221301</t>
  </si>
  <si>
    <t>šoupátko pitná voda litina GGG 50 krátká stavební dl PN10/16 DN 50x150mm</t>
  </si>
  <si>
    <t>1860248604</t>
  </si>
  <si>
    <t>P</t>
  </si>
  <si>
    <t>Poznámka k položce:_x000d_
Šoupě za napojením na hlavní vodovodní řad (uliční). V ceně propojení s navrtávacím pasem a WAGA spojka na potrubí PE.</t>
  </si>
  <si>
    <t>19</t>
  </si>
  <si>
    <t>42291078</t>
  </si>
  <si>
    <t>souprava zemní pro šoupátka DN 40-50mm Rd 2,0m</t>
  </si>
  <si>
    <t>-888373727</t>
  </si>
  <si>
    <t>20</t>
  </si>
  <si>
    <t>56230633</t>
  </si>
  <si>
    <t>poklop uliční šoupátkový kulatý plastový PA s litinovým víkem</t>
  </si>
  <si>
    <t>-416226414</t>
  </si>
  <si>
    <t>56230636</t>
  </si>
  <si>
    <t>deska podkladová uličního poklopu plastového ventilkového a šoupatového</t>
  </si>
  <si>
    <t>1742121343</t>
  </si>
  <si>
    <t>22</t>
  </si>
  <si>
    <t>891319111</t>
  </si>
  <si>
    <t>Montáž vodovodních armatur na potrubí navrtávacích pasů s ventilem Jt 1 MPa, na potrubí z trub litinových, ocelových nebo plastických hmot DN 150</t>
  </si>
  <si>
    <t>1530414779</t>
  </si>
  <si>
    <t>23</t>
  </si>
  <si>
    <t>42271415</t>
  </si>
  <si>
    <t>pás navrtávací z tvárné litiny DN 150, pro litinové a ocelové potrubí, se závitovým výstupem 1",5/4",6/4",2"</t>
  </si>
  <si>
    <t>475316245</t>
  </si>
  <si>
    <t>24</t>
  </si>
  <si>
    <t>892233122</t>
  </si>
  <si>
    <t>Proplach a dezinfekce vodovodního potrubí DN od 40 do 70</t>
  </si>
  <si>
    <t>-1165841857</t>
  </si>
  <si>
    <t>25</t>
  </si>
  <si>
    <t>892241111</t>
  </si>
  <si>
    <t>Tlakové zkoušky vodou na potrubí DN do 80</t>
  </si>
  <si>
    <t>-2046961972</t>
  </si>
  <si>
    <t>26</t>
  </si>
  <si>
    <t>893811163</t>
  </si>
  <si>
    <t>Osazení vodoměrné šachty z polypropylenu PP samonosné pro běžné zatížení kruhové, průměru D do 1,2 m, světlé hloubky od 1,4 m do 1,6 m</t>
  </si>
  <si>
    <t>909463220</t>
  </si>
  <si>
    <t>Poznámka k položce:_x000d_
Dle požadavků provozovatel D=1,5m.</t>
  </si>
  <si>
    <t>27</t>
  </si>
  <si>
    <t>56230595</t>
  </si>
  <si>
    <t>šachta vodoměrná samonosná kruhová 1,5/1,6 m</t>
  </si>
  <si>
    <t>-1180025702</t>
  </si>
  <si>
    <t>28</t>
  </si>
  <si>
    <t>899721111</t>
  </si>
  <si>
    <t>Signalizační vodič na potrubí DN do 150 mm</t>
  </si>
  <si>
    <t>1867447746</t>
  </si>
  <si>
    <t>29</t>
  </si>
  <si>
    <t>899722113</t>
  </si>
  <si>
    <t>Krytí potrubí z plastů výstražnou fólií z PVC šířky 34 cm</t>
  </si>
  <si>
    <t>258407527</t>
  </si>
  <si>
    <t>PSV</t>
  </si>
  <si>
    <t>Práce a dodávky PSV</t>
  </si>
  <si>
    <t>722</t>
  </si>
  <si>
    <t>Zdravotechnika - vnitřní vodovod</t>
  </si>
  <si>
    <t>30</t>
  </si>
  <si>
    <t>72226216R</t>
  </si>
  <si>
    <t>Vodoměry pro vodu do 40°C šroubové horizontální DN 25 x165 mm Q3 - 10m3/hod</t>
  </si>
  <si>
    <t>1169445120</t>
  </si>
  <si>
    <t>Poznámka k položce:_x000d_
Vodoměr dle vyjádření PVK DN25 Q3 10m3/hod s možností dálkového odečtu dat.</t>
  </si>
  <si>
    <t>31</t>
  </si>
  <si>
    <t>722270102</t>
  </si>
  <si>
    <t>Vodoměrové sestavy závitové G 1"</t>
  </si>
  <si>
    <t>soubor</t>
  </si>
  <si>
    <t>-156245539</t>
  </si>
  <si>
    <t>SO-02.04 - Přípojka elektro NN, příprava uložení datového kabelu</t>
  </si>
  <si>
    <t xml:space="preserve">D1 - </t>
  </si>
  <si>
    <t xml:space="preserve">    D3 - kabelová přípojka NN</t>
  </si>
  <si>
    <t>D2 - slaboproud napojení objektu BD</t>
  </si>
  <si>
    <t>D1</t>
  </si>
  <si>
    <t>D3</t>
  </si>
  <si>
    <t>kabelová přípojka NN</t>
  </si>
  <si>
    <t>Pol12</t>
  </si>
  <si>
    <t>AYKY 3x240+120 mm2 slaněný</t>
  </si>
  <si>
    <t>vlastní</t>
  </si>
  <si>
    <t>1420955883</t>
  </si>
  <si>
    <t>Pol13</t>
  </si>
  <si>
    <t>montáž včetně ukončení vodičů</t>
  </si>
  <si>
    <t>999512690</t>
  </si>
  <si>
    <t>Pol14</t>
  </si>
  <si>
    <t>kabelový výkop š 350 h1000 včetně pískového lože</t>
  </si>
  <si>
    <t>1313230365</t>
  </si>
  <si>
    <t>Pol15</t>
  </si>
  <si>
    <t>prostup přes fasádu objektu 190x250x120</t>
  </si>
  <si>
    <t>ks</t>
  </si>
  <si>
    <t>1432615320</t>
  </si>
  <si>
    <t>Pol16</t>
  </si>
  <si>
    <t>utěsnění prostupu</t>
  </si>
  <si>
    <t>-597211419</t>
  </si>
  <si>
    <t>Pol17</t>
  </si>
  <si>
    <t>ochran. trubka KD09110BC včetně montáže</t>
  </si>
  <si>
    <t>1068897456</t>
  </si>
  <si>
    <t>Pol18</t>
  </si>
  <si>
    <t>kabel. prostup přes strop 120x200</t>
  </si>
  <si>
    <t>354546328</t>
  </si>
  <si>
    <t>Pol19</t>
  </si>
  <si>
    <t>kabel. prostup přes strop 110x110</t>
  </si>
  <si>
    <t>-95381435</t>
  </si>
  <si>
    <t>Pol20</t>
  </si>
  <si>
    <t>kabel. prostup přes strop 100x100</t>
  </si>
  <si>
    <t>-1591709031</t>
  </si>
  <si>
    <t>Poznámka k položce:_x000d_
propoj mezi elektr. rozvaděči</t>
  </si>
  <si>
    <t>Pol21</t>
  </si>
  <si>
    <t>trubka KD09110 včetně montáže</t>
  </si>
  <si>
    <t>1189124587</t>
  </si>
  <si>
    <t>Pol22</t>
  </si>
  <si>
    <t>2 AYY 1x240 mm2 včetně montáže</t>
  </si>
  <si>
    <t>674877475</t>
  </si>
  <si>
    <t>Pol23</t>
  </si>
  <si>
    <t>2 AYY 1x120 mm2 včetně montáže</t>
  </si>
  <si>
    <t>-1998208933</t>
  </si>
  <si>
    <t>D2</t>
  </si>
  <si>
    <t>slaboproud napojení objektu BD</t>
  </si>
  <si>
    <t>Pol187</t>
  </si>
  <si>
    <t>kabelový výkop 350x1200 včetně pískového lože</t>
  </si>
  <si>
    <t>396748439</t>
  </si>
  <si>
    <t>Pol188</t>
  </si>
  <si>
    <t>mikrotrubička 14/10 (počítáno dvě trasy)</t>
  </si>
  <si>
    <t>-1723518302</t>
  </si>
  <si>
    <t>Pol189</t>
  </si>
  <si>
    <t>instalace mikrotrubiček</t>
  </si>
  <si>
    <t>1091833431</t>
  </si>
  <si>
    <t>Pol190</t>
  </si>
  <si>
    <t>prostup přes fasádu 100x100</t>
  </si>
  <si>
    <t>197923955</t>
  </si>
  <si>
    <t>Pol191</t>
  </si>
  <si>
    <t>zapravení prostupu proti zatečení</t>
  </si>
  <si>
    <t>-188613000</t>
  </si>
  <si>
    <t>Poznámka k položce:_x000d_
vnitřní instalace</t>
  </si>
  <si>
    <t>SO-03 - Retence dešťových vod</t>
  </si>
  <si>
    <t>SO-03.01 - Retenční nádrž - dešťové vody</t>
  </si>
  <si>
    <t xml:space="preserve">    3 - Svislé a kompletní konstrukce</t>
  </si>
  <si>
    <t xml:space="preserve">    6 - Úpravy povrchů, podlahy a osazování výplní</t>
  </si>
  <si>
    <t xml:space="preserve">    713 - Izolace tepelné</t>
  </si>
  <si>
    <t xml:space="preserve">    783 - Dokončovací práce - nátěry</t>
  </si>
  <si>
    <t>Svislé a kompletní konstrukce</t>
  </si>
  <si>
    <t>38241121R</t>
  </si>
  <si>
    <t>Zemní nádrž ze železobetonu na dešťovou vodu univerzální samonosná pro pojízdné zatížení do 2,2 t, objemu 46500 litrů</t>
  </si>
  <si>
    <t>-1579747552</t>
  </si>
  <si>
    <t>Poznámka k položce:_x000d_
Skládaná železobetonová nádrž včetně dopravy, osazení, podkladního betonu. Včetně provedení prostupů, nerezové šablony škrceného odtoku na odtokovém potrubí v revizní šachtě za nádrží. Včetně vstupního kónusu a poklopu, kanalizační, litinový. V jímce osazena plastová stupadla.</t>
  </si>
  <si>
    <t>Úpravy povrchů, podlahy a osazování výplní</t>
  </si>
  <si>
    <t>612142001</t>
  </si>
  <si>
    <t>Potažení vnitřních ploch pletivem v ploše nebo pruzích, na plném podkladu sklovláknitým vtlačením do tmelu stěn</t>
  </si>
  <si>
    <t>243066481</t>
  </si>
  <si>
    <t>skladba F-17</t>
  </si>
  <si>
    <t>8,845*2,5</t>
  </si>
  <si>
    <t>998011003</t>
  </si>
  <si>
    <t>Přesun hmot pro budovy občanské výstavby, bydlení, výrobu a služby s nosnou svislou konstrukcí zděnou z cihel, tvárnic nebo kamene vodorovná dopravní vzdálenost do 100 m pro budovy výšky přes 12 do 24 m</t>
  </si>
  <si>
    <t>-1541533008</t>
  </si>
  <si>
    <t>713</t>
  </si>
  <si>
    <t>Izolace tepelné</t>
  </si>
  <si>
    <t>713131141</t>
  </si>
  <si>
    <t>Montáž tepelné izolace stěn rohožemi, pásy, deskami, dílci, bloky (izolační materiál ve specifikaci) lepením celoplošně</t>
  </si>
  <si>
    <t>1848239005</t>
  </si>
  <si>
    <t>28376442</t>
  </si>
  <si>
    <t>deska z polystyrénu XPS, hrana rovná a strukturovaný povrch 300kPa tl 80mm</t>
  </si>
  <si>
    <t>32</t>
  </si>
  <si>
    <t>2058659817</t>
  </si>
  <si>
    <t>22,113*1,05 'Přepočtené koeficientem množství</t>
  </si>
  <si>
    <t>783</t>
  </si>
  <si>
    <t>Dokončovací práce - nátěry</t>
  </si>
  <si>
    <t>783826605</t>
  </si>
  <si>
    <t>Hydrofobizační nátěr omítek silikonový, transparentní, povrchů hladkých betonových povrchů nebo povrchů z desek na bázi dřeva (dřevovláknitých apod.)</t>
  </si>
  <si>
    <t>68125274</t>
  </si>
  <si>
    <t>D014</t>
  </si>
  <si>
    <t>Skladba D014</t>
  </si>
  <si>
    <t>236,9</t>
  </si>
  <si>
    <t>F_01</t>
  </si>
  <si>
    <t>Skladba F-01</t>
  </si>
  <si>
    <t>872,209</t>
  </si>
  <si>
    <t>F_10</t>
  </si>
  <si>
    <t>skladba F-10</t>
  </si>
  <si>
    <t>77,87</t>
  </si>
  <si>
    <t>F_11</t>
  </si>
  <si>
    <t>Skladba F-11</t>
  </si>
  <si>
    <t>15,3</t>
  </si>
  <si>
    <t>F_14</t>
  </si>
  <si>
    <t>Skladba F-14</t>
  </si>
  <si>
    <t>543,72</t>
  </si>
  <si>
    <t>F_22</t>
  </si>
  <si>
    <t>Skladba F-22</t>
  </si>
  <si>
    <t>88,466</t>
  </si>
  <si>
    <t>F_31</t>
  </si>
  <si>
    <t>Skladba F-31</t>
  </si>
  <si>
    <t>682,21</t>
  </si>
  <si>
    <t>SO-04 - Objekt bytového domu</t>
  </si>
  <si>
    <t>F_31A</t>
  </si>
  <si>
    <t>Skladba F31A</t>
  </si>
  <si>
    <t>316,85</t>
  </si>
  <si>
    <t>F_32</t>
  </si>
  <si>
    <t>Skladba F-32</t>
  </si>
  <si>
    <t>58,016</t>
  </si>
  <si>
    <t>SO-04.01 - Architektonicko stavební řešení</t>
  </si>
  <si>
    <t>F_33</t>
  </si>
  <si>
    <t>Skladba F-33</t>
  </si>
  <si>
    <t>12,544</t>
  </si>
  <si>
    <t>F_40</t>
  </si>
  <si>
    <t>Skladba F-40</t>
  </si>
  <si>
    <t>48,368</t>
  </si>
  <si>
    <t>F_45</t>
  </si>
  <si>
    <t>Skladba F-45</t>
  </si>
  <si>
    <t>200,252</t>
  </si>
  <si>
    <t>IZOL_akustická</t>
  </si>
  <si>
    <t>Izolace vnitřních stěn akustická</t>
  </si>
  <si>
    <t>2023,006</t>
  </si>
  <si>
    <t>MALBA_stěny_sádra</t>
  </si>
  <si>
    <t>Malba stěny sádrové</t>
  </si>
  <si>
    <t>5577,098</t>
  </si>
  <si>
    <t>OBKLAD_keramický</t>
  </si>
  <si>
    <t xml:space="preserve">Obklad keramický vnitřní </t>
  </si>
  <si>
    <t>1252,666</t>
  </si>
  <si>
    <t>P_01B</t>
  </si>
  <si>
    <t>P-01B skladba podlahy</t>
  </si>
  <si>
    <t>140,59</t>
  </si>
  <si>
    <t>P_02</t>
  </si>
  <si>
    <t>P-02 skladba podlahy</t>
  </si>
  <si>
    <t>1676,78</t>
  </si>
  <si>
    <t>P_02A</t>
  </si>
  <si>
    <t>P-02A skladba podlahy</t>
  </si>
  <si>
    <t>P_05</t>
  </si>
  <si>
    <t>Skladba P-05</t>
  </si>
  <si>
    <t>1173,82</t>
  </si>
  <si>
    <t>P_09</t>
  </si>
  <si>
    <t>Skladba P-09</t>
  </si>
  <si>
    <t>352,61</t>
  </si>
  <si>
    <t>P_11</t>
  </si>
  <si>
    <t>Skladba P-11</t>
  </si>
  <si>
    <t>P_15</t>
  </si>
  <si>
    <t>Skladba P-15</t>
  </si>
  <si>
    <t>183,3</t>
  </si>
  <si>
    <t>P_21</t>
  </si>
  <si>
    <t>P-21 skladba podlahy</t>
  </si>
  <si>
    <t>17,28</t>
  </si>
  <si>
    <t>P_22</t>
  </si>
  <si>
    <t>P-22 skladba podlahy</t>
  </si>
  <si>
    <t>301,64</t>
  </si>
  <si>
    <t>P_22_A</t>
  </si>
  <si>
    <t xml:space="preserve">Skladba P-22 zateplení </t>
  </si>
  <si>
    <t>538,02</t>
  </si>
  <si>
    <t>R_01</t>
  </si>
  <si>
    <t>skladba R-01</t>
  </si>
  <si>
    <t>62,921</t>
  </si>
  <si>
    <t>S_01</t>
  </si>
  <si>
    <t>Skladba S-01</t>
  </si>
  <si>
    <t>778,321</t>
  </si>
  <si>
    <t>STROP_P01</t>
  </si>
  <si>
    <t>Strop skladba P-01</t>
  </si>
  <si>
    <t>748,546</t>
  </si>
  <si>
    <t>STROP_P02</t>
  </si>
  <si>
    <t>Strop skladba P-02</t>
  </si>
  <si>
    <t>1817,37</t>
  </si>
  <si>
    <t>STROP_P11</t>
  </si>
  <si>
    <t>Strop skladba P-11</t>
  </si>
  <si>
    <t>416,893</t>
  </si>
  <si>
    <t xml:space="preserve">    2 - Zakládání</t>
  </si>
  <si>
    <t xml:space="preserve">    9 - Ostatní konstrukce a práce, bourání</t>
  </si>
  <si>
    <t xml:space="preserve">    711 - Izolace proti vodě, vlhkosti a plynům</t>
  </si>
  <si>
    <t xml:space="preserve">    712 - Povlakové krytiny</t>
  </si>
  <si>
    <t xml:space="preserve">    751 - Vzduchotechnika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</si>
  <si>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</si>
  <si>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</si>
  <si>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</si>
  <si>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</si>
  <si>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</si>
  <si>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</si>
  <si>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</si>
  <si>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</si>
  <si>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</si>
  <si>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784 - Dokončovací práce - malby a tapety</t>
  </si>
  <si>
    <t xml:space="preserve">    786 - Dokončovací práce - čalounické úpravy</t>
  </si>
  <si>
    <t xml:space="preserve">    787 - Dokončovací práce - zasklívání</t>
  </si>
  <si>
    <t>Zakládání</t>
  </si>
  <si>
    <t>212755214</t>
  </si>
  <si>
    <t>Trativody bez lože z drenážních trubek plastových flexibilních D 100 mm</t>
  </si>
  <si>
    <t>-1336901147</t>
  </si>
  <si>
    <t>55,63/0,1</t>
  </si>
  <si>
    <t>213141111</t>
  </si>
  <si>
    <t>Zřízení vrstvy z geotextilie filtrační, separační, odvodňovací, ochranné, výztužné nebo protierozní v rovině nebo ve sklonu do 1:5, šířky do 3 m</t>
  </si>
  <si>
    <t>1830364971</t>
  </si>
  <si>
    <t>obalení drenáží geotextilií š. 1000mm</t>
  </si>
  <si>
    <t>556,3*1</t>
  </si>
  <si>
    <t>69311088</t>
  </si>
  <si>
    <t>geotextilie netkaná separační, ochranná, filtrační, drenážní PES 500g/m2</t>
  </si>
  <si>
    <t>465430699</t>
  </si>
  <si>
    <t>556,3*1,1845 'Přepočtené koeficientem množství</t>
  </si>
  <si>
    <t>271572211</t>
  </si>
  <si>
    <t>Podsyp pod základové konstrukce se zhutněním a urovnáním povrchu ze štěrkopísku netříděného</t>
  </si>
  <si>
    <t>968506319</t>
  </si>
  <si>
    <t>132,4</t>
  </si>
  <si>
    <t>311274124</t>
  </si>
  <si>
    <t>Zdivo z tvárnic z betonu lehkého keramického nosné na pero a drážku, na jakoukoliv maltu z tvárnic zvukově izolačních, tloušťky zdiva 240 mm</t>
  </si>
  <si>
    <t>1863180361</t>
  </si>
  <si>
    <t>1.NP</t>
  </si>
  <si>
    <t>(61,78*4+6,21*4)*0,24*2,6</t>
  </si>
  <si>
    <t>(5,145+1,065*2+0,73)*0,24*2,8*12</t>
  </si>
  <si>
    <t>(1,065*2+0,73)*0,24*2,8*2</t>
  </si>
  <si>
    <t>6,21*0,24*2,6*2</t>
  </si>
  <si>
    <t>odečet otvory</t>
  </si>
  <si>
    <t>-2,2*2,45*0,24*2</t>
  </si>
  <si>
    <t>-1*2,45*0,24</t>
  </si>
  <si>
    <t>-2*2,45*0,24*24</t>
  </si>
  <si>
    <t>-2*1,6*0,24*3</t>
  </si>
  <si>
    <t>-1*1,6*0,24</t>
  </si>
  <si>
    <t>-1*2,325*0,24</t>
  </si>
  <si>
    <t>-0,9*2,325*0,24*15</t>
  </si>
  <si>
    <t>odečet šachty</t>
  </si>
  <si>
    <t>-0,73*2,8*0,24*14</t>
  </si>
  <si>
    <t>odečet sloupy</t>
  </si>
  <si>
    <t>-0,45*0,24*2,8*22</t>
  </si>
  <si>
    <t>Mezisoučet</t>
  </si>
  <si>
    <t>2.NP</t>
  </si>
  <si>
    <t>6,21*0,24*2,6*7</t>
  </si>
  <si>
    <t>-2*2,45*0,24*25</t>
  </si>
  <si>
    <t>-0,9*2,325*0,24*21</t>
  </si>
  <si>
    <t>-0,45*0,24*2,8*20</t>
  </si>
  <si>
    <t>3.NP</t>
  </si>
  <si>
    <t>(61,78*4+6,21*4)*0,24*2,8</t>
  </si>
  <si>
    <t>(5,145+1,065*2+0,73)*0,24*3,5*7</t>
  </si>
  <si>
    <t>(1,065*2+0,73)*0,24*3,5*6</t>
  </si>
  <si>
    <t>6,21*0,24*3,5*6</t>
  </si>
  <si>
    <t>-2*2,65*0,24*25</t>
  </si>
  <si>
    <t>-2*1,8*0,24*3</t>
  </si>
  <si>
    <t>-0,9*2,325*0,24*16</t>
  </si>
  <si>
    <t>-0,45*0,24*2,8*19</t>
  </si>
  <si>
    <t>-(0,6+1,5+2,4+1,1)*0,24*2,8</t>
  </si>
  <si>
    <t>-0,24*0,24*2,8*3</t>
  </si>
  <si>
    <t>šachty střecha</t>
  </si>
  <si>
    <t>(1,065*2+0,73)*0,24*1,1*14</t>
  </si>
  <si>
    <t>317142440</t>
  </si>
  <si>
    <t>Překlady nenosné z pórobetonu osazené do tenkého maltového lože, výšky do 250 mm, šířky překladu 150 mm, délky překladu do 1000 mm</t>
  </si>
  <si>
    <t>1845743002</t>
  </si>
  <si>
    <t>Př.03</t>
  </si>
  <si>
    <t>317144133</t>
  </si>
  <si>
    <t>Překlady z lehkého betonu střední výška 240 mm, šířka 115 mm, délka 1240 mm (1000 mm)</t>
  </si>
  <si>
    <t>1330835021</t>
  </si>
  <si>
    <t>Př.04</t>
  </si>
  <si>
    <t>317144134</t>
  </si>
  <si>
    <t>Překlady z lehkého betonu střední výška 240 mm, šířka 115 mm, délka 1490 mm (1000 mm)</t>
  </si>
  <si>
    <t>563141986</t>
  </si>
  <si>
    <t>Př.05</t>
  </si>
  <si>
    <t>56</t>
  </si>
  <si>
    <t>317144135</t>
  </si>
  <si>
    <t>Překlady z lehkého betonu střední výška 240 mm, šířka 115 mm, délka 1740 mm (1250 mm)</t>
  </si>
  <si>
    <t>-1910925517</t>
  </si>
  <si>
    <t>Př.01</t>
  </si>
  <si>
    <t>Př.02</t>
  </si>
  <si>
    <t>317144137</t>
  </si>
  <si>
    <t>Překlady z lehkého betonu střední výška 240 mm, šířka 115 mm, délka 2240 mm (1750 mm)</t>
  </si>
  <si>
    <t>1380426948</t>
  </si>
  <si>
    <t>Př.06</t>
  </si>
  <si>
    <t>342273111</t>
  </si>
  <si>
    <t>Příčky z bloků z lehkého keramického betonu na maltu, tloušťka zdiva 115 mm</t>
  </si>
  <si>
    <t>87608072</t>
  </si>
  <si>
    <t>1.PP</t>
  </si>
  <si>
    <t>(6,105+1,2+4)*2,835</t>
  </si>
  <si>
    <t>-0,9*1,97*2</t>
  </si>
  <si>
    <t>-1,2*0,19*2</t>
  </si>
  <si>
    <t>spol. prostory</t>
  </si>
  <si>
    <t>(4,1+4,2+5,2+2,7+4)*2,8</t>
  </si>
  <si>
    <t>-0,8*1,97-1*1,97</t>
  </si>
  <si>
    <t>byt 1+kk</t>
  </si>
  <si>
    <t>(3,11+2,24)*2,8*4</t>
  </si>
  <si>
    <t>-0,7*1,97*4</t>
  </si>
  <si>
    <t>-1,2*0,19*4</t>
  </si>
  <si>
    <t>byt 2+kk</t>
  </si>
  <si>
    <t>(2,13+1,65+2,825+3,116+4,135+2,075)*2,8*9</t>
  </si>
  <si>
    <t>-0,7*1,97*2*9-0,9*1,97*2*9</t>
  </si>
  <si>
    <t>-1,2*0,19*4*9</t>
  </si>
  <si>
    <t>(3,11+2,24)*2,8*16</t>
  </si>
  <si>
    <t>-0,7*1,97*16</t>
  </si>
  <si>
    <t>-1,2*0,19*16</t>
  </si>
  <si>
    <t>(2,13+1,65+2,825+3,116+4,135+2,075)*2,8*3</t>
  </si>
  <si>
    <t>-0,7*1,97*2*3-0,9*1,97*2*3</t>
  </si>
  <si>
    <t>-1,2*0,19*4*3</t>
  </si>
  <si>
    <t>byt 3+kk</t>
  </si>
  <si>
    <t>(2,13+1,65+2,825+6,34+3,99+5,2)*2,8*2</t>
  </si>
  <si>
    <t>-0,7*1,97*2*2-0,9*1,97*3*2</t>
  </si>
  <si>
    <t>-1,2*0,19*5*2</t>
  </si>
  <si>
    <t>(3,11+2,24)*3,5*10</t>
  </si>
  <si>
    <t>-0,7*1,97*10</t>
  </si>
  <si>
    <t>-1,2*0,19*10</t>
  </si>
  <si>
    <t>(2,13+1,65+2,825+6,34+3,99+5,2)*3,5*6</t>
  </si>
  <si>
    <t>-0,7*1,97*2*6-0,9*1,97*3*6</t>
  </si>
  <si>
    <t>-1,2*0,19*5*6</t>
  </si>
  <si>
    <t>342273112</t>
  </si>
  <si>
    <t>Příčky z bloků z lehkého keramického betonu na maltu, tloušťka zdiva 175 mm</t>
  </si>
  <si>
    <t>566765963</t>
  </si>
  <si>
    <t>zdivo atik</t>
  </si>
  <si>
    <t>(61,745*2+6,45*2)*0,8*2</t>
  </si>
  <si>
    <t>346244353</t>
  </si>
  <si>
    <t>Obezdívka koupelnových van ploch rovných z přesných pórobetonových tvárnic, na tenké maltové lože, tl. 75 mm</t>
  </si>
  <si>
    <t>653710022</t>
  </si>
  <si>
    <t>vany koupelna</t>
  </si>
  <si>
    <t>1,75*0,6*50</t>
  </si>
  <si>
    <t>346272256</t>
  </si>
  <si>
    <t>Přizdívky z pórobetonových tvárnic objemová hmotnost do 500 kg/m3, na tenké maltové lože, tloušťka přizdívky 150 mm</t>
  </si>
  <si>
    <t>1709330121</t>
  </si>
  <si>
    <t>byty koupelny a WC</t>
  </si>
  <si>
    <t>M 1.13</t>
  </si>
  <si>
    <t>1*2,65</t>
  </si>
  <si>
    <t>M 1.14</t>
  </si>
  <si>
    <t>M 1.16</t>
  </si>
  <si>
    <t xml:space="preserve">byt 1+kk </t>
  </si>
  <si>
    <t>1,315*2,65*4</t>
  </si>
  <si>
    <t xml:space="preserve">byt 2+kk </t>
  </si>
  <si>
    <t>1*2,65*9</t>
  </si>
  <si>
    <t>1,315*2,65*16</t>
  </si>
  <si>
    <t>1*2,65*3</t>
  </si>
  <si>
    <t xml:space="preserve">byt 3+kk </t>
  </si>
  <si>
    <t>1*2,65*2</t>
  </si>
  <si>
    <t>1,315*3,35*10</t>
  </si>
  <si>
    <t>1*3,35*6</t>
  </si>
  <si>
    <t>564271111</t>
  </si>
  <si>
    <t>Podklad nebo podsyp ze štěrkopísku ŠP s rozprostřením, vlhčením a zhutněním, po zhutnění tl. 250 mm</t>
  </si>
  <si>
    <t>-1323585654</t>
  </si>
  <si>
    <t>skladba P-14 (část vrstvy 550mm)</t>
  </si>
  <si>
    <t>408,99</t>
  </si>
  <si>
    <t>564281111</t>
  </si>
  <si>
    <t>Podklad nebo podsyp ze štěrkopísku ŠP s rozprostřením, vlhčením a zhutněním, po zhutnění tl. 300 mm</t>
  </si>
  <si>
    <t>-1576883888</t>
  </si>
  <si>
    <t>596212232</t>
  </si>
  <si>
    <t>Kladení dlažby z betonových zámkových dlaždic pozemních komunikací s ložem z kameniva těženého nebo drceného tl. do 50 mm, s vyplněním spár, s dvojitým hutněním vibrováním a se smetením přebytečného materiálu na krajnici tl. 80 mm skupiny C, pro plochy přes 100 do 300 m2</t>
  </si>
  <si>
    <t>779770591</t>
  </si>
  <si>
    <t>skladba P-14</t>
  </si>
  <si>
    <t>4440010302</t>
  </si>
  <si>
    <t>Dlažba betonová skladebná standard výška 80 mm</t>
  </si>
  <si>
    <t>-1837042682</t>
  </si>
  <si>
    <t>611131321</t>
  </si>
  <si>
    <t>Podkladní a spojovací vrstva vnitřních omítaných ploch penetrace akrylát-silikonová nanášená strojně stropů</t>
  </si>
  <si>
    <t>1134374089</t>
  </si>
  <si>
    <t>strop suterén</t>
  </si>
  <si>
    <t>611181001</t>
  </si>
  <si>
    <t>Sádrová stěrka vnitřních povrchů tloušťky do 3 mm bez penetrace, včetně následného přebroušení vodorovných konstrukcí stropů rovných</t>
  </si>
  <si>
    <t>139363764</t>
  </si>
  <si>
    <t>611181011</t>
  </si>
  <si>
    <t>Sádrová stěrka vnitřních povrchů Příplatek k cenám za každý další 1 mm stěrky stropů rovných</t>
  </si>
  <si>
    <t>2145315079</t>
  </si>
  <si>
    <t>STROP_P11*2</t>
  </si>
  <si>
    <t>611341321</t>
  </si>
  <si>
    <t>Omítka sádrová nebo vápenosádrová vnitřních ploch nanášená strojně jednovrstvá, tloušťky do 10 mm hladká vodorovných konstrukcí stropů rovných</t>
  </si>
  <si>
    <t>-49801338</t>
  </si>
  <si>
    <t>strop skladba P-02</t>
  </si>
  <si>
    <t>"M 1.10" 52,2</t>
  </si>
  <si>
    <t>"M 1.11" 16,59</t>
  </si>
  <si>
    <t>"M 1.12" 3,96</t>
  </si>
  <si>
    <t>"M 1.13" 2,04</t>
  </si>
  <si>
    <t>"M 1.14" 1,56</t>
  </si>
  <si>
    <t>"M 1.16" 5,7</t>
  </si>
  <si>
    <t>"M 1.17" 8,47</t>
  </si>
  <si>
    <t>"M 1.18" 14,46</t>
  </si>
  <si>
    <t>"M 1.19" 10,44</t>
  </si>
  <si>
    <t>"M 1.20" 25,17</t>
  </si>
  <si>
    <t>"byt 1+kk 01" 3,15*4</t>
  </si>
  <si>
    <t>"byt 1+kk 03" 16,06*4</t>
  </si>
  <si>
    <t>"byt 2+kk 01" 6,09*9</t>
  </si>
  <si>
    <t>"byt 2+kk 04" 15,64*9</t>
  </si>
  <si>
    <t>"byt 2+kk 05" 17,33*9</t>
  </si>
  <si>
    <t>"byt 2+kk 06" 5,72*9</t>
  </si>
  <si>
    <t>"byt 1+kk 01" 3,15*16</t>
  </si>
  <si>
    <t>"byt 1+kk 03" 16,06*16</t>
  </si>
  <si>
    <t>"byt 2+kk 01" 6,09*3</t>
  </si>
  <si>
    <t>"byt 2+kk 04" 15,64*3</t>
  </si>
  <si>
    <t>"byt 2+kk 05" 17,33*3</t>
  </si>
  <si>
    <t>"byt 2+kk 06" 5,72*3</t>
  </si>
  <si>
    <t>"byt 3+kk 01" 12,59*2</t>
  </si>
  <si>
    <t>"byt 3+kk 04" 15,36*2</t>
  </si>
  <si>
    <t>"byt 3+kk 05" 17,08*2</t>
  </si>
  <si>
    <t>"byt 3+kk 06" 17,28*2</t>
  </si>
  <si>
    <t>"byt 3+kk 07" 8,08*2</t>
  </si>
  <si>
    <t>"byt 1+kk 01" 3,15*10</t>
  </si>
  <si>
    <t>"byt 1+kk 03" 16,06*10</t>
  </si>
  <si>
    <t>"byt 3+kk 01" 12,59*6</t>
  </si>
  <si>
    <t>"byt 3+kk 04" 15,36*6</t>
  </si>
  <si>
    <t>"byt 3+kk 05" 17,08*6</t>
  </si>
  <si>
    <t>"byt 3+kk 06" 17,28*6</t>
  </si>
  <si>
    <t>"byt 3+kk 07" 8,08*6</t>
  </si>
  <si>
    <t>1048954110</t>
  </si>
  <si>
    <t>612341321</t>
  </si>
  <si>
    <t>Omítka sádrová nebo vápenosádrová vnitřních ploch nanášená strojně jednovrstvá, tloušťky do 10 mm hladká svislých konstrukcí stěn</t>
  </si>
  <si>
    <t>-1268031916</t>
  </si>
  <si>
    <t>"M 0.01" (6,105+4)*2,835-0,9*2,4*2</t>
  </si>
  <si>
    <t>"M 0.02" 4*2,835-0,9*2,4</t>
  </si>
  <si>
    <t>"M 0.03"( 4+1,2+4*2)*2,835-0,9*2,4</t>
  </si>
  <si>
    <t>"M 0.04"(1,2+2)*2,835-0,9*2,4</t>
  </si>
  <si>
    <t>omítky vnitřní strana světlíků</t>
  </si>
  <si>
    <t>(0,6*2+0,8*2)*0,9*13</t>
  </si>
  <si>
    <t>M 1.10</t>
  </si>
  <si>
    <t>(6,55*2+6,21*2+1,065*2)*2,65</t>
  </si>
  <si>
    <t>(2+2,45*2)*0,15</t>
  </si>
  <si>
    <t>(2+1,6*2)*0,15</t>
  </si>
  <si>
    <t>(2,2+2,45*2)*0,15*2</t>
  </si>
  <si>
    <t>-2*2,45-2*1,6-2,2*2,45*2-0,9*1,97*2</t>
  </si>
  <si>
    <t>M 1.11</t>
  </si>
  <si>
    <t>(4,2*2+3,95*2*2)*2,65</t>
  </si>
  <si>
    <t>-2*2,45-0,9*1,97</t>
  </si>
  <si>
    <t>M 1.15</t>
  </si>
  <si>
    <t>(2,5*2+4,05*2)*2,8</t>
  </si>
  <si>
    <t>(0,9+2,325*2)*0,15</t>
  </si>
  <si>
    <t>-0,9*2,325</t>
  </si>
  <si>
    <t>(1,5*2+3,9*2)*2,65</t>
  </si>
  <si>
    <t>-0,8*1,97</t>
  </si>
  <si>
    <t>M 1.17</t>
  </si>
  <si>
    <t>(4,2*2+2*2)*2,65</t>
  </si>
  <si>
    <t>-2*2,45</t>
  </si>
  <si>
    <t>M 1.18</t>
  </si>
  <si>
    <t>(4,2*2+6,2*2)*2,65</t>
  </si>
  <si>
    <t>(1+1,6*2)*0,15</t>
  </si>
  <si>
    <t>(1+2,45*2)*0,15</t>
  </si>
  <si>
    <t>(1+2,325*2)*0,15</t>
  </si>
  <si>
    <t>-1*1,6-1*2,45-1*2,325-1*1,97</t>
  </si>
  <si>
    <t>M 1.19</t>
  </si>
  <si>
    <t>(2,7*2+3,95*2)*2,65</t>
  </si>
  <si>
    <t>-1*1,97-0,8*1,97</t>
  </si>
  <si>
    <t>M 1.20</t>
  </si>
  <si>
    <t>(4,1*2+6,21*2)*2,65</t>
  </si>
  <si>
    <t>-2*2,45-0,9*2,325</t>
  </si>
  <si>
    <t>byt 1+kk 01</t>
  </si>
  <si>
    <t>(1,82*2+1,735)*2,65*4</t>
  </si>
  <si>
    <t>(0,9+2,325*2)*0,15*4</t>
  </si>
  <si>
    <t>-0,9*2,325*4</t>
  </si>
  <si>
    <t>byt 1+kk 03</t>
  </si>
  <si>
    <t>(4,095+4,24+2,24+0,61+0,12+1,14)*2,65*4</t>
  </si>
  <si>
    <t>(2+2,45*2)*0,15*4</t>
  </si>
  <si>
    <t>-2*2,45*4</t>
  </si>
  <si>
    <t>byt 2+kk 01</t>
  </si>
  <si>
    <t>(3,116*2+1,955*2)*2,65*9</t>
  </si>
  <si>
    <t>(2+2,325*2)*0,15*9</t>
  </si>
  <si>
    <t>-(0,7*1,97*2+0,8*1,97*2+0,9*2,325)*9</t>
  </si>
  <si>
    <t>byt 2+kk 04</t>
  </si>
  <si>
    <t>(4,19*2+4,135*2)*2,65*9</t>
  </si>
  <si>
    <t>(2+2,45*2)*0,15*9</t>
  </si>
  <si>
    <t>-(0,9*1,97+2*2,45)*9</t>
  </si>
  <si>
    <t>byt 2+kk 05 a 06</t>
  </si>
  <si>
    <t>(4,185*2+6,21*2)*2,65*9</t>
  </si>
  <si>
    <t>(1,82*2+1,735)*2,65*16</t>
  </si>
  <si>
    <t>(0,9+2,325*2)*0,15*16</t>
  </si>
  <si>
    <t>-0,9*2,325*16</t>
  </si>
  <si>
    <t>(4,095+4,24+2,24+0,61+0,12+1,14)*2,65*16</t>
  </si>
  <si>
    <t>(2+2,45*2)*0,15*16</t>
  </si>
  <si>
    <t>-2*2,45*16</t>
  </si>
  <si>
    <t>(3,116*2+1,955*2)*2,65*3</t>
  </si>
  <si>
    <t>(2+2,325*2)*0,15*3</t>
  </si>
  <si>
    <t>-(0,7*1,97*2+0,8*1,97*2+0,9*2,325)*3</t>
  </si>
  <si>
    <t>(4,19*2+4,135*2)*2,65*3</t>
  </si>
  <si>
    <t>(2+2,45*2)*0,15*3</t>
  </si>
  <si>
    <t>-(0,9*1,97+2*2,45)*3</t>
  </si>
  <si>
    <t>(4,185*2+6,21*2)*2,65*3</t>
  </si>
  <si>
    <t>byt 3+kk 01</t>
  </si>
  <si>
    <t>(6,34*2+2,1*2)*2,65*2</t>
  </si>
  <si>
    <t>(2+2,325*2)*0,15*2</t>
  </si>
  <si>
    <t>-(0,7*1,97*2+0,9*1,97*3+0,9*2,325)*2</t>
  </si>
  <si>
    <t>byt 3+kk 04</t>
  </si>
  <si>
    <t>(4,19*2+3,99*2)*2,65*2</t>
  </si>
  <si>
    <t>(2+1,6*2)*0,15*2</t>
  </si>
  <si>
    <t>-0,9*1,97*2-2*1,6*2</t>
  </si>
  <si>
    <t>byt 3+kk 05</t>
  </si>
  <si>
    <t>(4,28*2+3,99*2)*2,65*2</t>
  </si>
  <si>
    <t>(2+2,45*2)*0,15*2</t>
  </si>
  <si>
    <t>-0,9*1,97*2-2*2,45*2</t>
  </si>
  <si>
    <t>"byt 3+kk 06 a 07</t>
  </si>
  <si>
    <t>(4,185*2+6,2*2)*2,65*2</t>
  </si>
  <si>
    <t>(1,82*2+1,735)*3,35*10</t>
  </si>
  <si>
    <t>(0,9+2,325*2)*0,15*10</t>
  </si>
  <si>
    <t>-0,9*2,325*10</t>
  </si>
  <si>
    <t>(4,095+4,24+2,24+0,61+0,12+1,14)*3,35*10</t>
  </si>
  <si>
    <t>(2+2,45*2)*0,15*10</t>
  </si>
  <si>
    <t>-2*2,45*10</t>
  </si>
  <si>
    <t>(6,34*2+2,1*2)*3,35*6</t>
  </si>
  <si>
    <t>(2+2,325*2)*0,15*6</t>
  </si>
  <si>
    <t>-(0,7*1,97*2+0,9*1,97*3+0,9*2,325)*6</t>
  </si>
  <si>
    <t>(4,19*2+3,99*2)*3,35*6</t>
  </si>
  <si>
    <t>(2+1,6*2)*0,15*6</t>
  </si>
  <si>
    <t>-0,9*1,97*2-2*1,6*6</t>
  </si>
  <si>
    <t>(4,28*2+3,99*2)*3,35*6</t>
  </si>
  <si>
    <t>(2+2,45*2)*0,15*6</t>
  </si>
  <si>
    <t>-0,9*1,97*2-2*2,45*6</t>
  </si>
  <si>
    <t>(4,185*2+6,2*2)*3,35*6</t>
  </si>
  <si>
    <t>612341391</t>
  </si>
  <si>
    <t>Omítka sádrová nebo vápenosádrová vnitřních ploch nanášená strojně Příplatek k cenám za každých dalších i započatých 5 mm tloušťky omítky přes 10 mm stěn</t>
  </si>
  <si>
    <t>1597141887</t>
  </si>
  <si>
    <t>mezibytová stěna akusticky izolační</t>
  </si>
  <si>
    <t>skladba F-02, F-03, F-04</t>
  </si>
  <si>
    <t>(1,065*2+1,2)*2,65</t>
  </si>
  <si>
    <t>3,9*2,65</t>
  </si>
  <si>
    <t>(1+0,5)*2,65</t>
  </si>
  <si>
    <t>1,065*2,65</t>
  </si>
  <si>
    <t>(1,065+0,5)*2,65</t>
  </si>
  <si>
    <t>6,2*2,65</t>
  </si>
  <si>
    <t>(6,2*2+0,5)*2,65</t>
  </si>
  <si>
    <t>(6,2*2+0,5)*2,65*4</t>
  </si>
  <si>
    <t>(6,2*2+0,5)*2,65*9</t>
  </si>
  <si>
    <t>(6,2*2+0,5)*2,65*16</t>
  </si>
  <si>
    <t>(6,2*2+0,5)*2,65*3</t>
  </si>
  <si>
    <t>(6,2*2+0,5+1,065*2+1,2)*2,65*2</t>
  </si>
  <si>
    <t>(6,2*2+0,5)*3,35*10</t>
  </si>
  <si>
    <t>(6,2*2+0,5+1,065*2+1,2)*3,35*6</t>
  </si>
  <si>
    <t>619991011</t>
  </si>
  <si>
    <t>Zakrytí vnitřních ploch před znečištěním včetně pozdějšího odkrytí konstrukcí a prvků obalením fólií a přelepením páskou</t>
  </si>
  <si>
    <t>-1970893315</t>
  </si>
  <si>
    <t>plocha oken</t>
  </si>
  <si>
    <t>420,17</t>
  </si>
  <si>
    <t>plocha dveří</t>
  </si>
  <si>
    <t>750</t>
  </si>
  <si>
    <t>621211011</t>
  </si>
  <si>
    <t>Montáž kontaktního zateplení lepením a mechanickým kotvením z polystyrenových desek nebo z kombinovaných desek na vnější podhledy, tloušťky desek přes 40 do 80 mm</t>
  </si>
  <si>
    <t>-1155534719</t>
  </si>
  <si>
    <t>skladba P-22</t>
  </si>
  <si>
    <t>pavlače v atriu</t>
  </si>
  <si>
    <t>(1,2+0,2)*59,78*4</t>
  </si>
  <si>
    <t>konzole atrium 3.NP</t>
  </si>
  <si>
    <t>(0,4*2+0,25*2+0,2*2)*59,78*2</t>
  </si>
  <si>
    <t>28375934</t>
  </si>
  <si>
    <t>deska EPS 70 fasádní λ=0,039 tl 60mm</t>
  </si>
  <si>
    <t>1239487960</t>
  </si>
  <si>
    <t>538,02*1,02 'Přepočtené koeficientem množství</t>
  </si>
  <si>
    <t>621221011</t>
  </si>
  <si>
    <t>Montáž kontaktního zateplení lepením a mechanickým kotvením z desek z minerální vlny s podélnou orientací vláken na vnější podhledy, tloušťky desek přes 40 do 80 mm</t>
  </si>
  <si>
    <t>839324193</t>
  </si>
  <si>
    <t>strop skladba P-11</t>
  </si>
  <si>
    <t>(0,2+0,15+0,45+6,2)*62,36</t>
  </si>
  <si>
    <t>odečet světlíky a výtah</t>
  </si>
  <si>
    <t>-3,13*2,13</t>
  </si>
  <si>
    <t>-0,6*1,8*12</t>
  </si>
  <si>
    <t>63152261</t>
  </si>
  <si>
    <t>deska tepelně izolační minerální kontaktních fasád podélné vlákno λ=0,034 tl 60mm</t>
  </si>
  <si>
    <t>-1734451758</t>
  </si>
  <si>
    <t>416,893*1,02 'Přepočtené koeficientem množství</t>
  </si>
  <si>
    <t>621221041</t>
  </si>
  <si>
    <t>Montáž kontaktního zateplení lepením a mechanickým kotvením z desek z minerální vlny s podélnou orientací vláken na vnější podhledy, tloušťky desek přes 160 mm</t>
  </si>
  <si>
    <t>-605243178</t>
  </si>
  <si>
    <t>strop skladba P-01</t>
  </si>
  <si>
    <t>6,105*61,54</t>
  </si>
  <si>
    <t>6,105*57,66</t>
  </si>
  <si>
    <t>7,57+13,26</t>
  </si>
  <si>
    <t>63141426</t>
  </si>
  <si>
    <t>deska tepelně izolační minerální kontaktních fasád podélné vlákno λ=0,035 tl 200mm</t>
  </si>
  <si>
    <t>673841904</t>
  </si>
  <si>
    <t>748,546*1,02 'Přepočtené koeficientem množství</t>
  </si>
  <si>
    <t>33</t>
  </si>
  <si>
    <t>621251101</t>
  </si>
  <si>
    <t>Montáž kontaktního zateplení lepením a mechanickým kotvením Příplatek k cenám za zápustnou montáž kotev s použitím tepelněizolačních zátek na vnější podhledy z polystyrenu</t>
  </si>
  <si>
    <t>-438047063</t>
  </si>
  <si>
    <t>34</t>
  </si>
  <si>
    <t>621251105</t>
  </si>
  <si>
    <t>Montáž kontaktního zateplení lepením a mechanickým kotvením Příplatek k cenám za zápustnou montáž kotev s použitím tepelněizolačních zátek na vnější podhledy z minerální vlny</t>
  </si>
  <si>
    <t>268324970</t>
  </si>
  <si>
    <t>35</t>
  </si>
  <si>
    <t>622142001</t>
  </si>
  <si>
    <t>Potažení vnějších ploch pletivem v ploše nebo pruzích, na plném podkladu sklovláknitým vtlačením do tmelu stěn</t>
  </si>
  <si>
    <t>217191047</t>
  </si>
  <si>
    <t>F_11+(6+2,7*2)*0,3</t>
  </si>
  <si>
    <t>ostění otvory F-01</t>
  </si>
  <si>
    <t>(2,2+2,45*2)*0,2*2</t>
  </si>
  <si>
    <t>(0,9+2,325*2)*0,2*52</t>
  </si>
  <si>
    <t>(1+2,325*2)*0,2</t>
  </si>
  <si>
    <t>drážky ve fasádě</t>
  </si>
  <si>
    <t>(0,04+0,14)*60,459*4</t>
  </si>
  <si>
    <t>(0,04+0,14)*9,8*8</t>
  </si>
  <si>
    <t>36</t>
  </si>
  <si>
    <t>622143003</t>
  </si>
  <si>
    <t>Montáž omítkových profilů plastových, pozinkovaných nebo dřevěných upevněných vtlačením do podkladní vrstvy nebo přibitím rohových s tkaninou</t>
  </si>
  <si>
    <t>-1551098614</t>
  </si>
  <si>
    <t>37</t>
  </si>
  <si>
    <t>63127466</t>
  </si>
  <si>
    <t>profil rohový Al 23x23mm s výztužnou tkaninou š 100mm pro ETICS</t>
  </si>
  <si>
    <t>695673825</t>
  </si>
  <si>
    <t>1000*1,05 'Přepočtené koeficientem množství</t>
  </si>
  <si>
    <t>38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</si>
  <si>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</si>
  <si>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</si>
  <si>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1825805529</t>
  </si>
  <si>
    <t>39</t>
  </si>
  <si>
    <t>59051476</t>
  </si>
  <si>
    <t>profil začišťovací PVC 9mm s výztužnou tkaninou pro ostění ETICS</t>
  </si>
  <si>
    <t>-1115800053</t>
  </si>
  <si>
    <t>40</t>
  </si>
  <si>
    <t>622211021</t>
  </si>
  <si>
    <t>Montáž kontaktního zateplení lepením a mechanickým kotvením z polystyrenových desek nebo z kombinovaných desek na vnější stěny, tloušťky desek přes 80 do 120 mm</t>
  </si>
  <si>
    <t>590881648</t>
  </si>
  <si>
    <t>zateplení atik ze střechy</t>
  </si>
  <si>
    <t>(61,745*2+6,45*2)*0,473*2</t>
  </si>
  <si>
    <t>(1,065*2)*0,473*14</t>
  </si>
  <si>
    <t>41</t>
  </si>
  <si>
    <t>28375938</t>
  </si>
  <si>
    <t>deska EPS 70 fasádní λ=0,039 tl 100mm</t>
  </si>
  <si>
    <t>466794426</t>
  </si>
  <si>
    <t>143,13*1,02 'Přepočtené koeficientem množství</t>
  </si>
  <si>
    <t>42</t>
  </si>
  <si>
    <t>622211041</t>
  </si>
  <si>
    <t>Montáž kontaktního zateplení lepením a mechanickým kotvením z polystyrenových desek nebo z kombinovaných desek na vnější stěny, tloušťky desek přes 160 do 200 mm</t>
  </si>
  <si>
    <t>1108874785</t>
  </si>
  <si>
    <t>skladba F-31</t>
  </si>
  <si>
    <t>fasáda západní</t>
  </si>
  <si>
    <t>60,459*9,8</t>
  </si>
  <si>
    <t>odečet lodžie</t>
  </si>
  <si>
    <t>-2,65*0,1*24</t>
  </si>
  <si>
    <t>-3,53*0,4*16</t>
  </si>
  <si>
    <t>-7,4*0,4*6</t>
  </si>
  <si>
    <t>odečet balkony</t>
  </si>
  <si>
    <t>-2,2*0,4*4</t>
  </si>
  <si>
    <t>-2*2,45*41</t>
  </si>
  <si>
    <t>-2*1,6</t>
  </si>
  <si>
    <t>fasáda východni</t>
  </si>
  <si>
    <t>-2,65*0,1*28</t>
  </si>
  <si>
    <t>-3,53*0,4*22</t>
  </si>
  <si>
    <t>-7,4*0,4*2</t>
  </si>
  <si>
    <t>-2,2*0,4*5</t>
  </si>
  <si>
    <t>-2*2,45*36</t>
  </si>
  <si>
    <t>-2*1,6*6</t>
  </si>
  <si>
    <t>-1*1,6</t>
  </si>
  <si>
    <t>-1*2,45</t>
  </si>
  <si>
    <t>skladba F-31A</t>
  </si>
  <si>
    <t>fasáda jižní</t>
  </si>
  <si>
    <t>7,3*10,851*2</t>
  </si>
  <si>
    <t>fasáda severní</t>
  </si>
  <si>
    <t>skladba F-33</t>
  </si>
  <si>
    <t>0,16*9,8*8</t>
  </si>
  <si>
    <t>skladba F-40</t>
  </si>
  <si>
    <t>60,46*0,2*4</t>
  </si>
  <si>
    <t>43</t>
  </si>
  <si>
    <t>28375952</t>
  </si>
  <si>
    <t>deska EPS 70 fasádní λ=0,039 tl 160mm</t>
  </si>
  <si>
    <t>-894756346</t>
  </si>
  <si>
    <t>60,912*1,02 'Přepočtené koeficientem množství</t>
  </si>
  <si>
    <t>44</t>
  </si>
  <si>
    <t>28375954</t>
  </si>
  <si>
    <t>deska EPS 70 fasádní λ=0,039 tl 200mm</t>
  </si>
  <si>
    <t>354668893</t>
  </si>
  <si>
    <t>999,06*1,02 'Přepočtené koeficientem množství</t>
  </si>
  <si>
    <t>45</t>
  </si>
  <si>
    <t>622211061</t>
  </si>
  <si>
    <t>Montáž kontaktního zateplení lepením a mechanickým kotvením z polystyrenových desek nebo z kombinovaných desek na vnější stěny, tloušťky desek přes 240 mm</t>
  </si>
  <si>
    <t>-1808177915</t>
  </si>
  <si>
    <t>skladba F-32</t>
  </si>
  <si>
    <t>0,74*9,8*2</t>
  </si>
  <si>
    <t>skladba F-45</t>
  </si>
  <si>
    <t>62,19*0,805*4</t>
  </si>
  <si>
    <t>46</t>
  </si>
  <si>
    <t>28375806</t>
  </si>
  <si>
    <t>deska EPS 70 fasádní λ=0,039 tl 300mm</t>
  </si>
  <si>
    <t>532061994</t>
  </si>
  <si>
    <t>258,268*1,02 'Přepočtené koeficientem množství</t>
  </si>
  <si>
    <t>47</t>
  </si>
  <si>
    <t>622221041</t>
  </si>
  <si>
    <t>Montáž kontaktního zateplení lepením a mechanickým kotvením z desek z minerální vlny s podélnou orientací vláken na vnější stěny, tloušťky desek přes 160 mm</t>
  </si>
  <si>
    <t>-162585174</t>
  </si>
  <si>
    <t>skladba F-01</t>
  </si>
  <si>
    <t>(60,459*2)*2,65</t>
  </si>
  <si>
    <t>-2,2*2,45*2</t>
  </si>
  <si>
    <t>-0,9*2,325*15</t>
  </si>
  <si>
    <t>-1*2,325</t>
  </si>
  <si>
    <t>-0,71*2,65*14</t>
  </si>
  <si>
    <t>-0,9*2,325*21</t>
  </si>
  <si>
    <t>(60,459*2)*2,475</t>
  </si>
  <si>
    <t>(60,459*2)*1,1</t>
  </si>
  <si>
    <t>48</t>
  </si>
  <si>
    <t>63151540</t>
  </si>
  <si>
    <t>deska tepelně izolační minerální kontaktních fasád podélné vlákno λ=0,036 tl 200mm</t>
  </si>
  <si>
    <t>-1806515554</t>
  </si>
  <si>
    <t>872,209*1,02 'Přepočtené koeficientem množství</t>
  </si>
  <si>
    <t>49</t>
  </si>
  <si>
    <t>622251101</t>
  </si>
  <si>
    <t>Montáž kontaktního zateplení lepením a mechanickým kotvením Příplatek k cenám za zápustnou montáž kotev s použitím tepelněizolačních zátek na vnější stěny z polystyrenu</t>
  </si>
  <si>
    <t>1999397325</t>
  </si>
  <si>
    <t>50</t>
  </si>
  <si>
    <t>622251105</t>
  </si>
  <si>
    <t>Montáž kontaktního zateplení lepením a mechanickým kotvením Příplatek k cenám za zápustnou montáž kotev s použitím tepelněizolačních zátek na vnější stěny z minerální vlny</t>
  </si>
  <si>
    <t>-1669621778</t>
  </si>
  <si>
    <t>51</t>
  </si>
  <si>
    <t>622252001</t>
  </si>
  <si>
    <t>Montáž profilů kontaktního zateplení zakládacích soklových připevněných hmoždinkami</t>
  </si>
  <si>
    <t>-931581813</t>
  </si>
  <si>
    <t>izolace 200mm</t>
  </si>
  <si>
    <t>62,19*8</t>
  </si>
  <si>
    <t>7,3*4</t>
  </si>
  <si>
    <t>(61,745*2+6,45*2)*2</t>
  </si>
  <si>
    <t>(1,065*2)*14</t>
  </si>
  <si>
    <t>52</t>
  </si>
  <si>
    <t>59051657</t>
  </si>
  <si>
    <t>profil zakládací Al tl 0,7mm pro ETICS pro izolant tl 200mm</t>
  </si>
  <si>
    <t>-505133376</t>
  </si>
  <si>
    <t>526,72</t>
  </si>
  <si>
    <t>526,72*1,05 'Přepočtené koeficientem množství</t>
  </si>
  <si>
    <t>53</t>
  </si>
  <si>
    <t>59051647</t>
  </si>
  <si>
    <t>profil zakládací Al tl 0,7mm pro ETICS pro izolant tl 100mm</t>
  </si>
  <si>
    <t>90655671</t>
  </si>
  <si>
    <t>302,6</t>
  </si>
  <si>
    <t>302,6*1,05 'Přepočtené koeficientem množství</t>
  </si>
  <si>
    <t>54</t>
  </si>
  <si>
    <t>622511101</t>
  </si>
  <si>
    <t>Omítka tenkovrstvá akrylátová vnějších ploch probarvená, včetně penetrace podkladu mozaiková jemnozrnná stěn</t>
  </si>
  <si>
    <t>1084170012</t>
  </si>
  <si>
    <t>(61,745*2+6,45*2)*0,08*2</t>
  </si>
  <si>
    <t>(1,065*2)*0,08*14</t>
  </si>
  <si>
    <t>55</t>
  </si>
  <si>
    <t>622531001</t>
  </si>
  <si>
    <t>Omítka tenkovrstvá silikonová vnějších ploch probarvená, včetně penetrace podkladu zrnitá, tloušťky 1,0 mm stěn</t>
  </si>
  <si>
    <t>2045235076</t>
  </si>
  <si>
    <t>(61,745*2+6,45*2)*0,308*2</t>
  </si>
  <si>
    <t>(1,065*2)*0,308*14</t>
  </si>
  <si>
    <t>622531011</t>
  </si>
  <si>
    <t>Omítka tenkovrstvá silikonová vnějších ploch probarvená, včetně penetrace podkladu zrnitá, tloušťky 1,5 mm stěn</t>
  </si>
  <si>
    <t>1246290684</t>
  </si>
  <si>
    <t>boky drážky ve fasádě</t>
  </si>
  <si>
    <t>57</t>
  </si>
  <si>
    <t>6235322</t>
  </si>
  <si>
    <t xml:space="preserve">Omítka - tl. 25mm, silikonová vnější fládrovaná, imitace hrubého prkenného bednění vč penetrace podkladu </t>
  </si>
  <si>
    <t>-1826232536</t>
  </si>
  <si>
    <t>skladba F-18 a F-18A</t>
  </si>
  <si>
    <t>(3,13*2)*10,43+(2,13*2)*9,927</t>
  </si>
  <si>
    <t>-1,22*2,22*6</t>
  </si>
  <si>
    <t>-1,73*9,63</t>
  </si>
  <si>
    <t>-1,73*8,67</t>
  </si>
  <si>
    <t>sokl příčné a štítové stěny</t>
  </si>
  <si>
    <t>58</t>
  </si>
  <si>
    <t>629991011</t>
  </si>
  <si>
    <t>Zakrytí vnějších ploch před znečištěním včetně pozdějšího odkrytí výplní otvorů a svislých ploch fólií přilepenou lepící páskou</t>
  </si>
  <si>
    <t>-392794682</t>
  </si>
  <si>
    <t>plocha dveří a stěn</t>
  </si>
  <si>
    <t>350</t>
  </si>
  <si>
    <t>59</t>
  </si>
  <si>
    <t>631311115</t>
  </si>
  <si>
    <t>Mazanina z betonu prostého bez zvýšených nároků na prostředí tl. přes 50 do 80 mm tř. C 20/25</t>
  </si>
  <si>
    <t>1962628241</t>
  </si>
  <si>
    <t>R_01*0,05</t>
  </si>
  <si>
    <t>60</t>
  </si>
  <si>
    <t>631311127</t>
  </si>
  <si>
    <t>Mazanina z betonu prostého bez zvýšených nároků na prostředí tl. přes 80 do 120 mm tř. C 30/37</t>
  </si>
  <si>
    <t>1504553153</t>
  </si>
  <si>
    <t>skladba P-05</t>
  </si>
  <si>
    <t>"M 0.01" 1144,76</t>
  </si>
  <si>
    <t>"M 0.02" 4,09</t>
  </si>
  <si>
    <t>"M 0.03" 13,26</t>
  </si>
  <si>
    <t>"M 0.04" 7,57</t>
  </si>
  <si>
    <t>"M 0.07" 4,14</t>
  </si>
  <si>
    <t>6,925*9,086</t>
  </si>
  <si>
    <t>tl. podlahy 100mm</t>
  </si>
  <si>
    <t>(1173,82+62,921)*0,1</t>
  </si>
  <si>
    <t>61</t>
  </si>
  <si>
    <t>631311137</t>
  </si>
  <si>
    <t>Mazanina z betonu prostého bez zvýšených nároků na prostředí tl. přes 120 do 240 mm tř. C 30/37</t>
  </si>
  <si>
    <t>-1037937217</t>
  </si>
  <si>
    <t>R_01*0,2</t>
  </si>
  <si>
    <t>62</t>
  </si>
  <si>
    <t>631319013</t>
  </si>
  <si>
    <t>Příplatek k cenám mazanin za úpravu povrchu mazaniny přehlazením, mazanina tl. přes 120 do 240 mm</t>
  </si>
  <si>
    <t>466577347</t>
  </si>
  <si>
    <t>63</t>
  </si>
  <si>
    <t>631319175</t>
  </si>
  <si>
    <t>Příplatek k cenám mazanin za stržení povrchu spodní vrstvy mazaniny latí před vložením výztuže nebo pletiva pro tl. obou vrstev mazaniny přes 120 do 240 mm</t>
  </si>
  <si>
    <t>1054486600</t>
  </si>
  <si>
    <t>64</t>
  </si>
  <si>
    <t>631319204</t>
  </si>
  <si>
    <t>Příplatek k cenám betonových mazanin za vyztužení ocelovými vlákny (drátkobeton) objemové vyztužení 30 kg/m3</t>
  </si>
  <si>
    <t>-590830290</t>
  </si>
  <si>
    <t>65</t>
  </si>
  <si>
    <t>631362021</t>
  </si>
  <si>
    <t>Výztuž mazanin ze svařovaných sítí z drátů typu KARI</t>
  </si>
  <si>
    <t>225502938</t>
  </si>
  <si>
    <t>R_01*0,006*1,1</t>
  </si>
  <si>
    <t>66</t>
  </si>
  <si>
    <t>632441220</t>
  </si>
  <si>
    <t>Potěr anhydritový samonivelační litý tř. C 25, tl. přes 45 do 50 mm</t>
  </si>
  <si>
    <t>756920549</t>
  </si>
  <si>
    <t>67</t>
  </si>
  <si>
    <t>632441292</t>
  </si>
  <si>
    <t>Potěr anhydritový samonivelační litý Příplatek k cenám za každých dalších i započatých 5 mm tloušťky přes 50 mm tř. C 25</t>
  </si>
  <si>
    <t>-1552299900</t>
  </si>
  <si>
    <t>P_02*4</t>
  </si>
  <si>
    <t>P_02A*4</t>
  </si>
  <si>
    <t>68</t>
  </si>
  <si>
    <t>632451234</t>
  </si>
  <si>
    <t>Potěr cementový samonivelační litý tř. C 25, tl. přes 45 do 50 mm</t>
  </si>
  <si>
    <t>192893556</t>
  </si>
  <si>
    <t>69</t>
  </si>
  <si>
    <t>632451292</t>
  </si>
  <si>
    <t>Potěr cementový samonivelační litý Příplatek k cenám za každých dalších i započatých 5 mm tloušťky přes 50 mm tř. C 25</t>
  </si>
  <si>
    <t>1358808322</t>
  </si>
  <si>
    <t>P_01B*6</t>
  </si>
  <si>
    <t>P_21*6</t>
  </si>
  <si>
    <t>P_22*6</t>
  </si>
  <si>
    <t>70</t>
  </si>
  <si>
    <t>632451494</t>
  </si>
  <si>
    <t>Potěr pískocementový běžný Příplatek k cenám za strojní přehlazení povrchu</t>
  </si>
  <si>
    <t>1810942849</t>
  </si>
  <si>
    <t>71</t>
  </si>
  <si>
    <t>632459177</t>
  </si>
  <si>
    <t>Příplatky k cenám potěrů za malou plochu do 5 m2 jednotlivě, tl. potěru přes 60 do 70 mm</t>
  </si>
  <si>
    <t>-1776862402</t>
  </si>
  <si>
    <t>"byt 1+kk 01" 3,15*30</t>
  </si>
  <si>
    <t>"byt 1+kk 02" 4,63*30</t>
  </si>
  <si>
    <t>"byt 2+kk 02" 1,39*12</t>
  </si>
  <si>
    <t>"byt 2+kk 03" 3,51*12</t>
  </si>
  <si>
    <t>72</t>
  </si>
  <si>
    <t>632481111</t>
  </si>
  <si>
    <t>Vložka do cementového potěru nebo mazaniny z rabicového pletiva černého</t>
  </si>
  <si>
    <t>-572356444</t>
  </si>
  <si>
    <t>73</t>
  </si>
  <si>
    <t>633121111</t>
  </si>
  <si>
    <t>Povrchová úprava vsypovou směsí průmyslových betonových podlah středně těžký provoz s přísadou korundu, tl. 2 mm</t>
  </si>
  <si>
    <t>-1484604830</t>
  </si>
  <si>
    <t>74</t>
  </si>
  <si>
    <t>634112112</t>
  </si>
  <si>
    <t>Obvodová dilatace mezi stěnou a mazaninou nebo potěrem podlahovým páskem z pěnového PE tl. do 10 mm, výšky 100 mm</t>
  </si>
  <si>
    <t>-692293080</t>
  </si>
  <si>
    <t>P_05*0,9</t>
  </si>
  <si>
    <t>R_01*0,9</t>
  </si>
  <si>
    <t>75</t>
  </si>
  <si>
    <t>634112113</t>
  </si>
  <si>
    <t>Obvodová dilatace mezi stěnou a mazaninou nebo potěrem podlahovým páskem z pěnového PE tl. do 10 mm, výšky 80 mm</t>
  </si>
  <si>
    <t>3008655</t>
  </si>
  <si>
    <t>P_01B*0,9</t>
  </si>
  <si>
    <t>P_02*0,9</t>
  </si>
  <si>
    <t>P_02A*0,9</t>
  </si>
  <si>
    <t>P_21*0,9</t>
  </si>
  <si>
    <t>P_22*0,9</t>
  </si>
  <si>
    <t>76</t>
  </si>
  <si>
    <t>635211121</t>
  </si>
  <si>
    <t>Násyp lehký pod podlahy s udusáním a urovnáním povrchu z keramzitu</t>
  </si>
  <si>
    <t>1636656674</t>
  </si>
  <si>
    <t>skladba P-15</t>
  </si>
  <si>
    <t>tl. násypu 280mm</t>
  </si>
  <si>
    <t>P_15*0,28</t>
  </si>
  <si>
    <t>77</t>
  </si>
  <si>
    <t>642942111</t>
  </si>
  <si>
    <t>Osazování zárubní nebo rámů kovových dveřních lisovaných nebo z úhelníků bez dveřních křídel na cementovou maltu, plochy otvoru do 2,5 m2</t>
  </si>
  <si>
    <t>1057110072</t>
  </si>
  <si>
    <t>"D02" 70</t>
  </si>
  <si>
    <t>"D04" 30</t>
  </si>
  <si>
    <t>"D05" 20</t>
  </si>
  <si>
    <t>"D08" 4</t>
  </si>
  <si>
    <t>"D10" 1</t>
  </si>
  <si>
    <t>"D19" 1</t>
  </si>
  <si>
    <t>78</t>
  </si>
  <si>
    <t>611831</t>
  </si>
  <si>
    <t xml:space="preserve">zárubeň HSE-USD jednokřídlové 600-1100, ústí do 150, prášková barva dle tab. dveří </t>
  </si>
  <si>
    <t>-1492085872</t>
  </si>
  <si>
    <t>79</t>
  </si>
  <si>
    <t>642945111</t>
  </si>
  <si>
    <t>Osazování ocelových zárubní protipožárních nebo protiplynových dveří do vynechaného otvoru, s obetonováním, dveří jednokřídlových do 2,5 m2</t>
  </si>
  <si>
    <t>-1429320889</t>
  </si>
  <si>
    <t>"D09A" 2</t>
  </si>
  <si>
    <t>80</t>
  </si>
  <si>
    <t>611836</t>
  </si>
  <si>
    <t xml:space="preserve">zárubeň HSE-USD jednokřídlové 600-1100, ústí do 200,  PO 30DP3, prášková barva dle tab. dveří </t>
  </si>
  <si>
    <t>550322524</t>
  </si>
  <si>
    <t>Ostatní konstrukce a práce, bourání</t>
  </si>
  <si>
    <t>81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</si>
  <si>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</si>
  <si>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</si>
  <si>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663997690</t>
  </si>
  <si>
    <t>olemování dlažby záhonů atrium</t>
  </si>
  <si>
    <t>101,99</t>
  </si>
  <si>
    <t>olemování dlažby exteriér</t>
  </si>
  <si>
    <t>173,082</t>
  </si>
  <si>
    <t>82</t>
  </si>
  <si>
    <t>13515114</t>
  </si>
  <si>
    <t>ocel široká jakost S235JR 200x5mm</t>
  </si>
  <si>
    <t>-1309273015</t>
  </si>
  <si>
    <t>275,072*0,00835</t>
  </si>
  <si>
    <t>2,297*1,02 'Přepočtené koeficientem množství</t>
  </si>
  <si>
    <t>83</t>
  </si>
  <si>
    <t>941311112</t>
  </si>
  <si>
    <t>Montáž lešení řadového modulového lehkého pracovního s podlahami s provozním zatížením tř. 3 do 200 kg/m2 šířky tř. SW06 přes 0,6 do 0,9 m, výšky přes 10 do 25 m</t>
  </si>
  <si>
    <t>1879428427</t>
  </si>
  <si>
    <t>(62,19*2+20,4*2+0,9*4)*11,5</t>
  </si>
  <si>
    <t>84</t>
  </si>
  <si>
    <t>941311211</t>
  </si>
  <si>
    <t>Montáž lešení řadového modulového lehkého pracovního s podlahami s provozním zatížením tř. 3 do 200 kg/m2 Příplatek za první a každý další den použití lešení k ceně -1111 nebo -1112</t>
  </si>
  <si>
    <t>431920604</t>
  </si>
  <si>
    <t>1940,97*60</t>
  </si>
  <si>
    <t>85</t>
  </si>
  <si>
    <t>941311812</t>
  </si>
  <si>
    <t>Demontáž lešení řadového modulového lehkého pracovního s podlahami s provozním zatížením tř. 3 do 200 kg/m2 šířky SW06 přes 0,6 do 0,9 m, výšky přes 10 do 25 m</t>
  </si>
  <si>
    <t>-510542985</t>
  </si>
  <si>
    <t>86</t>
  </si>
  <si>
    <t>943211111</t>
  </si>
  <si>
    <t>Montáž lešení prostorového rámového lehkého pracovního s podlahami s provozním zatížením tř. 3 do 200 kg/m2, výšky do 10 m</t>
  </si>
  <si>
    <t>890767644</t>
  </si>
  <si>
    <t>atrium</t>
  </si>
  <si>
    <t>60,19*6*9,5</t>
  </si>
  <si>
    <t>87</t>
  </si>
  <si>
    <t>943211211</t>
  </si>
  <si>
    <t>Montáž lešení prostorového rámového lehkého pracovního s podlahami Příplatek za první a každý další den použití lešení k ceně -1111</t>
  </si>
  <si>
    <t>1084253901</t>
  </si>
  <si>
    <t>3948,080*30</t>
  </si>
  <si>
    <t>88</t>
  </si>
  <si>
    <t>943211811</t>
  </si>
  <si>
    <t>Demontáž lešení prostorového rámového lehkého pracovního s podlahami s provozním zatížením tř. 3 do 200 kg/m2, výšky do 10 m</t>
  </si>
  <si>
    <t>-479026779</t>
  </si>
  <si>
    <t>tělocvična</t>
  </si>
  <si>
    <t>493,51*8</t>
  </si>
  <si>
    <t>89</t>
  </si>
  <si>
    <t>944511111</t>
  </si>
  <si>
    <t>Montáž ochranné sítě zavěšené na konstrukci lešení z textilie z umělých vláken</t>
  </si>
  <si>
    <t>-504435157</t>
  </si>
  <si>
    <t>1940,97</t>
  </si>
  <si>
    <t>90</t>
  </si>
  <si>
    <t>944511211</t>
  </si>
  <si>
    <t>Montáž ochranné sítě Příplatek za první a každý další den použití sítě k ceně -1111</t>
  </si>
  <si>
    <t>-746987130</t>
  </si>
  <si>
    <t>91</t>
  </si>
  <si>
    <t>944511811</t>
  </si>
  <si>
    <t>Demontáž ochranné sítě zavěšené na konstrukci lešení z textilie z umělých vláken</t>
  </si>
  <si>
    <t>-715855569</t>
  </si>
  <si>
    <t>92</t>
  </si>
  <si>
    <t>949101111</t>
  </si>
  <si>
    <t>Lešení pomocné pracovní pro objekty pozemních staveb pro zatížení do 150 kg/m2, o výšce lešeňové podlahy do 1,9 m</t>
  </si>
  <si>
    <t>1468842158</t>
  </si>
  <si>
    <t>1162,92</t>
  </si>
  <si>
    <t>"společné plochy" 170,23</t>
  </si>
  <si>
    <t>"společné plochy" 216,42</t>
  </si>
  <si>
    <t>byty</t>
  </si>
  <si>
    <t>"1+kk" 24,03*30</t>
  </si>
  <si>
    <t>"2+kk" 49,74*12</t>
  </si>
  <si>
    <t>"3+kk" 75,17*8</t>
  </si>
  <si>
    <t>93</t>
  </si>
  <si>
    <t>949321112</t>
  </si>
  <si>
    <t>Montáž lešení dílcového do šachet (výtahových, potrubních) o půdorysné ploše do 6 m2, výšky přes 10 do 20 m</t>
  </si>
  <si>
    <t>203768276</t>
  </si>
  <si>
    <t>14,1</t>
  </si>
  <si>
    <t>94</t>
  </si>
  <si>
    <t>949321211</t>
  </si>
  <si>
    <t>Montáž lešení dílcového do šachet (výtahových, potrubních) Příplatek za první a každý další den použití lešení k ceně -1111, -1112 nebo -1113</t>
  </si>
  <si>
    <t>1578266211</t>
  </si>
  <si>
    <t>14,100*30</t>
  </si>
  <si>
    <t>95</t>
  </si>
  <si>
    <t>949321812</t>
  </si>
  <si>
    <t>Demontáž lešení dílcového do šachet (výtahových, potrubních) o půdorysné ploše do 6 m2, výšky přes 10 do 20 m</t>
  </si>
  <si>
    <t>823747867</t>
  </si>
  <si>
    <t>96</t>
  </si>
  <si>
    <t>952901111</t>
  </si>
  <si>
    <t>Vyčištění budov nebo objektů před předáním do užívání budov bytové nebo občanské výstavby, světlé výšky podlaží do 4 m</t>
  </si>
  <si>
    <t>1114834044</t>
  </si>
  <si>
    <t>"společné plochy" 522,84</t>
  </si>
  <si>
    <t>97</t>
  </si>
  <si>
    <t>531062735</t>
  </si>
  <si>
    <t>2328,354</t>
  </si>
  <si>
    <t>98</t>
  </si>
  <si>
    <t>998223011</t>
  </si>
  <si>
    <t>Přesun hmot pro pozemní komunikace s krytem dlážděným dopravní vzdálenost do 200 m jakékoliv délky objektu</t>
  </si>
  <si>
    <t>486087375</t>
  </si>
  <si>
    <t>517,372</t>
  </si>
  <si>
    <t>711</t>
  </si>
  <si>
    <t>Izolace proti vodě, vlhkosti a plynům</t>
  </si>
  <si>
    <t>99</t>
  </si>
  <si>
    <t>711113125</t>
  </si>
  <si>
    <t>Izolace proti zemní vlhkosti natěradly a tmely za studena na ploše svislé S těsnicí hmotou dvousložkovou na bázi polymery modifikované živice</t>
  </si>
  <si>
    <t>1796866323</t>
  </si>
  <si>
    <t>(61,745*2+6,45*2)*0,18*2</t>
  </si>
  <si>
    <t>(1,065*2)*0,18*14</t>
  </si>
  <si>
    <t>100</t>
  </si>
  <si>
    <t>711161212</t>
  </si>
  <si>
    <t>Izolace proti zemní vlhkosti a beztlakové vodě nopovými fóliemi na ploše svislé S vrstva ochranná, odvětrávací a drenážní výška nopku 8,0 mm, tl. fólie do 0,6 mm</t>
  </si>
  <si>
    <t>2066535227</t>
  </si>
  <si>
    <t>skladba S-14</t>
  </si>
  <si>
    <t>(19,79*2+0,8*2)*3</t>
  </si>
  <si>
    <t>(61,78*2-9)*3</t>
  </si>
  <si>
    <t>(3+1,5+10+11)*3</t>
  </si>
  <si>
    <t>101</t>
  </si>
  <si>
    <t>711161383</t>
  </si>
  <si>
    <t>Izolace proti zemní vlhkosti a beztlakové vodě nopovými fóliemi ostatní ukončení izolace lištou</t>
  </si>
  <si>
    <t>-1969075230</t>
  </si>
  <si>
    <t>19,79*2+0,8*2</t>
  </si>
  <si>
    <t>61,78*2-9</t>
  </si>
  <si>
    <t>3+1,5+10+11</t>
  </si>
  <si>
    <t>102</t>
  </si>
  <si>
    <t>711411001</t>
  </si>
  <si>
    <t>Provedení izolace proti povrchové a podpovrchové tlakové vodě natěradly a tmely za studena na ploše vodorovné V nátěrem penetračním</t>
  </si>
  <si>
    <t>963191443</t>
  </si>
  <si>
    <t>skladba P-11</t>
  </si>
  <si>
    <t>"M 1.20" 352,61</t>
  </si>
  <si>
    <t>103</t>
  </si>
  <si>
    <t>11163150</t>
  </si>
  <si>
    <t>lak penetrační asfaltový</t>
  </si>
  <si>
    <t>1112811166</t>
  </si>
  <si>
    <t>1130,931*0,00033 'Přepočtené koeficientem množství</t>
  </si>
  <si>
    <t>104</t>
  </si>
  <si>
    <t>711412001</t>
  </si>
  <si>
    <t>Provedení izolace proti povrchové a podpovrchové tlakové vodě natěradly a tmely za studena na ploše svislé S nátěrem penetračním</t>
  </si>
  <si>
    <t>2132497029</t>
  </si>
  <si>
    <t>atiky plochá střecha nad posledním NP</t>
  </si>
  <si>
    <t>(61,745*2+6,45*2)*1,2*2</t>
  </si>
  <si>
    <t xml:space="preserve">stěny  šachty</t>
  </si>
  <si>
    <t>(1,065*2)*1,1*14</t>
  </si>
  <si>
    <t>atrium - vytažení na svislé kce stěn a světlíků</t>
  </si>
  <si>
    <t>(60,28*2+6,4*2)*0,355</t>
  </si>
  <si>
    <t>(1,1*2+2,3*2)*0,355*12</t>
  </si>
  <si>
    <t>105</t>
  </si>
  <si>
    <t>754998328</t>
  </si>
  <si>
    <t>436,449*0,00034 'Přepočtené koeficientem množství</t>
  </si>
  <si>
    <t>106</t>
  </si>
  <si>
    <t>711441559</t>
  </si>
  <si>
    <t>Provedení izolace proti povrchové a podpovrchové tlakové vodě pásy přitavením NAIP na ploše vodorovné V</t>
  </si>
  <si>
    <t>423862605</t>
  </si>
  <si>
    <t>107</t>
  </si>
  <si>
    <t>62855002</t>
  </si>
  <si>
    <t>pás asfaltový natavitelný modifikovaný SBS tl 5,0mm s vložkou z polyesterové rohože a spalitelnou PE fólií nebo jemnozrnným minerálním posypem na horním povrchu</t>
  </si>
  <si>
    <t>1046010346</t>
  </si>
  <si>
    <t>1130,931*1,1655 'Přepočtené koeficientem množství</t>
  </si>
  <si>
    <t>108</t>
  </si>
  <si>
    <t>711442559</t>
  </si>
  <si>
    <t>Provedení izolace proti povrchové a podpovrchové tlakové vodě pásy přitavením NAIP na ploše svislé S</t>
  </si>
  <si>
    <t>1342867073</t>
  </si>
  <si>
    <t>109</t>
  </si>
  <si>
    <t>-652827161</t>
  </si>
  <si>
    <t>436,449*1,221 'Přepočtené koeficientem množství</t>
  </si>
  <si>
    <t>110</t>
  </si>
  <si>
    <t>711491172</t>
  </si>
  <si>
    <t>Provedení doplňků izolace proti vodě textilií na ploše vodorovné V vrstva ochranná</t>
  </si>
  <si>
    <t>-234586248</t>
  </si>
  <si>
    <t>na hydroizolaci a tep. izolaci</t>
  </si>
  <si>
    <t>S_01*2</t>
  </si>
  <si>
    <t>111</t>
  </si>
  <si>
    <t>69311006</t>
  </si>
  <si>
    <t>geotextilie tkaná separační, filtrační, výztužná PP pevnost v tahu 15kN/m</t>
  </si>
  <si>
    <t>-1734646220</t>
  </si>
  <si>
    <t>2261,862*1,05 'Přepočtené koeficientem množství</t>
  </si>
  <si>
    <t>112</t>
  </si>
  <si>
    <t>711491272</t>
  </si>
  <si>
    <t>Provedení doplňků izolace proti vodě textilií na ploše svislé S vrstva ochranná</t>
  </si>
  <si>
    <t>-1641810337</t>
  </si>
  <si>
    <t>113</t>
  </si>
  <si>
    <t>-1494855127</t>
  </si>
  <si>
    <t>980,169*1,05 'Přepočtené koeficientem množství</t>
  </si>
  <si>
    <t>114</t>
  </si>
  <si>
    <t>998711102</t>
  </si>
  <si>
    <t>Přesun hmot pro izolace proti vodě, vlhkosti a plynům stanovený z hmotnosti přesunovaného materiálu vodorovná dopravní vzdálenost do 50 m v objektech výšky přes 6 do 12 m</t>
  </si>
  <si>
    <t>2145814308</t>
  </si>
  <si>
    <t>712</t>
  </si>
  <si>
    <t>Povlakové krytiny</t>
  </si>
  <si>
    <t>115</t>
  </si>
  <si>
    <t>712363001</t>
  </si>
  <si>
    <t>Provedení povlakové krytiny střech plochých do 10° fólií termoplastickou mPVC (měkčené PVC) rozvinutí a natažení fólie v ploše</t>
  </si>
  <si>
    <t>172832993</t>
  </si>
  <si>
    <t>skladba P-09</t>
  </si>
  <si>
    <t>(60,28*2+6,4*2)*0,4</t>
  </si>
  <si>
    <t>(1,1*2+2,3*2)*0,4*12</t>
  </si>
  <si>
    <t>116</t>
  </si>
  <si>
    <t>28343016</t>
  </si>
  <si>
    <t>fólie hydroizolační střešní mPVC určená ke stabilizaci přitížením a do vegetačních střech tl 2,0mm</t>
  </si>
  <si>
    <t>762048328</t>
  </si>
  <si>
    <t>1307,695*1,1655 'Přepočtené koeficientem množství</t>
  </si>
  <si>
    <t>117</t>
  </si>
  <si>
    <t>712363003</t>
  </si>
  <si>
    <t>Provedení povlakové krytiny střech plochých do 10° fólií termoplastickou mPVC (měkčené PVC) vytvoření spoje dvou pásů fólií horkovzdušným navařením</t>
  </si>
  <si>
    <t>914982806</t>
  </si>
  <si>
    <t>S_01/2</t>
  </si>
  <si>
    <t>118</t>
  </si>
  <si>
    <t>-890989159</t>
  </si>
  <si>
    <t>495,071*0,1</t>
  </si>
  <si>
    <t>49,507*1,1655 'Přepočtené koeficientem množství</t>
  </si>
  <si>
    <t>119</t>
  </si>
  <si>
    <t>712391172</t>
  </si>
  <si>
    <t>Provedení povlakové krytiny střech plochých do 10° -ostatní práce provedení vrstvy textilní ochranné</t>
  </si>
  <si>
    <t>631266511</t>
  </si>
  <si>
    <t>dlažba v atriu</t>
  </si>
  <si>
    <t>120</t>
  </si>
  <si>
    <t>-1222673317</t>
  </si>
  <si>
    <t>535,91*1,15 'Přepočtené koeficientem množství</t>
  </si>
  <si>
    <t>121</t>
  </si>
  <si>
    <t>712771301</t>
  </si>
  <si>
    <t>Provedení hydroakumulační vrstvy vegetační střechy z lehčeného kameniva, tloušťky do 100 mm, sklon střechy do 5°</t>
  </si>
  <si>
    <t>1012855404</t>
  </si>
  <si>
    <t>122</t>
  </si>
  <si>
    <t>58337401</t>
  </si>
  <si>
    <t>kamenivo dekorační (kačírek) frakce 8/16</t>
  </si>
  <si>
    <t>-827277071</t>
  </si>
  <si>
    <t>778,321*0,1*1,6</t>
  </si>
  <si>
    <t>123</t>
  </si>
  <si>
    <t>998712102</t>
  </si>
  <si>
    <t>Přesun hmot pro povlakové krytiny stanovený z hmotnosti přesunovaného materiálu vodorovná dopravní vzdálenost do 50 m v objektech výšky přes 6 do 12 m</t>
  </si>
  <si>
    <t>-1737761438</t>
  </si>
  <si>
    <t>124</t>
  </si>
  <si>
    <t>713121111</t>
  </si>
  <si>
    <t>Montáž tepelné izolace podlah rohožemi, pásy, deskami, dílci, bloky (izolační materiál ve specifikaci) kladenými volně jednovrstvá</t>
  </si>
  <si>
    <t>-883569859</t>
  </si>
  <si>
    <t>skladba podlahy P-01B</t>
  </si>
  <si>
    <t>skladba podlahy P-02</t>
  </si>
  <si>
    <t>skladba podlahy P-02A</t>
  </si>
  <si>
    <t>"byt 1+kk 02" 4,63*4</t>
  </si>
  <si>
    <t>"byt 2+kk 02" 1,39*9</t>
  </si>
  <si>
    <t>"byt 2+kk 03" 3,51*9</t>
  </si>
  <si>
    <t>"byt 1+kk 02" 4,63*16</t>
  </si>
  <si>
    <t>"byt 2+kk 02" 1,39*3</t>
  </si>
  <si>
    <t>"byt 2+kk 03" 3,51*3</t>
  </si>
  <si>
    <t>"byt 3+kk 02" 1,39*2</t>
  </si>
  <si>
    <t>"byt 3+kk 03" 3,51*2</t>
  </si>
  <si>
    <t>"byt 1+kk 02" 4,63*10</t>
  </si>
  <si>
    <t>"byt 3+kk 02" 1,39*6</t>
  </si>
  <si>
    <t>"byt 3+kk 03" 3,51*6</t>
  </si>
  <si>
    <t>skladba podlahy P-21</t>
  </si>
  <si>
    <t>3,6*1,2*2</t>
  </si>
  <si>
    <t>skladba podlahy P-22</t>
  </si>
  <si>
    <t>159,46-8,64</t>
  </si>
  <si>
    <t>druhá vrstva P-22</t>
  </si>
  <si>
    <t>125</t>
  </si>
  <si>
    <t>28376416</t>
  </si>
  <si>
    <t>deska z polystyrénu XPS, hrana polodrážková a hladký povrch 300kPa tl 40mm</t>
  </si>
  <si>
    <t>1209674646</t>
  </si>
  <si>
    <t>140,59*1,02 'Přepočtené koeficientem množství</t>
  </si>
  <si>
    <t>126</t>
  </si>
  <si>
    <t>28376417</t>
  </si>
  <si>
    <t>deska z polystyrénu XPS, hrana polodrážková a hladký povrch 300kPa tl 50mm</t>
  </si>
  <si>
    <t>1571738433</t>
  </si>
  <si>
    <t>301,64*1,02 'Přepočtené koeficientem množství</t>
  </si>
  <si>
    <t>127</t>
  </si>
  <si>
    <t>63231200</t>
  </si>
  <si>
    <t>deska čedičová minerální pro snížení kročejového hluku (max. zatížení 5 kN/m2) tl 20mm</t>
  </si>
  <si>
    <t>-1145839252</t>
  </si>
  <si>
    <t>128</t>
  </si>
  <si>
    <t>63231202</t>
  </si>
  <si>
    <t>deska čedičová minerální pro snížení kročejového hluku (max. zatížení 5 kN/m2) tl 30mm</t>
  </si>
  <si>
    <t>407154458</t>
  </si>
  <si>
    <t>17,28*1,02 'Přepočtené koeficientem množství</t>
  </si>
  <si>
    <t>129</t>
  </si>
  <si>
    <t>63231203</t>
  </si>
  <si>
    <t>deska čedičová minerální pro snížení kročejového hluku (max. zatížení 5 kN/m2) tl 40mm</t>
  </si>
  <si>
    <t>-1619678159</t>
  </si>
  <si>
    <t>1913,68*1,02 'Přepočtené koeficientem množství</t>
  </si>
  <si>
    <t>130</t>
  </si>
  <si>
    <t>-485045766</t>
  </si>
  <si>
    <t>(19,79*2+0,8*2)*0,5</t>
  </si>
  <si>
    <t>(61,78*2-9)*0,5</t>
  </si>
  <si>
    <t>skladba F-11</t>
  </si>
  <si>
    <t>9*3,5-6*2,7</t>
  </si>
  <si>
    <t>131</t>
  </si>
  <si>
    <t>63140347</t>
  </si>
  <si>
    <t>deska tepelně izolační minerální kontaktních fasád podélné vlákno λ=0,041 tl 20mm</t>
  </si>
  <si>
    <t>-52242269</t>
  </si>
  <si>
    <t>2023,006*1,05 'Přepočtené koeficientem množství</t>
  </si>
  <si>
    <t>132</t>
  </si>
  <si>
    <t>28376449</t>
  </si>
  <si>
    <t>deska z polystyrénu XPS, hrana rovná a strukturovaný povrch 300kPa tl 200mm</t>
  </si>
  <si>
    <t>-347893346</t>
  </si>
  <si>
    <t>77,87*1,05 'Přepočtené koeficientem množství</t>
  </si>
  <si>
    <t>133</t>
  </si>
  <si>
    <t>28376404</t>
  </si>
  <si>
    <t>deska z polystyrénu XPS, hrana rovná a strukturovaný povrch λ=0,033</t>
  </si>
  <si>
    <t>-1132045164</t>
  </si>
  <si>
    <t>F_11*0,3</t>
  </si>
  <si>
    <t>4,59*1,05 'Přepočtené koeficientem množství</t>
  </si>
  <si>
    <t>134</t>
  </si>
  <si>
    <t>713141135</t>
  </si>
  <si>
    <t>Montáž tepelné izolace střech plochých rohožemi, pásy, deskami, dílci, bloky (izolační materiál ve specifikaci) přilepenými za studena bodově, jednovrstvá</t>
  </si>
  <si>
    <t>1227859827</t>
  </si>
  <si>
    <t>atiky a ventilační šachty</t>
  </si>
  <si>
    <t>(62,119*2+6,21*2)*0,637</t>
  </si>
  <si>
    <t>1,065*1,22*14</t>
  </si>
  <si>
    <t>135</t>
  </si>
  <si>
    <t>28376470</t>
  </si>
  <si>
    <t>deska z polystyrénu XPS, hrana rovná a strukturovaný povrch 200kPa tl 20mm</t>
  </si>
  <si>
    <t>-1094965861</t>
  </si>
  <si>
    <t>105,241*1,02 'Přepočtené koeficientem množství</t>
  </si>
  <si>
    <t>136</t>
  </si>
  <si>
    <t>713141151</t>
  </si>
  <si>
    <t>Montáž tepelné izolace střech plochých rohožemi, pásy, deskami, dílci, bloky (izolační materiál ve specifikaci) kladenými volně jednovrstvá</t>
  </si>
  <si>
    <t>-1356995030</t>
  </si>
  <si>
    <t>137</t>
  </si>
  <si>
    <t>28372326</t>
  </si>
  <si>
    <t>deska EPS 150 do plochých střech a podlah λ=0,035</t>
  </si>
  <si>
    <t>-386837692</t>
  </si>
  <si>
    <t>S_01*0,5</t>
  </si>
  <si>
    <t>138</t>
  </si>
  <si>
    <t>713141311</t>
  </si>
  <si>
    <t>Montáž tepelné izolace střech plochých spádovými klíny v ploše kladenými volně</t>
  </si>
  <si>
    <t>-785318592</t>
  </si>
  <si>
    <t>skladba S-01</t>
  </si>
  <si>
    <t>61,745*6,45*2</t>
  </si>
  <si>
    <t>-1,065*1,22*14</t>
  </si>
  <si>
    <t>139</t>
  </si>
  <si>
    <t>28376142</t>
  </si>
  <si>
    <t>klín izolační z pěnového polystyrenu EPS 150 spádový</t>
  </si>
  <si>
    <t>-427883991</t>
  </si>
  <si>
    <t>S_01*(0,025+0,2)/2</t>
  </si>
  <si>
    <t>140</t>
  </si>
  <si>
    <t>-1509121812</t>
  </si>
  <si>
    <t>141</t>
  </si>
  <si>
    <t>957789064</t>
  </si>
  <si>
    <t>352,610*0,25</t>
  </si>
  <si>
    <t>142</t>
  </si>
  <si>
    <t>713191132</t>
  </si>
  <si>
    <t>Montáž tepelné izolace stavebních konstrukcí - doplňky a konstrukční součásti podlah, stropů vrchem nebo střech překrytím fólií separační z PE</t>
  </si>
  <si>
    <t>478323761</t>
  </si>
  <si>
    <t>143</t>
  </si>
  <si>
    <t>28323056</t>
  </si>
  <si>
    <t>fólie PE (500 kg/m3) separační podlahová oddělující tepelnou izolaci tl 1mm</t>
  </si>
  <si>
    <t>1587919046</t>
  </si>
  <si>
    <t>2373,19*1,1655 'Přepočtené koeficientem množství</t>
  </si>
  <si>
    <t>144</t>
  </si>
  <si>
    <t>998713102</t>
  </si>
  <si>
    <t>Přesun hmot pro izolace tepelné stanovený z hmotnosti přesunovaného materiálu vodorovná dopravní vzdálenost do 50 m v objektech výšky přes 6 m do 12 m</t>
  </si>
  <si>
    <t>-1406334055</t>
  </si>
  <si>
    <t>751</t>
  </si>
  <si>
    <t>Vzduchotechnika</t>
  </si>
  <si>
    <t>145</t>
  </si>
  <si>
    <t>751398058</t>
  </si>
  <si>
    <t>Mřížka rekuperace 404x164</t>
  </si>
  <si>
    <t>1203849679</t>
  </si>
  <si>
    <t>tabulka 102</t>
  </si>
  <si>
    <t>146</t>
  </si>
  <si>
    <t>751398059</t>
  </si>
  <si>
    <t>Mřížka rekuperace 354x354</t>
  </si>
  <si>
    <t>876365557</t>
  </si>
  <si>
    <t>762</t>
  </si>
  <si>
    <t>Konstrukce tesařské</t>
  </si>
  <si>
    <t>147</t>
  </si>
  <si>
    <t>7623613R</t>
  </si>
  <si>
    <t>Konstrukční vrstva pod klempířské prvky pro oplechování horních ploch zdí a nadezdívek (atik) z desek dřevoštěpkových šroubovaných do podkladu, tloušťky desky 20 mm, úprava dle detailu PD</t>
  </si>
  <si>
    <t>216862740</t>
  </si>
  <si>
    <t>(62,119*2+6,21*2)*0,737</t>
  </si>
  <si>
    <t>148</t>
  </si>
  <si>
    <t>998762102</t>
  </si>
  <si>
    <t>Přesun hmot pro konstrukce tesařské stanovený z hmotnosti přesunovaného materiálu vodorovná dopravní vzdálenost do 50 m v objektech výšky přes 6 do 12 m</t>
  </si>
  <si>
    <t>-1645675542</t>
  </si>
  <si>
    <t>763</t>
  </si>
  <si>
    <t>Konstrukce suché výstavby</t>
  </si>
  <si>
    <t>149</t>
  </si>
  <si>
    <t>763111316</t>
  </si>
  <si>
    <t>Příčka ze sádrokartonových desek s nosnou konstrukcí z jednoduchých ocelových profilů UW, CW jednoduše opláštěná deskou standardní A tl. 12,5 mm, příčka tl. 125 mm, profil 100, s izolací, EI 30, Rw do 48 dB</t>
  </si>
  <si>
    <t>1085283041</t>
  </si>
  <si>
    <t>"byt 1+kk" (2,735*2,65)*4</t>
  </si>
  <si>
    <t>"byt 1+kk" (2,735*2,65)*16</t>
  </si>
  <si>
    <t>"byt 1+kk" (2,735*3,35)*10</t>
  </si>
  <si>
    <t>150</t>
  </si>
  <si>
    <t>763122558</t>
  </si>
  <si>
    <t>Stěna šachtová ze sádrokartonových desek s nosnou konstrukcí ze zdvojených ocelových profilů UW, CW trojitě opláštěná deskami protipožárními DF tl. 3 x 15 mm EI 90, stěna tl. 145 mm, profil 100, s izolací, Rw do 39 dB</t>
  </si>
  <si>
    <t>-392606660</t>
  </si>
  <si>
    <t>F-22 šachty ze strany atria</t>
  </si>
  <si>
    <t>0,71*2,65*14</t>
  </si>
  <si>
    <t>0,71*3,6*14</t>
  </si>
  <si>
    <t>151</t>
  </si>
  <si>
    <t>763123233</t>
  </si>
  <si>
    <t>Stěna předsazená bezpečnostní ze sádrokartonových desek bezpečnostní třída RC3 s nosnou konstrukcí ze zdvojených ocelových profilů UW, CW s dodatečným profilem CD, se dvěma ocelovými plechy tl. 0,55 mm 2 x dvojitě opláštěná deskami tl. 2 x 2 x 12,5 mm impregnovanými H2, s izolací, EI 30, stěna tl. 200 mm, profil 75</t>
  </si>
  <si>
    <t>1948971036</t>
  </si>
  <si>
    <t>152</t>
  </si>
  <si>
    <t>763131451</t>
  </si>
  <si>
    <t>Podhled ze sádrokartonových desek dvouvrstvá zavěšená spodní konstrukce z ocelových profilů CD, UD jednoduše opláštěná deskou impregnovanou H2, tl. 12,5 mm, bez izolace</t>
  </si>
  <si>
    <t>984630072</t>
  </si>
  <si>
    <t>skladba D014</t>
  </si>
  <si>
    <t>153</t>
  </si>
  <si>
    <t>763131752</t>
  </si>
  <si>
    <t>Podhled ze sádrokartonových desek ostatní práce a konstrukce na podhledech ze sádrokartonových desek montáž jedné vrstvy tepelné izolace</t>
  </si>
  <si>
    <t>639884795</t>
  </si>
  <si>
    <t>154</t>
  </si>
  <si>
    <t>63166914</t>
  </si>
  <si>
    <t>deska tepelně izolační akustická ze skelných vláken tl 60mm</t>
  </si>
  <si>
    <t>-1905883177</t>
  </si>
  <si>
    <t>236,9*1,02 'Přepočtené koeficientem množství</t>
  </si>
  <si>
    <t>155</t>
  </si>
  <si>
    <t>763131761</t>
  </si>
  <si>
    <t>Podhled ze sádrokartonových desek Příplatek k cenám za plochu do 3 m2 jednotlivě</t>
  </si>
  <si>
    <t>770105690</t>
  </si>
  <si>
    <t>156</t>
  </si>
  <si>
    <t>763131765</t>
  </si>
  <si>
    <t>Podhled ze sádrokartonových desek Příplatek k cenám za výšku zavěšení přes 0,5 do 1,0 m</t>
  </si>
  <si>
    <t>88630943</t>
  </si>
  <si>
    <t>157</t>
  </si>
  <si>
    <t>998763101</t>
  </si>
  <si>
    <t>Přesun hmot pro dřevostavby stanovený z hmotnosti přesunovaného materiálu vodorovná dopravní vzdálenost do 50 m v objektech výšky přes 6 do 12 m</t>
  </si>
  <si>
    <t>1179606894</t>
  </si>
  <si>
    <t>764</t>
  </si>
  <si>
    <t>Konstrukce klempířské</t>
  </si>
  <si>
    <t>158</t>
  </si>
  <si>
    <t>76424151</t>
  </si>
  <si>
    <t>Kastlíky žaluzií</t>
  </si>
  <si>
    <t>1982628626</t>
  </si>
  <si>
    <t>KL-11</t>
  </si>
  <si>
    <t>2,86*0,181</t>
  </si>
  <si>
    <t>Kl-12</t>
  </si>
  <si>
    <t>3,168*0,631</t>
  </si>
  <si>
    <t>Kl-13</t>
  </si>
  <si>
    <t>6*0,079</t>
  </si>
  <si>
    <t>18*0,079</t>
  </si>
  <si>
    <t>60*0,079</t>
  </si>
  <si>
    <t>Kl-16</t>
  </si>
  <si>
    <t>5,977*0,571</t>
  </si>
  <si>
    <t>159</t>
  </si>
  <si>
    <t>764244411</t>
  </si>
  <si>
    <t>Oplechování horních ploch zdí a nadezdívek (atik) z titanzinkového předzvětralého plechu mechanicky kotvené přes rš 800 mm</t>
  </si>
  <si>
    <t>1037569328</t>
  </si>
  <si>
    <t>Kl -01</t>
  </si>
  <si>
    <t>172,34+22,58</t>
  </si>
  <si>
    <t>Kl-02</t>
  </si>
  <si>
    <t>15,9+2,72</t>
  </si>
  <si>
    <t>Kl-03</t>
  </si>
  <si>
    <t>2,52+0,46</t>
  </si>
  <si>
    <t>Kl-04</t>
  </si>
  <si>
    <t>18,72+2,76</t>
  </si>
  <si>
    <t>Kl-05</t>
  </si>
  <si>
    <t>1,37+0,18</t>
  </si>
  <si>
    <t>160</t>
  </si>
  <si>
    <t>764246403</t>
  </si>
  <si>
    <t>Oplechování parapetů z titanzinkového předzvětralého plechu rovných mechanicky kotvené, bez rohů rš 250 mm</t>
  </si>
  <si>
    <t>-1616697630</t>
  </si>
  <si>
    <t>"O01" 0,96</t>
  </si>
  <si>
    <t>"O02" 3,92</t>
  </si>
  <si>
    <t>"O02A" 7,84</t>
  </si>
  <si>
    <t>"O03" 19,6</t>
  </si>
  <si>
    <t>"O03A" 7,84</t>
  </si>
  <si>
    <t>"O03B" 13,72</t>
  </si>
  <si>
    <t>"O03C" 3,92</t>
  </si>
  <si>
    <t>"O04" 7,76</t>
  </si>
  <si>
    <t>"O04A" 3,88</t>
  </si>
  <si>
    <t>"O04B" 30,86</t>
  </si>
  <si>
    <t>"O05" 2,04</t>
  </si>
  <si>
    <t>"O06" 0,96</t>
  </si>
  <si>
    <t>"O07" 11,64</t>
  </si>
  <si>
    <t>"O07A" 5,82</t>
  </si>
  <si>
    <t>"O07B" 31,04</t>
  </si>
  <si>
    <t>"O08" 1,96</t>
  </si>
  <si>
    <t>"O08A" 3,92</t>
  </si>
  <si>
    <t>"O09" 2,16</t>
  </si>
  <si>
    <t>161</t>
  </si>
  <si>
    <t>76454141R</t>
  </si>
  <si>
    <t>Žlab podokapní půlený z TiZn předzvětralého plechu rš 56 mm</t>
  </si>
  <si>
    <t>695570685</t>
  </si>
  <si>
    <t>KL-17</t>
  </si>
  <si>
    <t>72,024+12,004</t>
  </si>
  <si>
    <t>162</t>
  </si>
  <si>
    <t>998764103</t>
  </si>
  <si>
    <t>Přesun hmot pro konstrukce klempířské stanovený z hmotnosti přesunovaného materiálu vodorovná dopravní vzdálenost do 50 m v objektech výšky přes 12 do 24 m</t>
  </si>
  <si>
    <t>-1116089047</t>
  </si>
  <si>
    <t>766</t>
  </si>
  <si>
    <t>Konstrukce truhlářské</t>
  </si>
  <si>
    <t>163</t>
  </si>
  <si>
    <t>766622116</t>
  </si>
  <si>
    <t>Montáž oken plastových včetně montáže rámu plochy přes 1 m2 pevných do zdiva, výšky přes 1,5 do 2,5 m</t>
  </si>
  <si>
    <t>959533284</t>
  </si>
  <si>
    <t>"O01" 1*1,6</t>
  </si>
  <si>
    <t>164</t>
  </si>
  <si>
    <t>61140046</t>
  </si>
  <si>
    <t>okno plastové s fixním zasklením trojsklo přes plochu 1m2 v 1,5-2,5m</t>
  </si>
  <si>
    <t>-190416352</t>
  </si>
  <si>
    <t>165</t>
  </si>
  <si>
    <t>766622117</t>
  </si>
  <si>
    <t>Montáž oken plastových včetně montáže rámu plochy přes 1 m2 pevných do zdiva, výšky přes 2,5 m</t>
  </si>
  <si>
    <t>212463696</t>
  </si>
  <si>
    <t>"O09" 2,2*2,6</t>
  </si>
  <si>
    <t>"O10" 2,2*2,45</t>
  </si>
  <si>
    <t>166</t>
  </si>
  <si>
    <t>61140048</t>
  </si>
  <si>
    <t>okno plastové s fixním zasklením trojsklo přes plochu 1m2 přes v 2,5m</t>
  </si>
  <si>
    <t>-1741814542</t>
  </si>
  <si>
    <t>167</t>
  </si>
  <si>
    <t>-1090192606</t>
  </si>
  <si>
    <t>168</t>
  </si>
  <si>
    <t>766622133</t>
  </si>
  <si>
    <t>Montáž oken plastových včetně montáže rámu plochy přes 1 m2 otevíravých do zdiva, výšky přes 2,5 m</t>
  </si>
  <si>
    <t>1676240618</t>
  </si>
  <si>
    <t>"O02" 2*1,6*3</t>
  </si>
  <si>
    <t>"O03" 2*2,45*22</t>
  </si>
  <si>
    <t>"O03A" 2*2,45</t>
  </si>
  <si>
    <t>"O04" 2*2,45*25</t>
  </si>
  <si>
    <t>"O05" 2*2,45</t>
  </si>
  <si>
    <t>"O06" 1*2,45</t>
  </si>
  <si>
    <t>"O07" 2*2,65*13</t>
  </si>
  <si>
    <t>"O08" 2*1,8*3</t>
  </si>
  <si>
    <t>"O10" 1*2,45</t>
  </si>
  <si>
    <t>"O11" 2*2,65*12</t>
  </si>
  <si>
    <t>169</t>
  </si>
  <si>
    <t>61140056</t>
  </si>
  <si>
    <t>okno plastové otevíravé/sklopné trojsklo přes plochu 1m2 přes v 2,5m</t>
  </si>
  <si>
    <t>-170925552</t>
  </si>
  <si>
    <t>170</t>
  </si>
  <si>
    <t>61140054</t>
  </si>
  <si>
    <t>okno plastové otevíravé/sklopné trojsklo přes plochu 1m2 v 1,5-2,5m</t>
  </si>
  <si>
    <t>-533857612</t>
  </si>
  <si>
    <t>171</t>
  </si>
  <si>
    <t>2109998645</t>
  </si>
  <si>
    <t>Podkladní profil Purenit 60/150/1000 mm</t>
  </si>
  <si>
    <t>-1664386895</t>
  </si>
  <si>
    <t>tabulka 205</t>
  </si>
  <si>
    <t>172</t>
  </si>
  <si>
    <t>766660001</t>
  </si>
  <si>
    <t>Montáž dveřních křídel dřevěných nebo plastových otevíravých do ocelové zárubně povrchově upravených jednokřídlových, šířky do 800 mm</t>
  </si>
  <si>
    <t>1467189193</t>
  </si>
  <si>
    <t>"D08" 2</t>
  </si>
  <si>
    <t>173</t>
  </si>
  <si>
    <t>61162025</t>
  </si>
  <si>
    <t>dveře jednokřídlé dřevotřískové povrch fóliový plné 700x1970-2100mm</t>
  </si>
  <si>
    <t>973930730</t>
  </si>
  <si>
    <t>174</t>
  </si>
  <si>
    <t>61162026</t>
  </si>
  <si>
    <t>dveře jednokřídlé dřevotřískové povrch fóliový plné 800x1970-2100mm</t>
  </si>
  <si>
    <t>-1615750546</t>
  </si>
  <si>
    <t>175</t>
  </si>
  <si>
    <t>766660002</t>
  </si>
  <si>
    <t>Montáž dveřních křídel dřevěných nebo plastových otevíravých do ocelové zárubně povrchově upravených jednokřídlových, šířky přes 800 mm</t>
  </si>
  <si>
    <t>1954344923</t>
  </si>
  <si>
    <t>176</t>
  </si>
  <si>
    <t>61162027</t>
  </si>
  <si>
    <t>dveře jednokřídlé dřevotřískové povrch fóliový plné 900x1970-2100mm</t>
  </si>
  <si>
    <t>-222196096</t>
  </si>
  <si>
    <t>177</t>
  </si>
  <si>
    <t>61162032</t>
  </si>
  <si>
    <t>dveře jednokřídlé dřevotřískové povrch fóliový částečně prosklené 800x1970-2100mm</t>
  </si>
  <si>
    <t>-456040279</t>
  </si>
  <si>
    <t>178</t>
  </si>
  <si>
    <t>61162088</t>
  </si>
  <si>
    <t>dveře jednokřídlé dřevotřískové povrch laminátový plné 1000x1970-2100mm</t>
  </si>
  <si>
    <t>1447542823</t>
  </si>
  <si>
    <t>179</t>
  </si>
  <si>
    <t>766660022</t>
  </si>
  <si>
    <t>Montáž dveřních křídel dřevěných nebo plastových otevíravých do ocelové zárubně protipožárních jednokřídlových, šířky přes 800 mm</t>
  </si>
  <si>
    <t>436908114</t>
  </si>
  <si>
    <t>180</t>
  </si>
  <si>
    <t>6116531R</t>
  </si>
  <si>
    <t>dveře jednokřídlé dřevotřískové protipožární EI (EW) 30 D3 povrch laminátový plné 900x2400mm</t>
  </si>
  <si>
    <t>539823141</t>
  </si>
  <si>
    <t>181</t>
  </si>
  <si>
    <t>766660162</t>
  </si>
  <si>
    <t>Montáž dveřních křídel dřevěných nebo plastových otevíravých do dřevěné rámové zárubně protipožárních jednokřídlových, šířky přes 800 mm</t>
  </si>
  <si>
    <t>-624428153</t>
  </si>
  <si>
    <t>"D01" 50</t>
  </si>
  <si>
    <t>182</t>
  </si>
  <si>
    <t>6116532R</t>
  </si>
  <si>
    <t>dveře jednokřídlé dřevotřískové protipožární EI (EW) 30 D3 povrch laminátový částečně prosklené 900x2325mm</t>
  </si>
  <si>
    <t>1467281850</t>
  </si>
  <si>
    <t>183</t>
  </si>
  <si>
    <t>766660312</t>
  </si>
  <si>
    <t>Montáž dveřních křídel dřevěných nebo plastových posuvných dveří do pouzdra zděné příčky s jednou kapsou jednokřídlových, průchozí šířky přes 800 do 1200 mm</t>
  </si>
  <si>
    <t>19604555</t>
  </si>
  <si>
    <t>"D03" 30</t>
  </si>
  <si>
    <t>184</t>
  </si>
  <si>
    <t>6114418</t>
  </si>
  <si>
    <t>dveře posuvné do stavebního pouzdra</t>
  </si>
  <si>
    <t>826082738</t>
  </si>
  <si>
    <t>185</t>
  </si>
  <si>
    <t>766660716</t>
  </si>
  <si>
    <t>Montáž dveřních doplňků samozavírače na zárubeň dřevěnou</t>
  </si>
  <si>
    <t>2009573990</t>
  </si>
  <si>
    <t>186</t>
  </si>
  <si>
    <t>54917260</t>
  </si>
  <si>
    <t>samozavírač dveří hydraulický K214 č.13 zlatá bronz</t>
  </si>
  <si>
    <t>-1742213990</t>
  </si>
  <si>
    <t>187</t>
  </si>
  <si>
    <t>766660717</t>
  </si>
  <si>
    <t>Montáž dveřních doplňků samozavírače na zárubeň ocelovou</t>
  </si>
  <si>
    <t>233060499</t>
  </si>
  <si>
    <t>"D08" 1</t>
  </si>
  <si>
    <t>188</t>
  </si>
  <si>
    <t>-1312423908</t>
  </si>
  <si>
    <t>189</t>
  </si>
  <si>
    <t>7666609</t>
  </si>
  <si>
    <t>D+M WC kováni,</t>
  </si>
  <si>
    <t>1899716874</t>
  </si>
  <si>
    <t>190</t>
  </si>
  <si>
    <t>7666610</t>
  </si>
  <si>
    <t>D+M kliky,koule, štítky,bezp. zámek</t>
  </si>
  <si>
    <t>1960108230</t>
  </si>
  <si>
    <t>191</t>
  </si>
  <si>
    <t>7666611</t>
  </si>
  <si>
    <t>D+M klika, štítek</t>
  </si>
  <si>
    <t>1798743247</t>
  </si>
  <si>
    <t>192</t>
  </si>
  <si>
    <t>7666627</t>
  </si>
  <si>
    <t>D09 - D+M dveře a zárubně dle specifikace PD</t>
  </si>
  <si>
    <t>-678404526</t>
  </si>
  <si>
    <t>193</t>
  </si>
  <si>
    <t>7666627a</t>
  </si>
  <si>
    <t>D09A - D+M dveře a zárubně dle specifikace PD</t>
  </si>
  <si>
    <t>-1938819127</t>
  </si>
  <si>
    <t>194</t>
  </si>
  <si>
    <t>766681114</t>
  </si>
  <si>
    <t>Montáž zárubní dřevěných, plastových nebo z lamina rámových, pro dveře jednokřídlové, šířky do 900 mm</t>
  </si>
  <si>
    <t>1891717324</t>
  </si>
  <si>
    <t>195</t>
  </si>
  <si>
    <t>6118230</t>
  </si>
  <si>
    <t xml:space="preserve">zárubeň rámová pro dveře 1křídlé, požární odolnost EI 30 DP3  </t>
  </si>
  <si>
    <t>-313596402</t>
  </si>
  <si>
    <t>196</t>
  </si>
  <si>
    <t>766694111</t>
  </si>
  <si>
    <t>Montáž ostatních truhlářských konstrukcí parapetních desek dřevěných nebo plastových šířky do 300 mm, délky do 1000 mm</t>
  </si>
  <si>
    <t>872825526</t>
  </si>
  <si>
    <t>"O01" 1</t>
  </si>
  <si>
    <t>197</t>
  </si>
  <si>
    <t>60794101</t>
  </si>
  <si>
    <t>parapet dřevotřískový vnitřní povrch laminátový š 200mm</t>
  </si>
  <si>
    <t>-752198771</t>
  </si>
  <si>
    <t>198</t>
  </si>
  <si>
    <t>60794003</t>
  </si>
  <si>
    <t>parapet dřevotřískový vnitřní povrch laminátový zažehlené hrany</t>
  </si>
  <si>
    <t>sada</t>
  </si>
  <si>
    <t>-757409455</t>
  </si>
  <si>
    <t>199</t>
  </si>
  <si>
    <t>766694113</t>
  </si>
  <si>
    <t>Montáž ostatních truhlářských konstrukcí parapetních desek dřevěných nebo plastových šířky do 300 mm, délky přes 1600 do 2600 mm</t>
  </si>
  <si>
    <t>292793698</t>
  </si>
  <si>
    <t>"O02"2</t>
  </si>
  <si>
    <t>"O02A" 4</t>
  </si>
  <si>
    <t>"O08" 1</t>
  </si>
  <si>
    <t>"O08A" 2</t>
  </si>
  <si>
    <t>200</t>
  </si>
  <si>
    <t>1694488885</t>
  </si>
  <si>
    <t>"O02"3,92</t>
  </si>
  <si>
    <t>201</t>
  </si>
  <si>
    <t>1072633973</t>
  </si>
  <si>
    <t>202</t>
  </si>
  <si>
    <t>998766102</t>
  </si>
  <si>
    <t>Přesun hmot pro konstrukce truhlářské stanovený z hmotnosti přesunovaného materiálu vodorovná dopravní vzdálenost do 50 m v objektech výšky přes 6 do 12 m</t>
  </si>
  <si>
    <t>18627322</t>
  </si>
  <si>
    <t>767</t>
  </si>
  <si>
    <t>Konstrukce zámečnické</t>
  </si>
  <si>
    <t>203</t>
  </si>
  <si>
    <t>7671000</t>
  </si>
  <si>
    <t xml:space="preserve">D+M výtah Schindler 3000 dle cenové nabídky </t>
  </si>
  <si>
    <t>soub</t>
  </si>
  <si>
    <t>-482453485</t>
  </si>
  <si>
    <t>204</t>
  </si>
  <si>
    <t>767424</t>
  </si>
  <si>
    <t>Prosklené stěny atria dle výkresu D.1.1.18</t>
  </si>
  <si>
    <t>516991297</t>
  </si>
  <si>
    <t>výtahová šachta jih</t>
  </si>
  <si>
    <t>1,73*9,495</t>
  </si>
  <si>
    <t>výtahová šachta sever</t>
  </si>
  <si>
    <t>1,73*8,64</t>
  </si>
  <si>
    <t>fasáda sever</t>
  </si>
  <si>
    <t>5,975*9,495</t>
  </si>
  <si>
    <t xml:space="preserve">fasáda jih </t>
  </si>
  <si>
    <t>1,42*9,495*2</t>
  </si>
  <si>
    <t>205</t>
  </si>
  <si>
    <t>767425</t>
  </si>
  <si>
    <t>Prosklená střecha atria dle výkresu D.1.1.20</t>
  </si>
  <si>
    <t>957249007</t>
  </si>
  <si>
    <t>Shed za jižním štítem atria</t>
  </si>
  <si>
    <t>1,419*1,77*2</t>
  </si>
  <si>
    <t>6*1,561</t>
  </si>
  <si>
    <t>Shed za severním štítem atria</t>
  </si>
  <si>
    <t>6*3,311</t>
  </si>
  <si>
    <t>Shed pultový atria (12ks)</t>
  </si>
  <si>
    <t>6*4,428*12</t>
  </si>
  <si>
    <t>206</t>
  </si>
  <si>
    <t>76751012</t>
  </si>
  <si>
    <t>Rošt pojízdný a pochozí</t>
  </si>
  <si>
    <t>-90154585</t>
  </si>
  <si>
    <t>Z-19</t>
  </si>
  <si>
    <t>4,32</t>
  </si>
  <si>
    <t>Z-20</t>
  </si>
  <si>
    <t>1,2</t>
  </si>
  <si>
    <t>207</t>
  </si>
  <si>
    <t>767531111</t>
  </si>
  <si>
    <t>Montáž vstupních čistících zón z rohoží kovových nebo plastových</t>
  </si>
  <si>
    <t>230963172</t>
  </si>
  <si>
    <t>kartáče</t>
  </si>
  <si>
    <t>P-16</t>
  </si>
  <si>
    <t>5,98</t>
  </si>
  <si>
    <t>P-17</t>
  </si>
  <si>
    <t>2,59</t>
  </si>
  <si>
    <t>rohožky</t>
  </si>
  <si>
    <t>P-16A</t>
  </si>
  <si>
    <t>4,77</t>
  </si>
  <si>
    <t>208</t>
  </si>
  <si>
    <t>69752001</t>
  </si>
  <si>
    <t>rohož vstupní provedení hliník standard 27 mm</t>
  </si>
  <si>
    <t>-1230505980</t>
  </si>
  <si>
    <t>8,57</t>
  </si>
  <si>
    <t>209</t>
  </si>
  <si>
    <t>697522</t>
  </si>
  <si>
    <t>rohož čístící tahokov</t>
  </si>
  <si>
    <t>1900628150</t>
  </si>
  <si>
    <t>210</t>
  </si>
  <si>
    <t>767531121</t>
  </si>
  <si>
    <t>Montáž vstupních čistících zón z rohoží osazení rámu mosazného nebo hliníkového zapuštěného z L profilů</t>
  </si>
  <si>
    <t>-1160795724</t>
  </si>
  <si>
    <t>"Z-14" 8,811</t>
  </si>
  <si>
    <t>"Z-15" 4,555</t>
  </si>
  <si>
    <t>"Z-16" 6,965</t>
  </si>
  <si>
    <t>"Z-17" 7,712</t>
  </si>
  <si>
    <t>"Z-18" 5,643</t>
  </si>
  <si>
    <t>211</t>
  </si>
  <si>
    <t>69752160</t>
  </si>
  <si>
    <t>rám pro zapuštění profil L-30/30 25/25 20/30 15/30-Al</t>
  </si>
  <si>
    <t>85786924</t>
  </si>
  <si>
    <t>212</t>
  </si>
  <si>
    <t>767640111</t>
  </si>
  <si>
    <t>Montáž dveří ocelových vchodových jednokřídlových bez nadsvětlíku</t>
  </si>
  <si>
    <t>-1919183208</t>
  </si>
  <si>
    <t>"D13" 2</t>
  </si>
  <si>
    <t>213</t>
  </si>
  <si>
    <t>55341332</t>
  </si>
  <si>
    <t>dveře jednokřídlé Al prosklené max rozměru otvoru 2,42m2 bezpečnostní třídy RC2</t>
  </si>
  <si>
    <t>-1697956989</t>
  </si>
  <si>
    <t>"D10" 1,25*2,45</t>
  </si>
  <si>
    <t>"D13" 1,2*2,15*2</t>
  </si>
  <si>
    <t>214</t>
  </si>
  <si>
    <t>767640113</t>
  </si>
  <si>
    <t>Montáž dveří ocelových vchodových jednokřídlových s pevným bočním dílem</t>
  </si>
  <si>
    <t>362102139</t>
  </si>
  <si>
    <t>"D11" 2</t>
  </si>
  <si>
    <t>215</t>
  </si>
  <si>
    <t>55341334</t>
  </si>
  <si>
    <t>dveře dvoukřídlé Al prosklené max rozměru otvoru 4,84m2</t>
  </si>
  <si>
    <t>-1039947732</t>
  </si>
  <si>
    <t>"D11"1,535*2,525*2</t>
  </si>
  <si>
    <t>216</t>
  </si>
  <si>
    <t>767646401</t>
  </si>
  <si>
    <t>Montáž dveří ocelových revizních dvířek s rámem jednokřídlových, výšky do 1000 mm</t>
  </si>
  <si>
    <t>-976102967</t>
  </si>
  <si>
    <t>tabulka 101</t>
  </si>
  <si>
    <t>217</t>
  </si>
  <si>
    <t>5624584</t>
  </si>
  <si>
    <t>revizní dvířka rozdělovače út - obložená</t>
  </si>
  <si>
    <t>-168316561</t>
  </si>
  <si>
    <t>218</t>
  </si>
  <si>
    <t>5624585</t>
  </si>
  <si>
    <t>revizní dvířka rozdělovače út - zaomítaná</t>
  </si>
  <si>
    <t>81043832</t>
  </si>
  <si>
    <t>219</t>
  </si>
  <si>
    <t>5624581</t>
  </si>
  <si>
    <t>dvířka revizní 660x400 EI 15 DP2</t>
  </si>
  <si>
    <t>-198807262</t>
  </si>
  <si>
    <t>220</t>
  </si>
  <si>
    <t>767651114</t>
  </si>
  <si>
    <t>Montáž vrat garážových nebo průmyslových sekčních zajížděcích pod strop, plochy přes 13 m2</t>
  </si>
  <si>
    <t>-429338802</t>
  </si>
  <si>
    <t>"D20" 1</t>
  </si>
  <si>
    <t>221</t>
  </si>
  <si>
    <t>5534584</t>
  </si>
  <si>
    <t xml:space="preserve">vrata garážová sekční zateplená  lamela typ M  rozměr 6000x2700mm</t>
  </si>
  <si>
    <t>1117809330</t>
  </si>
  <si>
    <t>222</t>
  </si>
  <si>
    <t>767651126</t>
  </si>
  <si>
    <t>Montáž vrat garážových nebo průmyslových příslušenství sekčních vrat elektrického pohonu</t>
  </si>
  <si>
    <t>-117459791</t>
  </si>
  <si>
    <t>223</t>
  </si>
  <si>
    <t>55345878</t>
  </si>
  <si>
    <t>pohon garážových sekčních a výklopných vrat o síle 1000N max. 50 cyklů denně</t>
  </si>
  <si>
    <t>1530680555</t>
  </si>
  <si>
    <t>224</t>
  </si>
  <si>
    <t>7679954</t>
  </si>
  <si>
    <t>Montáž ocelových konstrukcí bez rozdílu váhy, vč. povrchových úprav, specifikace dle PD</t>
  </si>
  <si>
    <t>951179746</t>
  </si>
  <si>
    <t>"Z-01" 2,27</t>
  </si>
  <si>
    <t>"Z-02" 3,27</t>
  </si>
  <si>
    <t>"Z-03" 0,3</t>
  </si>
  <si>
    <t>"Z-04" 1,686</t>
  </si>
  <si>
    <t>"Z-06" 0,726</t>
  </si>
  <si>
    <t>225</t>
  </si>
  <si>
    <t>7679955</t>
  </si>
  <si>
    <t>Z-10 Dodávka a montáž ocelové obslužné lávky , specifikace dle PD</t>
  </si>
  <si>
    <t>1057794353</t>
  </si>
  <si>
    <t>226</t>
  </si>
  <si>
    <t>7679956</t>
  </si>
  <si>
    <t>Z-11 Dodávka a montáž ocelové obslužné lávky úžlabí , specifikace dle PD</t>
  </si>
  <si>
    <t>581877315</t>
  </si>
  <si>
    <t>227</t>
  </si>
  <si>
    <t>7679957</t>
  </si>
  <si>
    <t>Z-12 Dodávka a montáž ocelové obslužné lávky skleněné střechy - hřeben shedu, specifikace dle PD</t>
  </si>
  <si>
    <t>127592240</t>
  </si>
  <si>
    <t>228</t>
  </si>
  <si>
    <t>7679958</t>
  </si>
  <si>
    <t>Z-13 Dodávka a montáž ocelové obslužné lávky skleněné střechy - štít sever, specifikace dle PD</t>
  </si>
  <si>
    <t>1186534319</t>
  </si>
  <si>
    <t>229</t>
  </si>
  <si>
    <t>76799611</t>
  </si>
  <si>
    <t xml:space="preserve">Z-19 D+M rám uložení roštu, specifikace dle PD </t>
  </si>
  <si>
    <t>-583475660</t>
  </si>
  <si>
    <t>230</t>
  </si>
  <si>
    <t>76799612</t>
  </si>
  <si>
    <t xml:space="preserve">Z-20 D+M rám uložení roštu, specifikace dle PD </t>
  </si>
  <si>
    <t>-1274779165</t>
  </si>
  <si>
    <t>231</t>
  </si>
  <si>
    <t>76799613</t>
  </si>
  <si>
    <t xml:space="preserve">Z-21 D+M rám uložení skla, specifikace dle PD </t>
  </si>
  <si>
    <t>-1397305519</t>
  </si>
  <si>
    <t>232</t>
  </si>
  <si>
    <t>76799646</t>
  </si>
  <si>
    <t>Zábradlí z profilů L 40/5 vč. povrchové úpravy, madlo dub světlý , specifikace dle PD</t>
  </si>
  <si>
    <t>-548361166</t>
  </si>
  <si>
    <t>"Z-22" 224,486</t>
  </si>
  <si>
    <t>"Z-23" 13,896</t>
  </si>
  <si>
    <t>"Z-25" 25,312</t>
  </si>
  <si>
    <t>"Z-26" 4,12</t>
  </si>
  <si>
    <t>"Z-28" 26,716</t>
  </si>
  <si>
    <t>233</t>
  </si>
  <si>
    <t>998767103</t>
  </si>
  <si>
    <t>Přesun hmot pro zámečnické konstrukce stanovený z hmotnosti přesunovaného materiálu vodorovná dopravní vzdálenost do 50 m v objektech výšky přes 12 do 24 m</t>
  </si>
  <si>
    <t>1825230873</t>
  </si>
  <si>
    <t>771</t>
  </si>
  <si>
    <t>Podlahy z dlaždic</t>
  </si>
  <si>
    <t>234</t>
  </si>
  <si>
    <t>771151021</t>
  </si>
  <si>
    <t>Příprava podkladu před provedením dlažby samonivelační stěrka min.pevnosti 30 MPa, tloušťky do 3 mm</t>
  </si>
  <si>
    <t>1578693876</t>
  </si>
  <si>
    <t>235</t>
  </si>
  <si>
    <t>771574112</t>
  </si>
  <si>
    <t>Montáž podlah z dlaždic keramických lepených flexibilním lepidlem maloformátových hladkých přes 9 do 12 ks/m2</t>
  </si>
  <si>
    <t>232394539</t>
  </si>
  <si>
    <t>236</t>
  </si>
  <si>
    <t>59761003</t>
  </si>
  <si>
    <t>dlažba keramická hutná hladká do interiéru přes 9 do 12ks/m2</t>
  </si>
  <si>
    <t>1034331139</t>
  </si>
  <si>
    <t>236,9*1,1 'Přepočtené koeficientem množství</t>
  </si>
  <si>
    <t>237</t>
  </si>
  <si>
    <t>771577111</t>
  </si>
  <si>
    <t>Montáž podlah z dlaždic keramických lepených flexibilním lepidlem Příplatek k cenám za plochu do 5 m2 jednotlivě</t>
  </si>
  <si>
    <t>-1576294313</t>
  </si>
  <si>
    <t>238</t>
  </si>
  <si>
    <t>771591112</t>
  </si>
  <si>
    <t>Izolace podlahy pod dlažbu nátěrem nebo stěrkou ve dvou vrstvách</t>
  </si>
  <si>
    <t>1596632870</t>
  </si>
  <si>
    <t>239</t>
  </si>
  <si>
    <t>771592011</t>
  </si>
  <si>
    <t>Čištění vnitřních ploch po položení dlažby podlah nebo schodišť chemickými prostředky</t>
  </si>
  <si>
    <t>1000989524</t>
  </si>
  <si>
    <t>240</t>
  </si>
  <si>
    <t>998771102</t>
  </si>
  <si>
    <t>Přesun hmot pro podlahy z dlaždic stanovený z hmotnosti přesunovaného materiálu vodorovná dopravní vzdálenost do 50 m v objektech výšky přes 6 do 12 m</t>
  </si>
  <si>
    <t>-1120080788</t>
  </si>
  <si>
    <t>775</t>
  </si>
  <si>
    <t>Podlahy skládané</t>
  </si>
  <si>
    <t>241</t>
  </si>
  <si>
    <t>775413401</t>
  </si>
  <si>
    <t>Montáž lišty obvodové lepené</t>
  </si>
  <si>
    <t>-479238210</t>
  </si>
  <si>
    <t>242</t>
  </si>
  <si>
    <t>28411003</t>
  </si>
  <si>
    <t>lišta soklová PVC 30x30mm</t>
  </si>
  <si>
    <t>629909596</t>
  </si>
  <si>
    <t>1509,102*1,08 'Přepočtené koeficientem množství</t>
  </si>
  <si>
    <t>243</t>
  </si>
  <si>
    <t>775541161</t>
  </si>
  <si>
    <t>Montáž podlah plovoucích z velkoplošných lamel vinylových na dřevovláknité nebo kompozitní desce, spojovaných zaklapnutím na zámek</t>
  </si>
  <si>
    <t>922714891</t>
  </si>
  <si>
    <t>244</t>
  </si>
  <si>
    <t>28411065</t>
  </si>
  <si>
    <t>dílce vinylové plovoucí na P+D, tl 5,0mm, nášlapná vrstva 0,40mm, úprava PUR, zátěž 23/32/41, otlak 0,03mm, R10, hořlavost Bfl S1, podložka kompozitní</t>
  </si>
  <si>
    <t>-1967097333</t>
  </si>
  <si>
    <t>1676,78*1,08 'Přepočtené koeficientem množství</t>
  </si>
  <si>
    <t>245</t>
  </si>
  <si>
    <t>775591191</t>
  </si>
  <si>
    <t>Ostatní prvky pro plovoucí podlahy montáž podložky vyrovnávací a tlumící</t>
  </si>
  <si>
    <t>-704054622</t>
  </si>
  <si>
    <t>246</t>
  </si>
  <si>
    <t>61155350</t>
  </si>
  <si>
    <t>podložka izolační z pěnového PE 2mm</t>
  </si>
  <si>
    <t>225284708</t>
  </si>
  <si>
    <t>247</t>
  </si>
  <si>
    <t>998775102</t>
  </si>
  <si>
    <t>Přesun hmot pro podlahy skládané stanovený z hmotnosti přesunovaného materiálu vodorovná dopravní vzdálenost do 50 m v objektech výšky přes 6 do 12 m</t>
  </si>
  <si>
    <t>-1746100059</t>
  </si>
  <si>
    <t>776</t>
  </si>
  <si>
    <t>Podlahy povlakové</t>
  </si>
  <si>
    <t>248</t>
  </si>
  <si>
    <t>776111311</t>
  </si>
  <si>
    <t>Příprava podkladu vysátí podlah</t>
  </si>
  <si>
    <t>-119926856</t>
  </si>
  <si>
    <t>249</t>
  </si>
  <si>
    <t>776141121</t>
  </si>
  <si>
    <t>Příprava podkladu vyrovnání samonivelační stěrkou podlah min.pevnosti 30 MPa, tloušťky do 3 mm</t>
  </si>
  <si>
    <t>894328930</t>
  </si>
  <si>
    <t>250</t>
  </si>
  <si>
    <t>998776102</t>
  </si>
  <si>
    <t>Přesun hmot pro podlahy povlakové stanovený z hmotnosti přesunovaného materiálu vodorovná dopravní vzdálenost do 50 m v objektech výšky přes 6 do 12 m</t>
  </si>
  <si>
    <t>1843982878</t>
  </si>
  <si>
    <t>781</t>
  </si>
  <si>
    <t>Dokončovací práce - obklady</t>
  </si>
  <si>
    <t>251</t>
  </si>
  <si>
    <t>781131112</t>
  </si>
  <si>
    <t>Izolace stěny pod obklad izolace nátěrem nebo stěrkou ve dvou vrstvách</t>
  </si>
  <si>
    <t>171998339</t>
  </si>
  <si>
    <t>"byt 1+kk 02" (2,24*2+2,38*2)*0,3*4-0,7*0,3*4</t>
  </si>
  <si>
    <t>"byt 2+kk 02" (1,67*2+0,935*2)*0,3*9-0,7*0,3*9</t>
  </si>
  <si>
    <t>"byt 2+kk 03" (2,13*2+1,65*2)*0,3*9-0,7*0,3*9</t>
  </si>
  <si>
    <t>"byt 1+kk 02" (2,24*2+2,38*2)*0,3*16-0,7*0,3*16</t>
  </si>
  <si>
    <t>"byt 2+kk 02" (1,67*2+0,935*2)*0,3*3-0,7*0,3*3</t>
  </si>
  <si>
    <t>"byt 2+kk 03" (2,13*2+1,65*2)*0,3*3-0,7*0,3*3</t>
  </si>
  <si>
    <t>"byt 3+kk 02" (1,67*2+0,935*2)*0,3*2-0,7*0,3*2</t>
  </si>
  <si>
    <t>"byt 3+kk 03" (2,13*2+1,65*2)*0,3*2-0,7*0,3*2</t>
  </si>
  <si>
    <t>"byt 1+kk 02" (2,24*2+2,38*2)*0,3*10-0,7*0,3*10</t>
  </si>
  <si>
    <t>"byt 3+kk 02" (1,67*2+0,935*2)*0,3*6-0,7*0,3*6</t>
  </si>
  <si>
    <t>"byt 3+kk 03" (2,13*2+1,65*2)*0,3*6-0,7*0,3*6</t>
  </si>
  <si>
    <t>252</t>
  </si>
  <si>
    <t>781474112</t>
  </si>
  <si>
    <t>Montáž obkladů vnitřních stěn z dlaždic keramických lepených flexibilním lepidlem maloformátových hladkých přes 9 do 12 ks/m2</t>
  </si>
  <si>
    <t>-1551719323</t>
  </si>
  <si>
    <t>"M 1.12" (1,85*2+2,1*2)*2,65-0,8*1,97*3</t>
  </si>
  <si>
    <t>"M 1.13" (2,2*2+1*2)*2,65-0,8*1,97</t>
  </si>
  <si>
    <t>"M 1.14" (1,7*2+1*2)*2,65-0,8*1,97</t>
  </si>
  <si>
    <t>"byt 1+kk 02" (2,24*2+2,38*2)*2,45*4-0,7*1,97*4</t>
  </si>
  <si>
    <t>"byt 2+kk 02" (1,67*2+0,935*2)*2,45*9-0,7*1,97*9</t>
  </si>
  <si>
    <t>"byt 2+kk 03" (2,13*2+1,65*2)*2,45*9-0,7*1,97*9</t>
  </si>
  <si>
    <t>"byt 1+kk 02" (2,24*2+2,38*2)*2,45*16-0,7*1,97*16</t>
  </si>
  <si>
    <t>"byt 2+kk 02" (1,67*2+0,935*2)*2,45*3-0,7*1,97*3</t>
  </si>
  <si>
    <t>"byt 2+kk 03" (2,13*2+1,65*2)*2,45*3-0,7*1,97*3</t>
  </si>
  <si>
    <t>"byt 3+kk 02" (1,67*2+0,935*2)*2,45*2-0,7*1,97*2</t>
  </si>
  <si>
    <t>"byt 3+kk 03" (2,13*2+1,65*2)*2,45*2-0,7*1,97*2</t>
  </si>
  <si>
    <t>"byt 1+kk 02" (2,24*2+2,38*2)*2,45*10-0,7*1,97*10</t>
  </si>
  <si>
    <t>"byt 3+kk 02" (1,67*2+0,935*2)*2,45*6-0,7*1,97*6</t>
  </si>
  <si>
    <t>"byt 3+kk 03" (2,13*2+1,65*2)*2,45*6-0,7*1,97*6</t>
  </si>
  <si>
    <t>253</t>
  </si>
  <si>
    <t>59761026</t>
  </si>
  <si>
    <t>obklad keramický hladký do 12ks/m2</t>
  </si>
  <si>
    <t>483548267</t>
  </si>
  <si>
    <t>1252,66*1,1 'Přepočtené koeficientem množství</t>
  </si>
  <si>
    <t>254</t>
  </si>
  <si>
    <t>781494111</t>
  </si>
  <si>
    <t>Obklad - dokončující práce profily ukončovací lepené flexibilním lepidlem rohové</t>
  </si>
  <si>
    <t>-161524566</t>
  </si>
  <si>
    <t>800</t>
  </si>
  <si>
    <t>255</t>
  </si>
  <si>
    <t>781494511</t>
  </si>
  <si>
    <t>Obklad - dokončující práce profily ukončovací lepené flexibilním lepidlem ukončovací</t>
  </si>
  <si>
    <t>2024549722</t>
  </si>
  <si>
    <t>256</t>
  </si>
  <si>
    <t>781495211</t>
  </si>
  <si>
    <t>Čištění vnitřních ploch po provedení obkladu stěn chemickými prostředky</t>
  </si>
  <si>
    <t>-1330493959</t>
  </si>
  <si>
    <t>257</t>
  </si>
  <si>
    <t>998781102</t>
  </si>
  <si>
    <t>Přesun hmot pro obklady keramické stanovený z hmotnosti přesunovaného materiálu vodorovná dopravní vzdálenost do 50 m v objektech výšky přes 6 do 12 m</t>
  </si>
  <si>
    <t>859310918</t>
  </si>
  <si>
    <t>258</t>
  </si>
  <si>
    <t>78300943</t>
  </si>
  <si>
    <t>Označení dopravní podlah podzemních garáží</t>
  </si>
  <si>
    <t>1849938329</t>
  </si>
  <si>
    <t>259</t>
  </si>
  <si>
    <t>783314203</t>
  </si>
  <si>
    <t>Základní antikorozní nátěr zámečnických konstrukcí jednonásobný syntetický samozákladující</t>
  </si>
  <si>
    <t>-1410769465</t>
  </si>
  <si>
    <t>pasovina obrubníky</t>
  </si>
  <si>
    <t>(0,2*2+0,05*2)*275,072</t>
  </si>
  <si>
    <t>260</t>
  </si>
  <si>
    <t>783317101</t>
  </si>
  <si>
    <t>Krycí nátěr (email) zámečnických konstrukcí jednonásobný syntetický standardní</t>
  </si>
  <si>
    <t>-1600314465</t>
  </si>
  <si>
    <t>261</t>
  </si>
  <si>
    <t>-1228647579</t>
  </si>
  <si>
    <t>262</t>
  </si>
  <si>
    <t>783827105</t>
  </si>
  <si>
    <t>Krycí (ochranný ) nátěr omítek jednonásobný hladkých betonových povrchů nebo povrchů z desek na bázi dřeva (dřevovláknitých apod.) silikonový</t>
  </si>
  <si>
    <t>-319023838</t>
  </si>
  <si>
    <t>stěny</t>
  </si>
  <si>
    <t>(61,3+55,3+18,31+2,012+2,5*2+5,837+1,2+6,105)*2,835</t>
  </si>
  <si>
    <t>sloupy</t>
  </si>
  <si>
    <t>(2,8+0,45+2+0,45*2+1*2+1,5*2+0,45*2)*2,55</t>
  </si>
  <si>
    <t>(2*PI*0,225*2,55)*17</t>
  </si>
  <si>
    <t>výtahová šachta</t>
  </si>
  <si>
    <t>(1,65*2+2,65*2)*14,15</t>
  </si>
  <si>
    <t>1,65*2,65</t>
  </si>
  <si>
    <t>-1,22*2,22*7</t>
  </si>
  <si>
    <t xml:space="preserve">opěrné stěny </t>
  </si>
  <si>
    <t>9*2,5*2</t>
  </si>
  <si>
    <t>únikové schodiště</t>
  </si>
  <si>
    <t>lávky v atriu podhled</t>
  </si>
  <si>
    <t>schodiště</t>
  </si>
  <si>
    <t>263</t>
  </si>
  <si>
    <t>783943151</t>
  </si>
  <si>
    <t>Penetrační nátěr betonových podlah hladkých (z pohledového nebo gletovaného betonu, stěrky apod.) polyuretanový</t>
  </si>
  <si>
    <t>11645658</t>
  </si>
  <si>
    <t>264</t>
  </si>
  <si>
    <t>783947161</t>
  </si>
  <si>
    <t>Krycí (uzavírací) nátěr betonových podlah dvojnásobný polyuretanový vodou ředitelný</t>
  </si>
  <si>
    <t>-1246587854</t>
  </si>
  <si>
    <t>784</t>
  </si>
  <si>
    <t>Dokončovací práce - malby a tapety</t>
  </si>
  <si>
    <t>265</t>
  </si>
  <si>
    <t>784111021</t>
  </si>
  <si>
    <t>Obroušení podkladu stěrky v místnostech výšky do 3,80 m</t>
  </si>
  <si>
    <t>590358649</t>
  </si>
  <si>
    <t>266</t>
  </si>
  <si>
    <t>784171111</t>
  </si>
  <si>
    <t>Zakrytí nemalovaných ploch (materiál ve specifikaci) včetně pozdějšího odkrytí svislých ploch např. stěn, oken, dveří v místnostech výšky do 3,80</t>
  </si>
  <si>
    <t>1516247430</t>
  </si>
  <si>
    <t>267</t>
  </si>
  <si>
    <t>58124844</t>
  </si>
  <si>
    <t>fólie pro malířské potřeby zakrývací tl 25µ 4x5m</t>
  </si>
  <si>
    <t>749342570</t>
  </si>
  <si>
    <t>1170,17*1,05 'Přepočtené koeficientem množství</t>
  </si>
  <si>
    <t>268</t>
  </si>
  <si>
    <t>784181101</t>
  </si>
  <si>
    <t>Penetrace podkladu jednonásobná základní akrylátová bezbarvá v místnostech výšky do 3,80 m</t>
  </si>
  <si>
    <t>-1256603602</t>
  </si>
  <si>
    <t>269</t>
  </si>
  <si>
    <t>784211101</t>
  </si>
  <si>
    <t>Malby z malířských směsí otěruvzdorných za mokra dvojnásobné, bílé za mokra otěruvzdorné výborně v místnostech výšky do 3,80 m</t>
  </si>
  <si>
    <t>210991012</t>
  </si>
  <si>
    <t>stropy</t>
  </si>
  <si>
    <t>"M 0.01" (6,105+4)*2,835</t>
  </si>
  <si>
    <t>"M 0.02" 4*2,835</t>
  </si>
  <si>
    <t>"M 0.03"( 4+1,2+4*2)*2,835</t>
  </si>
  <si>
    <t>"M 0.04"(1,2+2)*2,835</t>
  </si>
  <si>
    <t>-2*2,45-2,2*2,45*2+4*3</t>
  </si>
  <si>
    <t>-2*2,45+4</t>
  </si>
  <si>
    <t>(1,82*2+1,735*2)*2,65*4</t>
  </si>
  <si>
    <t>(4,095+4,24+2,24+0,61+0,12+1,14+1,735)*2,65*4</t>
  </si>
  <si>
    <t>-2*2,45*4+4*4</t>
  </si>
  <si>
    <t>-2*2,45*9+4*9</t>
  </si>
  <si>
    <t>(1,82*2+1,735*2)*2,65*16</t>
  </si>
  <si>
    <t>(4,095+4,24+2,24+0,61+0,12+1,14+1,735)*2,65*16</t>
  </si>
  <si>
    <t>-2*2,45*16+4*16</t>
  </si>
  <si>
    <t>-2*2,45*3+4*3</t>
  </si>
  <si>
    <t>-2*2,45*2+4*2</t>
  </si>
  <si>
    <t>(1,82*2+1,735*2)*3,35*10</t>
  </si>
  <si>
    <t>(4,095+4,24+2,24+0,61+0,12+1,14+1,735)*3,35*10</t>
  </si>
  <si>
    <t>-2*2,45*10+4*10</t>
  </si>
  <si>
    <t>-2*2,45*6+4*6</t>
  </si>
  <si>
    <t>786</t>
  </si>
  <si>
    <t>Dokončovací práce - čalounické úpravy</t>
  </si>
  <si>
    <t>270</t>
  </si>
  <si>
    <t>78661221</t>
  </si>
  <si>
    <t>Venkovní elektrické žaluzie vč. motorového pohonu</t>
  </si>
  <si>
    <t>-509814976</t>
  </si>
  <si>
    <t>prosklené stěny atria výkres D.1.1.18</t>
  </si>
  <si>
    <t>prosklená střecha atria výkres D.1.1.20</t>
  </si>
  <si>
    <t>787</t>
  </si>
  <si>
    <t>Dokončovací práce - zasklívání</t>
  </si>
  <si>
    <t>271</t>
  </si>
  <si>
    <t>78732723</t>
  </si>
  <si>
    <t>D+M pochozí sklo světlíku v atriu PO EI 45 DP1</t>
  </si>
  <si>
    <t>934353563</t>
  </si>
  <si>
    <t>Z-21</t>
  </si>
  <si>
    <t>13,76</t>
  </si>
  <si>
    <t>272</t>
  </si>
  <si>
    <t>787911111</t>
  </si>
  <si>
    <t>Zasklívání – ostatní práce montáž fólie na sklo bezpečnostní</t>
  </si>
  <si>
    <t>-1454396099</t>
  </si>
  <si>
    <t>"O10" 3,2*2,45</t>
  </si>
  <si>
    <t>115,072</t>
  </si>
  <si>
    <t>353,071</t>
  </si>
  <si>
    <t>273</t>
  </si>
  <si>
    <t>63479019</t>
  </si>
  <si>
    <t>fólie na sklo ochranné a bezpečnostní čirá 82%</t>
  </si>
  <si>
    <t>-618620578</t>
  </si>
  <si>
    <t>878,753*1,03 'Přepočtené koeficientem množství</t>
  </si>
  <si>
    <t>274</t>
  </si>
  <si>
    <t>998787103</t>
  </si>
  <si>
    <t>Přesun hmot pro zasklívání stanovený z hmotnosti přesunovaného materiálu vodorovná dopravní vzdálenost do 50 m v objektech výšky přes 12 do 24 m</t>
  </si>
  <si>
    <t>-1569161352</t>
  </si>
  <si>
    <t>SO-04.02 - Konstrukční část objektu</t>
  </si>
  <si>
    <t xml:space="preserve">    4 - Vodorovné konstrukce</t>
  </si>
  <si>
    <t>273323611</t>
  </si>
  <si>
    <t>Základy z betonu železového (bez výztuže) desky z betonu pro konstrukce bílých van tř. C 30/37</t>
  </si>
  <si>
    <t>-860987729</t>
  </si>
  <si>
    <t>základy statika</t>
  </si>
  <si>
    <t>685,955</t>
  </si>
  <si>
    <t>273351121</t>
  </si>
  <si>
    <t>Bednění základů desek zřízení</t>
  </si>
  <si>
    <t>1035398984</t>
  </si>
  <si>
    <t>2000</t>
  </si>
  <si>
    <t>273351122</t>
  </si>
  <si>
    <t>Bednění základů desek odstranění</t>
  </si>
  <si>
    <t>1278930579</t>
  </si>
  <si>
    <t>273361821</t>
  </si>
  <si>
    <t>Výztuž základů desek z betonářské oceli 10 505 (R) nebo BSt 500</t>
  </si>
  <si>
    <t>-105566749</t>
  </si>
  <si>
    <t>96,034</t>
  </si>
  <si>
    <t>279323112</t>
  </si>
  <si>
    <t>Základové zdi z betonu železového (bez výztuže) pro konstrukce bílých van tř. C 30/37</t>
  </si>
  <si>
    <t>420773823</t>
  </si>
  <si>
    <t>stěny 1.PP</t>
  </si>
  <si>
    <t>132,3</t>
  </si>
  <si>
    <t>opěrka</t>
  </si>
  <si>
    <t>279351121</t>
  </si>
  <si>
    <t>Bednění základových zdí rovné oboustranné za každou stranu zřízení</t>
  </si>
  <si>
    <t>-421381791</t>
  </si>
  <si>
    <t>1400</t>
  </si>
  <si>
    <t xml:space="preserve">opěrka </t>
  </si>
  <si>
    <t>279351122</t>
  </si>
  <si>
    <t>Bednění základových zdí rovné oboustranné za každou stranu odstranění</t>
  </si>
  <si>
    <t>15130971</t>
  </si>
  <si>
    <t>1490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</si>
  <si>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</si>
  <si>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</si>
  <si>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296291659</t>
  </si>
  <si>
    <t>18,522</t>
  </si>
  <si>
    <t>311321815</t>
  </si>
  <si>
    <t>Nadzákladové zdi z betonu železového (bez výztuže) nosné pohledového (v přírodní barvě drtí a přísad) tř. C 30/37</t>
  </si>
  <si>
    <t>1948944849</t>
  </si>
  <si>
    <t>sloupy a stěny 1.NP</t>
  </si>
  <si>
    <t>9,911</t>
  </si>
  <si>
    <t>sloupy a stěny 2.NP</t>
  </si>
  <si>
    <t>8,359</t>
  </si>
  <si>
    <t>sloupy a stěny 3.NP</t>
  </si>
  <si>
    <t>14,686</t>
  </si>
  <si>
    <t>sloupky atiky</t>
  </si>
  <si>
    <t>1,529</t>
  </si>
  <si>
    <t>311351121</t>
  </si>
  <si>
    <t>Bednění nadzákladových zdí nosných rovné oboustranné za každou stranu zřízení</t>
  </si>
  <si>
    <t>-971700557</t>
  </si>
  <si>
    <t>311351122</t>
  </si>
  <si>
    <t>Bednění nadzákladových zdí nosných rovné oboustranné za každou stranu odstranění</t>
  </si>
  <si>
    <t>1340602848</t>
  </si>
  <si>
    <t>311351911</t>
  </si>
  <si>
    <t>Bednění nadzákladových zdí nosných Příplatek k cenám bednění za pohledový beton</t>
  </si>
  <si>
    <t>1944902839</t>
  </si>
  <si>
    <t>1200</t>
  </si>
  <si>
    <t>311361821</t>
  </si>
  <si>
    <t>Výztuž nadzákladových zdí nosných svislých nebo odkloněných od svislice, rovných nebo oblých z betonářské oceli 10 505 (R) nebo BSt 500</t>
  </si>
  <si>
    <t>-1576601469</t>
  </si>
  <si>
    <t>1,734</t>
  </si>
  <si>
    <t>1,337</t>
  </si>
  <si>
    <t>2,203</t>
  </si>
  <si>
    <t>0,199</t>
  </si>
  <si>
    <t>330321611</t>
  </si>
  <si>
    <t>Sloupy, pilíře, táhla, rámové stojky, vzpěry z betonu železového (bez výztuže) pohledového bez zvláštních nároků na vliv prostředí tř. C 30/37</t>
  </si>
  <si>
    <t>-1334094094</t>
  </si>
  <si>
    <t>sloupy 1.PP</t>
  </si>
  <si>
    <t>10,574</t>
  </si>
  <si>
    <t>332351121</t>
  </si>
  <si>
    <t>Bednění kruhových a oblých sloupů a pilířů včetně vzepření průřezu kruhového nebo zakřiveného výšky do 4 m, průměru sloupu přes 0,40 do 0,55 m zřízení</t>
  </si>
  <si>
    <t>72048697</t>
  </si>
  <si>
    <t>332351122</t>
  </si>
  <si>
    <t>Bednění kruhových a oblých sloupů a pilířů včetně vzepření průřezu kruhového nebo zakřiveného výšky do 4 m, průměru sloupu přes 0,40 do 0,55 m odstranění</t>
  </si>
  <si>
    <t>-543658386</t>
  </si>
  <si>
    <t>332361821</t>
  </si>
  <si>
    <t>Výztuž sloupů, pilířů, rámových stojek, táhel nebo vzpěr oblých svislých nebo šikmých (odkloněných) z betonářské oceli 10 505 (R) nebo BSt 500</t>
  </si>
  <si>
    <t>-895262534</t>
  </si>
  <si>
    <t>2,115</t>
  </si>
  <si>
    <t>Vodorovné konstrukce</t>
  </si>
  <si>
    <t>411321616</t>
  </si>
  <si>
    <t>Stropy z betonu železového (bez výztuže) stropů deskových, plochých střech, desek balkonových, desek hřibových stropů včetně hlavic hřibových sloupů tř. C 30/37</t>
  </si>
  <si>
    <t>877439288</t>
  </si>
  <si>
    <t>markýza</t>
  </si>
  <si>
    <t>6,72</t>
  </si>
  <si>
    <t>deska nad 1.PP</t>
  </si>
  <si>
    <t>367,5</t>
  </si>
  <si>
    <t>deska nad 1.NP</t>
  </si>
  <si>
    <t>295,313</t>
  </si>
  <si>
    <t>deska nad 2.NP</t>
  </si>
  <si>
    <t>297,544</t>
  </si>
  <si>
    <t>deska nad 3.NP</t>
  </si>
  <si>
    <t>247,013</t>
  </si>
  <si>
    <t>411351021</t>
  </si>
  <si>
    <t>Bednění stropních konstrukcí - bez podpěrné konstrukce desek tloušťky stropní desky přes 25 do 50 cm zřízení</t>
  </si>
  <si>
    <t>-376373085</t>
  </si>
  <si>
    <t>411351022</t>
  </si>
  <si>
    <t>Bednění stropních konstrukcí - bez podpěrné konstrukce desek tloušťky stropní desky přes 25 do 50 cm odstranění</t>
  </si>
  <si>
    <t>-263944604</t>
  </si>
  <si>
    <t>411354315</t>
  </si>
  <si>
    <t>Podpěrná konstrukce stropů - desek, kleneb a skořepin výška podepření do 4 m tloušťka stropu přes 25 do 35 cm zřízení</t>
  </si>
  <si>
    <t>550503510</t>
  </si>
  <si>
    <t>411354316</t>
  </si>
  <si>
    <t>Podpěrná konstrukce stropů - desek, kleneb a skořepin výška podepření do 4 m tloušťka stropu přes 25 do 35 cm odstranění</t>
  </si>
  <si>
    <t>2066227904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</si>
  <si>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</si>
  <si>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</si>
  <si>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1867948511</t>
  </si>
  <si>
    <t>1,109</t>
  </si>
  <si>
    <t>62,475</t>
  </si>
  <si>
    <t>38,391</t>
  </si>
  <si>
    <t>38,681</t>
  </si>
  <si>
    <t>32,112</t>
  </si>
  <si>
    <t>413322626</t>
  </si>
  <si>
    <t>Nosníky z betonu železového (bez výztuže) včetně stěnových i jeřábových drah, volných trámů, průvlaků, rámových příčlí, ztužidel, konzol, vodorovných táhel apod., tyčových konstrukcí pohledového tř. C 30/37</t>
  </si>
  <si>
    <t>-1732653041</t>
  </si>
  <si>
    <t>průvlaky 1.PP</t>
  </si>
  <si>
    <t>31,248</t>
  </si>
  <si>
    <t>průvlaky 1.NP</t>
  </si>
  <si>
    <t>19,305</t>
  </si>
  <si>
    <t>průvlaky 2.NP</t>
  </si>
  <si>
    <t>21,063</t>
  </si>
  <si>
    <t>průvlaky 3.NP</t>
  </si>
  <si>
    <t>64,386</t>
  </si>
  <si>
    <t>413351121</t>
  </si>
  <si>
    <t>Bednění nosníků a průvlaků - bez podpěrné konstrukce výška nosníku po spodní líc stropní desky přes 100 cm zřízení</t>
  </si>
  <si>
    <t>-1364522825</t>
  </si>
  <si>
    <t>500</t>
  </si>
  <si>
    <t>413351122</t>
  </si>
  <si>
    <t>Bednění nosníků a průvlaků - bez podpěrné konstrukce výška nosníku po spodní líc stropní desky přes 100 cm odstranění</t>
  </si>
  <si>
    <t>1559139150</t>
  </si>
  <si>
    <t>413352115</t>
  </si>
  <si>
    <t>Podpěrná konstrukce nosníků a průvlaků výšky podepření do 4 m výšky nosníku (po spodní hranu stropní desky) přes 100 cm zřízení</t>
  </si>
  <si>
    <t>-473782039</t>
  </si>
  <si>
    <t>413352116</t>
  </si>
  <si>
    <t>Podpěrná konstrukce nosníků a průvlaků výšky podepření do 4 m výšky nosníku (po spodní hranu stropní desky) přes 100 cm odstranění</t>
  </si>
  <si>
    <t>-710585733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</si>
  <si>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</si>
  <si>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</si>
  <si>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-1549139835</t>
  </si>
  <si>
    <t>6,25</t>
  </si>
  <si>
    <t>3,861</t>
  </si>
  <si>
    <t>4,213</t>
  </si>
  <si>
    <t>16,097</t>
  </si>
  <si>
    <t>417321616</t>
  </si>
  <si>
    <t>Ztužující pásy a věnce z betonu železového (bez výztuže) tř. C 30/37</t>
  </si>
  <si>
    <t>714214064</t>
  </si>
  <si>
    <t>věnec atiky</t>
  </si>
  <si>
    <t>15,104</t>
  </si>
  <si>
    <t>417351115</t>
  </si>
  <si>
    <t>Bednění bočnic ztužujících pásů a věnců včetně vzpěr zřízení</t>
  </si>
  <si>
    <t>-1650275410</t>
  </si>
  <si>
    <t>417351116</t>
  </si>
  <si>
    <t>Bednění bočnic ztužujících pásů a věnců včetně vzpěr odstranění</t>
  </si>
  <si>
    <t>217763786</t>
  </si>
  <si>
    <t>417361821</t>
  </si>
  <si>
    <t>Výztuž ztužujících pásů a věnců z betonářské oceli 10 505 (R) nebo BSt 500</t>
  </si>
  <si>
    <t>508766820</t>
  </si>
  <si>
    <t>1,888</t>
  </si>
  <si>
    <t>430321616</t>
  </si>
  <si>
    <t>Schodišťové konstrukce a rampy z betonu železového (bez výztuže) stupně, schodnice, ramena, podesty s nosníky tř. C 30/37</t>
  </si>
  <si>
    <t>2047242671</t>
  </si>
  <si>
    <t>33,948</t>
  </si>
  <si>
    <t>schody 1.PP-1.NP</t>
  </si>
  <si>
    <t>3,25</t>
  </si>
  <si>
    <t>schody 1-2.NP</t>
  </si>
  <si>
    <t>schody 2-3.NP</t>
  </si>
  <si>
    <t>430361821</t>
  </si>
  <si>
    <t>Výztuž schodišťových konstrukcí a ramp stupňů, schodnic, ramen, podest s nosníky z betonářské oceli 10 505 (R) nebo BSt 500</t>
  </si>
  <si>
    <t>-1465644629</t>
  </si>
  <si>
    <t>4,244</t>
  </si>
  <si>
    <t>0,488</t>
  </si>
  <si>
    <t>0,9</t>
  </si>
  <si>
    <t>431351121</t>
  </si>
  <si>
    <t>Bednění podest, podstupňových desek a ramp včetně podpěrné konstrukce výšky do 4 m půdorysně přímočarých zřízení</t>
  </si>
  <si>
    <t>-129972481</t>
  </si>
  <si>
    <t>300</t>
  </si>
  <si>
    <t>431351122</t>
  </si>
  <si>
    <t>Bednění podest, podstupňových desek a ramp včetně podpěrné konstrukce výšky do 4 m půdorysně přímočarých odstranění</t>
  </si>
  <si>
    <t>597573399</t>
  </si>
  <si>
    <t>1370934179</t>
  </si>
  <si>
    <t>SO-04.03 - ZTI a interierový závlahový systém</t>
  </si>
  <si>
    <t>Úroveň 3:</t>
  </si>
  <si>
    <t>SO-04.03.01 - Dešťová kanalizace</t>
  </si>
  <si>
    <t>132254203</t>
  </si>
  <si>
    <t>Hloubení zapažených rýh šířky přes 800 do 2 000 mm strojně s urovnáním dna do předepsaného profilu a spádu v hornině třídy těžitelnosti I skupiny 3 přes 50 do 100 m3</t>
  </si>
  <si>
    <t>-663627992</t>
  </si>
  <si>
    <t>((2+0,8)/2*5,6)*12</t>
  </si>
  <si>
    <t>1992398406</t>
  </si>
  <si>
    <t>-1741617689</t>
  </si>
  <si>
    <t>-1992206377</t>
  </si>
  <si>
    <t>463624597</t>
  </si>
  <si>
    <t>(86+68)*0,8*0,4</t>
  </si>
  <si>
    <t>49,28*2 "Přepočtené koeficientem množství</t>
  </si>
  <si>
    <t>871265231</t>
  </si>
  <si>
    <t>Kanalizační potrubí z tvrdého PVC v otevřeném výkopu ve sklonu do 20 %, hladkého plnostěnného jednovrstvého, tuhost třídy SN 10 DN 110</t>
  </si>
  <si>
    <t>-1002772331</t>
  </si>
  <si>
    <t>87126523R</t>
  </si>
  <si>
    <t>Kanalizační potrubí z tvrdého PVC v otevřeném výkopu ve sklonu do 20 %, hladkého plnostěnného jednovrstvého, tuhost třídy SN 10 DN 70</t>
  </si>
  <si>
    <t>-1194266985</t>
  </si>
  <si>
    <t>871315231</t>
  </si>
  <si>
    <t>Kanalizační potrubí z tvrdého PVC v otevřeném výkopu ve sklonu do 20 %, hladkého plnostěnného jednovrstvého, tuhost třídy SN 10 DN 160</t>
  </si>
  <si>
    <t>-843866986</t>
  </si>
  <si>
    <t>871355231</t>
  </si>
  <si>
    <t>Kanalizační potrubí z tvrdého PVC v otevřeném výkopu ve sklonu do 20 %, hladkého plnostěnného jednovrstvého, tuhost třídy SN 10 DN 200</t>
  </si>
  <si>
    <t>335833353</t>
  </si>
  <si>
    <t>214-41</t>
  </si>
  <si>
    <t>877265211</t>
  </si>
  <si>
    <t>Montáž tvarovek na kanalizačním potrubí z trub z plastu z tvrdého PVC nebo z polypropylenu v otevřeném výkopu jednoosých DN 110</t>
  </si>
  <si>
    <t>-437996795</t>
  </si>
  <si>
    <t>28611351</t>
  </si>
  <si>
    <t>koleno kanalizační PVC KG 110</t>
  </si>
  <si>
    <t>593845354</t>
  </si>
  <si>
    <t>Poznámka k položce:_x000d_
Typ dle PD.</t>
  </si>
  <si>
    <t>28611350</t>
  </si>
  <si>
    <t>koleno kanalizace PVC HT 70</t>
  </si>
  <si>
    <t>1097408840</t>
  </si>
  <si>
    <t>877265221</t>
  </si>
  <si>
    <t>Montáž tvarovek na kanalizačním potrubí z trub z plastu z tvrdého PVC nebo z polypropylenu v otevřeném výkopu dvouosých DN 110</t>
  </si>
  <si>
    <t>-1661817148</t>
  </si>
  <si>
    <t>28611387</t>
  </si>
  <si>
    <t>odbočka kanalizační PVC s hrdlem 110/110/45°</t>
  </si>
  <si>
    <t>485870381</t>
  </si>
  <si>
    <t>28615586</t>
  </si>
  <si>
    <t>odbočka dvojitá HTDA úhel 67° DN 75/75/75</t>
  </si>
  <si>
    <t>-2002645108</t>
  </si>
  <si>
    <t>877315211</t>
  </si>
  <si>
    <t>Montáž tvarovek na kanalizačním potrubí z trub z plastu z tvrdého PVC nebo z polypropylenu v otevřeném výkopu jednoosých DN 160</t>
  </si>
  <si>
    <t>654295379</t>
  </si>
  <si>
    <t>28611361</t>
  </si>
  <si>
    <t>koleno kanalizační PVC KG 160</t>
  </si>
  <si>
    <t>686984012</t>
  </si>
  <si>
    <t>877315221</t>
  </si>
  <si>
    <t>Montáž tvarovek na kanalizačním potrubí z trub z plastu z tvrdého PVC nebo z polypropylenu v otevřeném výkopu dvouosých DN 160</t>
  </si>
  <si>
    <t>1775090505</t>
  </si>
  <si>
    <t>28611390</t>
  </si>
  <si>
    <t>odbočka kanalizační plastová s hrdlem KG 150/110/45°</t>
  </si>
  <si>
    <t>-1912191088</t>
  </si>
  <si>
    <t>877355211</t>
  </si>
  <si>
    <t>Montáž tvarovek na kanalizačním potrubí z trub z plastu z tvrdého PVC nebo z polypropylenu v otevřeném výkopu jednoosých DN 200</t>
  </si>
  <si>
    <t>-705424212</t>
  </si>
  <si>
    <t>28611508</t>
  </si>
  <si>
    <t>redukce kanalizační PVC 200/160</t>
  </si>
  <si>
    <t>217724465</t>
  </si>
  <si>
    <t>28611366</t>
  </si>
  <si>
    <t>koleno kanalizace PVC KG 200</t>
  </si>
  <si>
    <t>142084577</t>
  </si>
  <si>
    <t>28611504</t>
  </si>
  <si>
    <t>redukce kanalizační PVC 160/110</t>
  </si>
  <si>
    <t>34316757</t>
  </si>
  <si>
    <t>877355221</t>
  </si>
  <si>
    <t>Montáž tvarovek na kanalizačním potrubí z trub z plastu z tvrdého PVC nebo z polypropylenu v otevřeném výkopu dvouosých DN 200</t>
  </si>
  <si>
    <t>36198749</t>
  </si>
  <si>
    <t>28611393</t>
  </si>
  <si>
    <t>odbočka kanalizační plastová s hrdlem KG 200/100/45°</t>
  </si>
  <si>
    <t>-2064903917</t>
  </si>
  <si>
    <t>28611396</t>
  </si>
  <si>
    <t>odbočka kanalizační PVC s hrdlem 200/200/45°</t>
  </si>
  <si>
    <t>-1060456169</t>
  </si>
  <si>
    <t>28611395</t>
  </si>
  <si>
    <t>odbočka kanalizační plastová s hrdlem KG 200/150/45°</t>
  </si>
  <si>
    <t>-1702072900</t>
  </si>
  <si>
    <t>877375122</t>
  </si>
  <si>
    <t>Montáž nalepovací odbočné tvarovky na potrubí z kanalizačních trub z PVC DN 300 včetně prostupu do stoky.</t>
  </si>
  <si>
    <t>1588461980</t>
  </si>
  <si>
    <t>Poznámka k položce:_x000d_
Zřízení propojení do stávající stoky v uličním profilu dle požadavků provozovatele.</t>
  </si>
  <si>
    <t>894411111</t>
  </si>
  <si>
    <t>Zřízení šachet kanalizačních z betonových dílců výšky vstupu do 1,50 m s obložením dna betonem tř. C 25/30, na potrubí DN do 200</t>
  </si>
  <si>
    <t>348507753</t>
  </si>
  <si>
    <t>89441111R</t>
  </si>
  <si>
    <t>Kanalizační šachta prefa s přechodovým kónusem poklopem</t>
  </si>
  <si>
    <t>kpl</t>
  </si>
  <si>
    <t>765104150</t>
  </si>
  <si>
    <t>Poznámka k položce:_x000d_
Kompletní šachta včetně přechodového kónusu, poklopu a jednotlivých dílů. Revizní šachta RŠ1 dle projektu.</t>
  </si>
  <si>
    <t>894812116</t>
  </si>
  <si>
    <t>Revizní a čistící šachta z polypropylenu PP pro hladké trouby DN 315 šachtové dno (DN šachty / DN trubního vedení) DN 315/200 přímý tok</t>
  </si>
  <si>
    <t>1113137613</t>
  </si>
  <si>
    <t>894812133</t>
  </si>
  <si>
    <t>Revizní a čistící šachta z polypropylenu PP pro hladké trouby DN 315 roura šachtová korugovaná bez hrdla, světlé hloubky 3000 mm</t>
  </si>
  <si>
    <t>-619398396</t>
  </si>
  <si>
    <t>894812149</t>
  </si>
  <si>
    <t>Revizní a čistící šachta z polypropylenu PP pro hladké trouby DN 315 roura šachtová korugovaná Příplatek k cenám 2131 - 2142 za uříznutí šachtové roury</t>
  </si>
  <si>
    <t>-993002654</t>
  </si>
  <si>
    <t>894812156</t>
  </si>
  <si>
    <t>Revizní a čistící šachta z polypropylenu PP pro hladké trouby DN 315 poklop plastový s teleskopickou trubkou</t>
  </si>
  <si>
    <t>1242320691</t>
  </si>
  <si>
    <t>894812206</t>
  </si>
  <si>
    <t>Revizní a čistící šachta z polypropylenu PP pro hladké trouby DN 425 šachtové dno (DN šachty / DN trubního vedení) DN 425/200 průtočné 30°,60°,90°</t>
  </si>
  <si>
    <t>2070235006</t>
  </si>
  <si>
    <t>894812233</t>
  </si>
  <si>
    <t>Revizní a čistící šachta z polypropylenu PP pro hladké trouby DN 425 roura šachtová korugovaná bez hrdla, světlé hloubky 3000 mm</t>
  </si>
  <si>
    <t>-1977900743</t>
  </si>
  <si>
    <t>894812249</t>
  </si>
  <si>
    <t>Revizní a čistící šachta z polypropylenu PP pro hladké trouby DN 425 roura šachtová korugovaná Příplatek k cenám 2231 - 2242 za uříznutí šachtové roury</t>
  </si>
  <si>
    <t>-1553131228</t>
  </si>
  <si>
    <t>894812257</t>
  </si>
  <si>
    <t>Revizní a čistící šachta z polypropylenu PP pro hladké trouby DN 425 poklop plastový (pro třídu zatížení) pochůzí (A15)</t>
  </si>
  <si>
    <t>1835861939</t>
  </si>
  <si>
    <t>894812505</t>
  </si>
  <si>
    <t>Revizní a čistící šachta z polypropylenu PP pro hladké trouby DN 1000 šachtové dno (DN šachty / DN trubního vedení) DN 1000/200 průtočné 30°, 60°, 90°</t>
  </si>
  <si>
    <t>-55086249</t>
  </si>
  <si>
    <t>894812523</t>
  </si>
  <si>
    <t>Revizní a čistící šachta z polypropylenu PP pro hladké trouby DN 1000 roura šachtová korugovaná, světlé hloubky 3 600 mm</t>
  </si>
  <si>
    <t>-1779973432</t>
  </si>
  <si>
    <t>894812529</t>
  </si>
  <si>
    <t>Revizní a čistící šachta z polypropylenu PP pro hladké trouby DN 1000 Příplatek k cenám 2431 - 2438 za uříznutí šachtové roury</t>
  </si>
  <si>
    <t>-820050787</t>
  </si>
  <si>
    <t>894812531</t>
  </si>
  <si>
    <t>Revizní a čistící šachta z polypropylenu PP pro hladké trouby DN 1000 poklop plastový pro třídu zatížení A15 s přechodovým konusem</t>
  </si>
  <si>
    <t>1372105310</t>
  </si>
  <si>
    <t>935932211</t>
  </si>
  <si>
    <t>Odvodňovací plastový žlab pro třídu zatížení B 125 vnitřní šířky 100 mm s krycím roštem mřížkovým z pozinkované oceli</t>
  </si>
  <si>
    <t>-1826267656</t>
  </si>
  <si>
    <t>713463212</t>
  </si>
  <si>
    <t>Montáž izolace tepelné potrubí a ohybů tvarovkami nebo deskami potrubními pouzdry s povrchovou úpravou hliníkovou fólií (izolační materiál ve specifikaci) přelepenými samolepící hliníkovou páskou potrubí jednovrstvá D přes 50 do 100 mm</t>
  </si>
  <si>
    <t>732644785</t>
  </si>
  <si>
    <t>63154009</t>
  </si>
  <si>
    <t>pouzdro izolační potrubní z minerální vlny s Al fólií max. 250/100°C 54/20mm</t>
  </si>
  <si>
    <t>689871441</t>
  </si>
  <si>
    <t>(Pi*(0,07+2*0,02+2*0,005)*55)</t>
  </si>
  <si>
    <t>20,735*1,02 "Přepočtené koeficientem množství</t>
  </si>
  <si>
    <t>713463213</t>
  </si>
  <si>
    <t>Montáž izolace tepelné potrubí a ohybů tvarovkami nebo deskami potrubními pouzdry s povrchovou úpravou hliníkovou fólií (izolační materiál ve specifikaci) přelepenými samolepící hliníkovou páskou potrubí jednovrstvá D přes 100 do 150 mm</t>
  </si>
  <si>
    <t>-1644027778</t>
  </si>
  <si>
    <t>(Pi*(0,11+2*0,02+2*0,005)*135)</t>
  </si>
  <si>
    <t>(Pi*(0,11+2*0,02+2*0,005)*146)</t>
  </si>
  <si>
    <t>(Pi*(0,11+2*0,02+2*0,005)*173)</t>
  </si>
  <si>
    <t>63154017</t>
  </si>
  <si>
    <t>pouzdro izolační potrubní z minerální vlny s Al fólií max. 250/100°C 140/30mm</t>
  </si>
  <si>
    <t>930550977</t>
  </si>
  <si>
    <t>228,205*1,02 "Přepočtené koeficientem množství</t>
  </si>
  <si>
    <t>SO-04.03.02 - Splašková kanalizace</t>
  </si>
  <si>
    <t>336707717</t>
  </si>
  <si>
    <t>((2+0,8)/2*5,6)*11</t>
  </si>
  <si>
    <t>151102102</t>
  </si>
  <si>
    <t>Zřízení pažení a rozepření stěn rýh při překopech inženýrských sítí plochy do 20 m2 pro jakoukoliv mezerovitost příložné, hloubky do 4 m</t>
  </si>
  <si>
    <t>-1069870620</t>
  </si>
  <si>
    <t>151102113</t>
  </si>
  <si>
    <t>Odstranění pažení a rozepření stěn rýh při překopech inženýrských sítí plochy do 20 m2 s uložením materiálu na vzdálenost do 3 m od kraje výkopu příložné, hloubky přes 4 do 8 m</t>
  </si>
  <si>
    <t>799793717</t>
  </si>
  <si>
    <t>-1991870213</t>
  </si>
  <si>
    <t>0,8*0,4*69</t>
  </si>
  <si>
    <t>-498956471</t>
  </si>
  <si>
    <t>69*0,8*0,4</t>
  </si>
  <si>
    <t>22,08*2 "Přepočtené koeficientem množství</t>
  </si>
  <si>
    <t>831352121</t>
  </si>
  <si>
    <t>Montáž potrubí z trub kameninových hrdlových s integrovaným těsněním v otevřeném výkopu ve sklonu do 20 % DN 200</t>
  </si>
  <si>
    <t>351971318</t>
  </si>
  <si>
    <t>59710633</t>
  </si>
  <si>
    <t>trouba kameninová glazovaná DN 200 dl 1,00m spojovací systém F</t>
  </si>
  <si>
    <t>-1499189108</t>
  </si>
  <si>
    <t>11*1,015 "Přepočtené koeficientem množství</t>
  </si>
  <si>
    <t>837355121</t>
  </si>
  <si>
    <t>Výsek a montáž kameninové odbočné tvarovky na kameninovém potrubí DN 200</t>
  </si>
  <si>
    <t>-1684695878</t>
  </si>
  <si>
    <t>871265211</t>
  </si>
  <si>
    <t>Kanalizační potrubí z tvrdého PVC v otevřeném výkopu ve sklonu do 20 %, hladkého plnostěnného jednovrstvého, tuhost třídy SN 4 DN 110</t>
  </si>
  <si>
    <t>1119063485</t>
  </si>
  <si>
    <t>94,3</t>
  </si>
  <si>
    <t>-1950419104</t>
  </si>
  <si>
    <t>761568857</t>
  </si>
  <si>
    <t>799401574</t>
  </si>
  <si>
    <t>-91518694</t>
  </si>
  <si>
    <t>-2025421739</t>
  </si>
  <si>
    <t>1491485250</t>
  </si>
  <si>
    <t>-177138672</t>
  </si>
  <si>
    <t>-1065538953</t>
  </si>
  <si>
    <t>332307572</t>
  </si>
  <si>
    <t>-2025395980</t>
  </si>
  <si>
    <t>2075785364</t>
  </si>
  <si>
    <t>894812506</t>
  </si>
  <si>
    <t>Revizní a čistící šachta z polypropylenu PP pro hladké trouby DN 1000 šachtové dno (DN šachty / DN trubního vedení) DN 1000/200 sběrné 45°, 90°</t>
  </si>
  <si>
    <t>-1567171594</t>
  </si>
  <si>
    <t>-1873431471</t>
  </si>
  <si>
    <t>2082647121</t>
  </si>
  <si>
    <t>-515923004</t>
  </si>
  <si>
    <t>SO-04.03.03 - Společné prostory - ZTI</t>
  </si>
  <si>
    <t xml:space="preserve">    721 - Zdravotechnika - vnitřní kanalizace</t>
  </si>
  <si>
    <t xml:space="preserve">    724 - Zdravotechnika - strojní vybavení</t>
  </si>
  <si>
    <t xml:space="preserve">    734 - Ústřední vytápění - armatury</t>
  </si>
  <si>
    <t>713411121</t>
  </si>
  <si>
    <t>Montáž izolace tepelné potrubí a ohybů pásy nebo rohožemi s povrchovou úpravou hliníkovou fólií připevněnými ocelovým drátem potrubí jednovrstvá</t>
  </si>
  <si>
    <t>1402174257</t>
  </si>
  <si>
    <t>(Pi*(0,11+2*0,02+2*0,005)*(260+314))</t>
  </si>
  <si>
    <t>(Pi*(0,075+2*0,02+2*0,005)*55)</t>
  </si>
  <si>
    <t>63150980</t>
  </si>
  <si>
    <t>rohož izolační z minerální vlny lamelová s Al fólií 25kg/m3 tl 20mm</t>
  </si>
  <si>
    <t>-590960332</t>
  </si>
  <si>
    <t>310,122*1,05 "Přepočtené koeficientem množství</t>
  </si>
  <si>
    <t>721</t>
  </si>
  <si>
    <t>Zdravotechnika - vnitřní kanalizace</t>
  </si>
  <si>
    <t>721174004</t>
  </si>
  <si>
    <t>Potrubí z trub polypropylenových svodné (ležaté) DN 75</t>
  </si>
  <si>
    <t>975232128</t>
  </si>
  <si>
    <t>721174005</t>
  </si>
  <si>
    <t>Potrubí z trub polypropylenových svodné (ležaté) DN 110</t>
  </si>
  <si>
    <t>-1541536038</t>
  </si>
  <si>
    <t>240+20</t>
  </si>
  <si>
    <t>721174025</t>
  </si>
  <si>
    <t>Potrubí z trub polypropylenových odpadní (svislé) DN 110</t>
  </si>
  <si>
    <t>52274296</t>
  </si>
  <si>
    <t>314</t>
  </si>
  <si>
    <t>28615651</t>
  </si>
  <si>
    <t>čistící kus kanalizační PP DN 110</t>
  </si>
  <si>
    <t>1380175343</t>
  </si>
  <si>
    <t>721233111</t>
  </si>
  <si>
    <t>Střešní vtoky (vpusti) polypropylenové (PP) pro ploché střechy s odtokem svislým DN 75</t>
  </si>
  <si>
    <t>148847738</t>
  </si>
  <si>
    <t>721233112</t>
  </si>
  <si>
    <t>Střešní vtoky (vpusti) polypropylenové (PP) pro ploché střechy s odtokem svislým DN 110</t>
  </si>
  <si>
    <t>1028886361</t>
  </si>
  <si>
    <t>721233121</t>
  </si>
  <si>
    <t>Střešní vtoky (vpusti) polypropylenové (PP) pro ploché střechy s odtokem vodorovným DN 75/110</t>
  </si>
  <si>
    <t>-1922308206</t>
  </si>
  <si>
    <t>721273153</t>
  </si>
  <si>
    <t>Ventilační hlavice z polypropylenu (PP) DN 110</t>
  </si>
  <si>
    <t>121578536</t>
  </si>
  <si>
    <t>721290112</t>
  </si>
  <si>
    <t>Zkouška těsnosti kanalizace v objektech vodou DN 150 nebo DN 200</t>
  </si>
  <si>
    <t>180156611</t>
  </si>
  <si>
    <t>722174006</t>
  </si>
  <si>
    <t>Potrubí z plastových trubek z polypropylenu PPR svařovaných polyfúzně PN 16 (SDR 7,4) D 50 x 6,9</t>
  </si>
  <si>
    <t>-1113576697</t>
  </si>
  <si>
    <t>Poznámka k položce:_x000d_
V déůce potrubí započteny fitinky a příchytky (kotvy potrubí do stěny jádra nebo stropu v suterénu).</t>
  </si>
  <si>
    <t>90+14*15</t>
  </si>
  <si>
    <t>114+14*15</t>
  </si>
  <si>
    <t>948*1,1 "Přepočtené koeficientem množství</t>
  </si>
  <si>
    <t>722174007</t>
  </si>
  <si>
    <t>Potrubí z plastových trubek z polypropylenu PPR svařovaných polyfúzně PN 16 (SDR 7,4) D 63 x 8,6</t>
  </si>
  <si>
    <t>-1079513605</t>
  </si>
  <si>
    <t>722181253</t>
  </si>
  <si>
    <t>Ochrana potrubí termoizolačními trubicemi z pěnového polyetylenu PE přilepenými v příčných a podélných spojích, tloušťky izolace přes 20 do 25 mm, vnitřního průměru izolace DN přes 45 do 63 mm</t>
  </si>
  <si>
    <t>1788028705</t>
  </si>
  <si>
    <t>722182015</t>
  </si>
  <si>
    <t>Podpůrný žlab pro potrubí průměru D 50</t>
  </si>
  <si>
    <t>-127993685</t>
  </si>
  <si>
    <t>Poznámka k položce:_x000d_
Uchyceno u stropu v suterénu. Rozvody vody.</t>
  </si>
  <si>
    <t>722190402</t>
  </si>
  <si>
    <t>Zřízení přípojek na potrubí vyvedení a upevnění výpustek přes 25 do DN 50</t>
  </si>
  <si>
    <t>1024946298</t>
  </si>
  <si>
    <t>722250133</t>
  </si>
  <si>
    <t>Požární příslušenství a armatury hydrantový systém s tvarově stálou hadicí celoplechový D 25 x 30 m</t>
  </si>
  <si>
    <t>-428666662</t>
  </si>
  <si>
    <t>Poznámka k položce:_x000d_
Včetně připojení DN25 z hlavní vodovodní stoupačky pomocí odbočení a 2m PPR potrubí. Kulový kohout za odbočením ze stoupačky.</t>
  </si>
  <si>
    <t>722270105</t>
  </si>
  <si>
    <t xml:space="preserve">Vodoměrové sestavy závitové G 2" </t>
  </si>
  <si>
    <t>1779641113</t>
  </si>
  <si>
    <t>Poznámka k položce:_x000d_
Hlavní domovní uzávěr vody - sestava dle PD.</t>
  </si>
  <si>
    <t>722290234</t>
  </si>
  <si>
    <t>Zkoušky, proplach a desinfekce vodovodního potrubí proplach a desinfekce vodovodního potrubí do DN 80</t>
  </si>
  <si>
    <t>839455525</t>
  </si>
  <si>
    <t>R1</t>
  </si>
  <si>
    <t xml:space="preserve">Připojení závlahy na rozvod pitné vody </t>
  </si>
  <si>
    <t>-1093128086</t>
  </si>
  <si>
    <t>Poznámka k položce:_x000d_
Výtokové kohouty s částí přípojky od hlavních vodovodních stoupaček. PPR T + kulový kohout v šachtě jádra a vývod pro napojení ven do atria, kde je uzávěr vody s předsadkou na závlahu.</t>
  </si>
  <si>
    <t>724</t>
  </si>
  <si>
    <t>Zdravotechnika - strojní vybavení</t>
  </si>
  <si>
    <t>72421124R</t>
  </si>
  <si>
    <t>Automatická tlakové stanice s frekvenčním měničem včetně osazení, montáže propojení armatur, přípojky elektro a nastavení.</t>
  </si>
  <si>
    <t>194589671</t>
  </si>
  <si>
    <t>Poznámka k položce:_x000d_
Včetně osazení, montáže propojení armatur, přípojky elektro a nastavení. Dle projektové dokumentace.</t>
  </si>
  <si>
    <t>734</t>
  </si>
  <si>
    <t>Ústřední vytápění - armatury</t>
  </si>
  <si>
    <t>734220105</t>
  </si>
  <si>
    <t>Ventily regulační závitové vyvažovací přímé PN 20 do 100°C G 2</t>
  </si>
  <si>
    <t>675496490</t>
  </si>
  <si>
    <t>734411102</t>
  </si>
  <si>
    <t>Teploměry technické s pevným stonkem a jímkou zadní připojení (axiální) průměr 63 mm délka stonku 75 mm</t>
  </si>
  <si>
    <t>1708792856</t>
  </si>
  <si>
    <t>734421101</t>
  </si>
  <si>
    <t>Tlakoměry s pevným stonkem a zpětnou klapkou spodní připojení (radiální) tlaku 0–16 bar průměru 50 mm</t>
  </si>
  <si>
    <t>2140344983</t>
  </si>
  <si>
    <t>SO-04.03.04 - Byt 1+KK - ZTI</t>
  </si>
  <si>
    <t xml:space="preserve">    725 - Zdravotechnika - zařizovací předměty</t>
  </si>
  <si>
    <t xml:space="preserve">    728 - Zdravotechnika - ostatní</t>
  </si>
  <si>
    <t>721174042</t>
  </si>
  <si>
    <t>Potrubí z trub polypropylenových připojovací DN 40</t>
  </si>
  <si>
    <t>-1934596512</t>
  </si>
  <si>
    <t>Poznámka k položce:_x000d_
V ceně potrubí započteny fitinky a montáž.</t>
  </si>
  <si>
    <t>721174044</t>
  </si>
  <si>
    <t>Potrubí z trub polypropylenových připojovací DN 75</t>
  </si>
  <si>
    <t>-1867522200</t>
  </si>
  <si>
    <t>721174045</t>
  </si>
  <si>
    <t>Potrubí z trub polypropylenových připojovací DN 110</t>
  </si>
  <si>
    <t>1654022828</t>
  </si>
  <si>
    <t>721194104</t>
  </si>
  <si>
    <t>Vyměření přípojek na potrubí vyvedení a upevnění odpadních výpustek DN 40</t>
  </si>
  <si>
    <t>1798135701</t>
  </si>
  <si>
    <t>721194107</t>
  </si>
  <si>
    <t>Vyměření přípojek na potrubí vyvedení a upevnění odpadních výpustek DN 70</t>
  </si>
  <si>
    <t>-542544231</t>
  </si>
  <si>
    <t>721194109</t>
  </si>
  <si>
    <t>Vyměření přípojek na potrubí vyvedení a upevnění odpadních výpustek DN 110</t>
  </si>
  <si>
    <t>-1905328599</t>
  </si>
  <si>
    <t>721290111</t>
  </si>
  <si>
    <t>Zkouška těsnosti kanalizace v objektech vodou do DN 125</t>
  </si>
  <si>
    <t>-1275048828</t>
  </si>
  <si>
    <t>722174022</t>
  </si>
  <si>
    <t>Potrubí z plastových trubek z polypropylenu PPR svařovaných polyfúzně PN 20 (SDR 6) D 20 x 3,4</t>
  </si>
  <si>
    <t>-830293202</t>
  </si>
  <si>
    <t>722174023</t>
  </si>
  <si>
    <t>Potrubí z plastových trubek z polypropylenu PPR svařovaných polyfúzně PN 20 (SDR 6) D 25 x 4,2</t>
  </si>
  <si>
    <t>1076920870</t>
  </si>
  <si>
    <t>722179191</t>
  </si>
  <si>
    <t>Příplatek k ceně rozvody vody z plastů za práce malého rozsahu na zakázce do 20 m rozvodu</t>
  </si>
  <si>
    <t>510894978</t>
  </si>
  <si>
    <t>722179192</t>
  </si>
  <si>
    <t>Příplatek k ceně rozvody vody z plastů za práce malého rozsahu na zakázce při průměru trubek do 32 mm, do 15 svarů</t>
  </si>
  <si>
    <t>1841269876</t>
  </si>
  <si>
    <t>722181211</t>
  </si>
  <si>
    <t>Ochrana potrubí termoizolačními trubicemi z pěnového polyetylenu PE přilepenými v příčných a podélných spojích, tloušťky izolace do 6 mm, vnitřního průměru izolace DN do 22 mm</t>
  </si>
  <si>
    <t>-687103126</t>
  </si>
  <si>
    <t>722190401</t>
  </si>
  <si>
    <t>Zřízení přípojek na potrubí vyvedení a upevnění výpustek do DN 25</t>
  </si>
  <si>
    <t>-1377298778</t>
  </si>
  <si>
    <t>Poznámka k položce:_x000d_
V ceně materiálu i záslepky na koncích potrubí.</t>
  </si>
  <si>
    <t>722240122</t>
  </si>
  <si>
    <t>Armatury z plastických hmot kohouty (PPR) kulové DN 20</t>
  </si>
  <si>
    <t>-899904937</t>
  </si>
  <si>
    <t>722240123</t>
  </si>
  <si>
    <t>Armatury z plastických hmot kohouty (PPR) kulové DN 25</t>
  </si>
  <si>
    <t>1576555374</t>
  </si>
  <si>
    <t>722262225</t>
  </si>
  <si>
    <t>Vodoměry pro vodu do 40°C závitové horizontální jednovtokové suchoběžné pro dálkový odečet G 1/2" x 110 mm Qn 1,6 R80</t>
  </si>
  <si>
    <t>1632433635</t>
  </si>
  <si>
    <t>722263208</t>
  </si>
  <si>
    <t>Vodoměry pro vodu do 100°C závitové horizontální jednovtokové suchoběžné pro dálkový odečet G 1/2"x 110 mm Qn 1,6 R80</t>
  </si>
  <si>
    <t>-1187248382</t>
  </si>
  <si>
    <t>722270101</t>
  </si>
  <si>
    <t>Vodoměrové sestavy závitové G 3/4"</t>
  </si>
  <si>
    <t>211968620</t>
  </si>
  <si>
    <t>722290215</t>
  </si>
  <si>
    <t>Zkoušky, proplach a desinfekce vodovodního potrubí zkoušky těsnosti vodovodního potrubí hrdlového nebo přírubového do DN 100</t>
  </si>
  <si>
    <t>-387522935</t>
  </si>
  <si>
    <t>1414760030</t>
  </si>
  <si>
    <t>725</t>
  </si>
  <si>
    <t>Zdravotechnika - zařizovací předměty</t>
  </si>
  <si>
    <t>725119125</t>
  </si>
  <si>
    <t>Zařízení záchodů montáž klozetových mís závěsných na nosné stěny</t>
  </si>
  <si>
    <t>1192415184</t>
  </si>
  <si>
    <t>725829102</t>
  </si>
  <si>
    <t>Baterie dřezové montáž ostatních typů nástěnných termostatických</t>
  </si>
  <si>
    <t>1714998287</t>
  </si>
  <si>
    <t>725829122</t>
  </si>
  <si>
    <t>Baterie umyvadlové montáž ostatních typů nástěnných termostatických</t>
  </si>
  <si>
    <t>631417733</t>
  </si>
  <si>
    <t>725839102</t>
  </si>
  <si>
    <t>Baterie vanové montáž ostatních typů nástěnných nebo stojánkových G 3/4"</t>
  </si>
  <si>
    <t>-409790222</t>
  </si>
  <si>
    <t>725861102</t>
  </si>
  <si>
    <t>Zápachové uzávěrky zařizovacích předmětů pro umyvadla DN 40</t>
  </si>
  <si>
    <t>220138993</t>
  </si>
  <si>
    <t>725862113</t>
  </si>
  <si>
    <t>Zápachové uzávěrky zařizovacích předmětů pro dřezy s přípojkou pro pračku nebo myčku DN 40/50</t>
  </si>
  <si>
    <t>772402053</t>
  </si>
  <si>
    <t>725864311</t>
  </si>
  <si>
    <t>Zápachové uzávěrky zařizovacích předmětů pro koupací vany s kulovým kloubem na odtoku DN 40/50</t>
  </si>
  <si>
    <t>-244422248</t>
  </si>
  <si>
    <t>725865501</t>
  </si>
  <si>
    <t>Zápachové uzávěrky zařizovacích předmětů odpadní soupravy se zápachovou uzávěrkou DN 40/50</t>
  </si>
  <si>
    <t>1451550233</t>
  </si>
  <si>
    <t>728</t>
  </si>
  <si>
    <t>Zdravotechnika - ostatní</t>
  </si>
  <si>
    <t>726100</t>
  </si>
  <si>
    <t>Zbývající byty 1+kk</t>
  </si>
  <si>
    <t>-1784776450</t>
  </si>
  <si>
    <t>SO-04.03.05 - Byt 2+KK - ZTI</t>
  </si>
  <si>
    <t>HSV - HSV</t>
  </si>
  <si>
    <t>1101882534</t>
  </si>
  <si>
    <t>-124860411</t>
  </si>
  <si>
    <t>-544659495</t>
  </si>
  <si>
    <t>-557360990</t>
  </si>
  <si>
    <t>1581405592</t>
  </si>
  <si>
    <t>676169560</t>
  </si>
  <si>
    <t>109175119</t>
  </si>
  <si>
    <t>57228013</t>
  </si>
  <si>
    <t>4,5</t>
  </si>
  <si>
    <t>1917874532</t>
  </si>
  <si>
    <t>1217848648</t>
  </si>
  <si>
    <t>-430379898</t>
  </si>
  <si>
    <t>13,5</t>
  </si>
  <si>
    <t>-682442129</t>
  </si>
  <si>
    <t>828333973</t>
  </si>
  <si>
    <t>372455218</t>
  </si>
  <si>
    <t>1933556388</t>
  </si>
  <si>
    <t>180712355</t>
  </si>
  <si>
    <t>124327506</t>
  </si>
  <si>
    <t>-1400047849</t>
  </si>
  <si>
    <t>1242196067</t>
  </si>
  <si>
    <t>571590957</t>
  </si>
  <si>
    <t>-25325985</t>
  </si>
  <si>
    <t>254706056</t>
  </si>
  <si>
    <t>-1793311309</t>
  </si>
  <si>
    <t>-736189685</t>
  </si>
  <si>
    <t>600843922</t>
  </si>
  <si>
    <t>-489641956</t>
  </si>
  <si>
    <t>1990290969</t>
  </si>
  <si>
    <t>726101</t>
  </si>
  <si>
    <t>Zbývající byty 2+kk</t>
  </si>
  <si>
    <t>1396637780</t>
  </si>
  <si>
    <t>SO-04.03.06 - Byt 3+KK - ZTI</t>
  </si>
  <si>
    <t>-1849601908</t>
  </si>
  <si>
    <t>1041381556</t>
  </si>
  <si>
    <t>432868194</t>
  </si>
  <si>
    <t>767714765</t>
  </si>
  <si>
    <t>-2073906673</t>
  </si>
  <si>
    <t>-24276182</t>
  </si>
  <si>
    <t>-794280307</t>
  </si>
  <si>
    <t>1645955682</t>
  </si>
  <si>
    <t>-961832028</t>
  </si>
  <si>
    <t>-1752964619</t>
  </si>
  <si>
    <t>447228743</t>
  </si>
  <si>
    <t>-1531717932</t>
  </si>
  <si>
    <t>-444693173</t>
  </si>
  <si>
    <t>-129994160</t>
  </si>
  <si>
    <t>681383288</t>
  </si>
  <si>
    <t>2066085305</t>
  </si>
  <si>
    <t>-1123361381</t>
  </si>
  <si>
    <t>890083429</t>
  </si>
  <si>
    <t>876378653</t>
  </si>
  <si>
    <t>1311145924</t>
  </si>
  <si>
    <t>868474797</t>
  </si>
  <si>
    <t>590969855</t>
  </si>
  <si>
    <t>-1306700383</t>
  </si>
  <si>
    <t>-490976435</t>
  </si>
  <si>
    <t>-68110572</t>
  </si>
  <si>
    <t>-1884771689</t>
  </si>
  <si>
    <t>-1737764995</t>
  </si>
  <si>
    <t>726102</t>
  </si>
  <si>
    <t>Zbývající byty 3+kk</t>
  </si>
  <si>
    <t>-184027179</t>
  </si>
  <si>
    <t xml:space="preserve">SO-04.03.08 - Závlahový systém interiérový </t>
  </si>
  <si>
    <t>Ovládací systém a se - Ovládací systém a se</t>
  </si>
  <si>
    <t>Šachtice s elmag. ve - Šachtice s elmag. ve</t>
  </si>
  <si>
    <t>Potrubí a tvarovky p - Potrubí a tvarovky p</t>
  </si>
  <si>
    <t>Mikrozávlaha - Mikrozávlaha</t>
  </si>
  <si>
    <t>Hlavní sestava - nap - Hlavní sestava - nap</t>
  </si>
  <si>
    <t>Různé - Různé</t>
  </si>
  <si>
    <t>Ovládací systém a se</t>
  </si>
  <si>
    <t>43535</t>
  </si>
  <si>
    <t>PRO-HC 6, WiFi, Hydrawise, 6 sekcí, int. trafo | Profesionální exteriérová ovládací jednotka. Ovládaní přes webové rozhraní (prohlížeč, smartphone) v českém jazyce. 6 sekcí (+1 hlavní ventil), 2x senzorový vstup. Interní transformátor.</t>
  </si>
  <si>
    <t>13009</t>
  </si>
  <si>
    <t>Vodotěsné konektory DBO-B-6 | Vodotěsné konektory DBO-B-6 0,8-2,5 mm² dvoudílné (žlutomodrá kabelová spojka), středně velké tělo, pro spojení 2-6 vodičů, náhrada za DBY.</t>
  </si>
  <si>
    <t>43511</t>
  </si>
  <si>
    <t>HC-075-FLOW, vodoměr s impulzním výstupem, 3/4" | Vodoměr s impulzním výstupem. Pro ovládací jednotky Hunter Hydrawise. Připojení 3/4", vnější závit. Závit těla vodoměru 1"</t>
  </si>
  <si>
    <t>Šachtice s elmag. ve</t>
  </si>
  <si>
    <t>11211</t>
  </si>
  <si>
    <t>JUMBO - se zeleným víkem | Obdélníková šachtice JUMBO PC zelené víko, výška 30 cm, víko 51x36 cm, základna 64x50 cm, bez otvorů, zajišťovací šroub</t>
  </si>
  <si>
    <t>52140</t>
  </si>
  <si>
    <t>DG přechod s vnějším kovovým závitem | PP-R - DG přechod s vnějším kovovým závitem 32x1"</t>
  </si>
  <si>
    <t>15006</t>
  </si>
  <si>
    <t>PGV, 1" MM, s regulací průtoku, cívka 24 V AC | Elektromagnetický ventil s regulací průtoku a oběma závity 1" vnějšími a cívkou 24 V AC. Rozsah pracovních tlaků 1,5 - 10 bar.</t>
  </si>
  <si>
    <t>4158</t>
  </si>
  <si>
    <t>CONNECTO - Závitové DG přechody s vnitřním závitem | DG přechod s vnitřním závitem 32x1" /zelené/, pro spojování potrubí z nízkohustotního polyethylenu PE-LD a středněhustotního polyethylenu PE-MD</t>
  </si>
  <si>
    <t>13008</t>
  </si>
  <si>
    <t>Vodotěsné konektory DBR-Y-6 | Vodotěsné konektory DBR-Y-6 0,8-4,0 mm², dvoudílné, velké tělo, červená kabelová spojka, pro více společný vodičů.</t>
  </si>
  <si>
    <t>13264</t>
  </si>
  <si>
    <t>Rozdělovač 4x1" s plochým těsněním | 4-ramenný rozdělovač 1" s pěti převlečnými matkami pro připojení el. mag. ventilů (5x matka/1x vnější závit). Součástí tvarovky jsou plochá těsnění pro převlečné matky.</t>
  </si>
  <si>
    <t>13270</t>
  </si>
  <si>
    <t>RN víčko k rozděl. 1", PVC | PVC zakončovací prvek RN 1" s O-kroužkem</t>
  </si>
  <si>
    <t>Potrubí a tvarovky p</t>
  </si>
  <si>
    <t>1146</t>
  </si>
  <si>
    <t>PE-LD/ES (PN 10), Ø 25-63 mm | Potrubí PE-LD/ES 32x3,4 mm, PN 10, velmi kvalitní potrubí pro sekční a páteřní rozvody, návin 100 m, cena uvedena za 1 m</t>
  </si>
  <si>
    <t>4254</t>
  </si>
  <si>
    <t>CONNECTO - Kolena | Koleno 32 /zelené/, pro spojování potrubí z nízkohustotního polyethylenu PE-LD a středněhustotního polyethylenu PE-MD</t>
  </si>
  <si>
    <t>52003</t>
  </si>
  <si>
    <t>PP-R (PN 20), Ø 20; 25; 32; 63 mm - 3 m | Polypropylenové potrubí PP-R 32x5,4mm, PN 20, délka tyče 3 m, cena uvedena za 1m</t>
  </si>
  <si>
    <t>52082</t>
  </si>
  <si>
    <t>Koleno 90° | PP-R - Koleno 90° 32 mm</t>
  </si>
  <si>
    <t>Mikrozávlaha</t>
  </si>
  <si>
    <t>47804</t>
  </si>
  <si>
    <t>TANDEM-IR 16mm - 2,1 l/h, (400 m) | Kapkovací potrubí 16 mm, balení 400 m - spon 30 cm, zdvojený cylindrický kapkovač 2,1 l/h, nadzemní aplikace, cena uvedena za 1 m</t>
  </si>
  <si>
    <t>45271</t>
  </si>
  <si>
    <t>Spojka přímá nást. 16 x 16 mm, PP | Spojka přímá nástrčná 16 x 16 mm - černý PP, pro potrubí 16 mm Tandem/Super GS</t>
  </si>
  <si>
    <t>45272</t>
  </si>
  <si>
    <t>T-kus nástrčný 16 x 16 x 16 mm, PP | T-kus nástrčný 16 x 16 x 16 mm - černý PP, pro potrubí 16 mm Tandem/Super GS</t>
  </si>
  <si>
    <t>45273</t>
  </si>
  <si>
    <t>Koleno nástrčné 16 x 16 mm, PP | Koleno nástrčné 16 x 16 mm - černý PP, pro potrubí 16 mm Tandem/Super GS</t>
  </si>
  <si>
    <t>45242</t>
  </si>
  <si>
    <t>Svěrná objímka pro kapk. potrubí 16 mm | Svěrná objímka 16 - 18 mm pro zajištění spoje 16mm nástrčné tvarovky s kapkovacím potrubím</t>
  </si>
  <si>
    <t>45251</t>
  </si>
  <si>
    <t>Zemní úchyt PDL pro kapk. potrubí 16 mm - černý | Zemní úchyt PDL černý pro potrubí 16 mm, jednostranný, dlouhý 19 cm, s vyšší fixační schopností, nežli ostatní běžné úchyty délky 14-15 cm</t>
  </si>
  <si>
    <t>45208</t>
  </si>
  <si>
    <t>Koncová zátka dlouhá pro kapkovací potrubí 16 mm | Zátka koncová nástrčná dlouhá 16 mm - černý PP, pro potrubí 16 mm Tandem/Super GS</t>
  </si>
  <si>
    <t>4109</t>
  </si>
  <si>
    <t>CONNECTO - Závitové DG přechody s vnějším závitem | DG přechod s vnějším závitem 32x1", /zelené/, pro spojování potrubí z nízkohustotního polyethylenu PE-LD a středněhustotního polyethylenu PE-MD</t>
  </si>
  <si>
    <t>45286</t>
  </si>
  <si>
    <t>Hlavice 1" se 4 vývody 16 mm, ABS | Hlavice s 1" vnitřním připojovacím závitem se 4 vývody 16 mm - extra pevný černý ABS - pro potrubí 16 mm Tandem/Super GS</t>
  </si>
  <si>
    <t>45241</t>
  </si>
  <si>
    <t>Svěrná objímka pro kapk. potrubí 16 mm | Svěrná objímka 15 - 16 mm pro zajištění spoje 16mm nástrčné tvarovky s kapkovacím potrubím</t>
  </si>
  <si>
    <t>Hlavní sestava - nap</t>
  </si>
  <si>
    <t>8020</t>
  </si>
  <si>
    <t>Kulový ventil FF s pákou - dlouhý závit | Mosazný kulový ventil 1", vnitřní závity, dlouhý závit, červená páka, PN16</t>
  </si>
  <si>
    <t>6823</t>
  </si>
  <si>
    <t>MINI PLUS-FK filtr 1" | Filtr MINI PLUS FK 06 1" (DN25), filtrační vložka 155 mesh, PN 16, vestavěný nastavitelný REDUKČNÍ VENTIL, odkalovací ventil, Q(max)= 1,2 l/s</t>
  </si>
  <si>
    <t>8121</t>
  </si>
  <si>
    <t>Mosazná závitová kolena MF | Mosazné koleno 1", vnitřní / vnější závit</t>
  </si>
  <si>
    <t>8332</t>
  </si>
  <si>
    <t>Zpětná klapka - s mosaznou záklopkou | Mosazná zpětná klapka 1" pružinová, s mosaznou záklopkou, PN 16</t>
  </si>
  <si>
    <t>8352</t>
  </si>
  <si>
    <t>Mosazné závitové redukce | Mosazná redukce 1" x 3/4", vnitřní / vnější závit</t>
  </si>
  <si>
    <t>15201</t>
  </si>
  <si>
    <t>ICV, 1", 14 bar | Elektromagnetický ventil 1", s cívkou 24 V AC a regulací průtoku. Rozsah pracovních tlaků 1,5 - 14 bar, vhodný pro hlavní sestavy AZS. TOP PRODUKT</t>
  </si>
  <si>
    <t>8302</t>
  </si>
  <si>
    <t>Mosazná šroubení přímá | Mosazné šroubení 1" přímé s plochým klingeritovým těsněním - rozebíratelné, PN 10</t>
  </si>
  <si>
    <t>Různé</t>
  </si>
  <si>
    <t>5010</t>
  </si>
  <si>
    <t>Pevná teflonová těsnící páska | Teflonová těsnící páska 12 mm x 12 m x 0,075 mm, kvalitní páska vhodná pro těsnění všech plastových závitů, (bílý nebo modrý obal)</t>
  </si>
  <si>
    <t>5030</t>
  </si>
  <si>
    <t>Těsnící provázek TANGIT délka 80 m | Těsnící provázek TANGIT pro těsnění závitů, 80 m (až 200 1/2"závitů)</t>
  </si>
  <si>
    <t>SO-04.03.07 - Zařizovací předměty</t>
  </si>
  <si>
    <t>D1 - Byt 1+kk</t>
  </si>
  <si>
    <t>D2 - Byt 2+kk</t>
  </si>
  <si>
    <t>D3 - Byt 3+kk</t>
  </si>
  <si>
    <t>D4 - Společné prostory</t>
  </si>
  <si>
    <t>728 - Zdravotechnika - ostatní</t>
  </si>
  <si>
    <t>Byt 1+kk</t>
  </si>
  <si>
    <t>Pol430</t>
  </si>
  <si>
    <t>splachovací modul pod omítku - Alcaplast A112 - basic modul</t>
  </si>
  <si>
    <t>Pol431</t>
  </si>
  <si>
    <t>Alcaplast M371 (lesklý chrom)</t>
  </si>
  <si>
    <t>Pol432</t>
  </si>
  <si>
    <t>Wc Jika Mio zadní odpad H8207120000001</t>
  </si>
  <si>
    <t>Pol433</t>
  </si>
  <si>
    <t>WC prkénko Jika Mio duroplast bílá H8917110000631</t>
  </si>
  <si>
    <t>Pol434</t>
  </si>
  <si>
    <t>umyvadlo Jika Lyra Plus Viva 55x45 cm otvor pro baterii uprostřed H8103810001041</t>
  </si>
  <si>
    <t>Pol435</t>
  </si>
  <si>
    <t>Sada k uchycení umyvadla,M10x120mm,H12</t>
  </si>
  <si>
    <t>Pol436</t>
  </si>
  <si>
    <t>Umyvadlová baterie Jika Mio s výpustí chrom H3117110040011</t>
  </si>
  <si>
    <t>Pol437</t>
  </si>
  <si>
    <t>výpust ovládaná z baterie</t>
  </si>
  <si>
    <t>Pol438</t>
  </si>
  <si>
    <t>Umyvadlový sifon Alcaplast A 400 Design</t>
  </si>
  <si>
    <t>Pol439</t>
  </si>
  <si>
    <t>Fanski AP011 - modrý, červený</t>
  </si>
  <si>
    <t>Pol440</t>
  </si>
  <si>
    <t>Fanski AP011 - modrý 1/2"</t>
  </si>
  <si>
    <t>Pol441</t>
  </si>
  <si>
    <t>podomítkový sifon pro pračku</t>
  </si>
  <si>
    <t>Pol442</t>
  </si>
  <si>
    <t>Obdélníková vana Kolo Opal Plus 160x70 cm akrylát XWP1260000</t>
  </si>
  <si>
    <t>Pol443</t>
  </si>
  <si>
    <t>Revizní dvířka podobklad, click-clack</t>
  </si>
  <si>
    <t>Pol444</t>
  </si>
  <si>
    <t>Vanová baterie Jika Mio bez sprchového setu chrom H3207160040001</t>
  </si>
  <si>
    <t>Poznámka k položce:_x000d_
součástí sifonu</t>
  </si>
  <si>
    <t>Pol445</t>
  </si>
  <si>
    <t>Vanový sifon s napouštěním přepadem kulatý, chrom</t>
  </si>
  <si>
    <t>Pol446</t>
  </si>
  <si>
    <t>ruční set 1,5m hadice + Ruční sprcha Optima chrom OPS020</t>
  </si>
  <si>
    <t>Pol447</t>
  </si>
  <si>
    <t>Podomítkový vývod KLUDI s držákem sprchy, chrom 6054705-00</t>
  </si>
  <si>
    <t>Poznámka k položce:_x000d_
součástí výtoku sprchy</t>
  </si>
  <si>
    <t>Pol448</t>
  </si>
  <si>
    <t>Novaservis 450X1200 rovný, chrom</t>
  </si>
  <si>
    <t>Pol449</t>
  </si>
  <si>
    <t>Hansgrohe Logis Universal Jednoduchý háček, chrom</t>
  </si>
  <si>
    <t>Pol450</t>
  </si>
  <si>
    <t>X-ROUND držák toaletního papíru, chrom</t>
  </si>
  <si>
    <t>Poznámka k položce:_x000d_
součástí dodávky kuchyně</t>
  </si>
  <si>
    <t>Pol451</t>
  </si>
  <si>
    <t>pro dřez a myčku, průměr dle dřezu</t>
  </si>
  <si>
    <t>Pol452</t>
  </si>
  <si>
    <t>Fanski AP011 - modrý</t>
  </si>
  <si>
    <t>Poznámka k položce:_x000d_
součástí odpadu dřezu</t>
  </si>
  <si>
    <t>Byt 2+kk</t>
  </si>
  <si>
    <t>Byt 3+kk</t>
  </si>
  <si>
    <t>D4</t>
  </si>
  <si>
    <t>Společné prostory</t>
  </si>
  <si>
    <t>Pol453</t>
  </si>
  <si>
    <t>Franke Jumbo roll holder CHRX670</t>
  </si>
  <si>
    <t>Pol454</t>
  </si>
  <si>
    <t>pedálový odpadklový koš, objem 5L, stříbrný lesklý nerez, vyjímatelná plastová vložka, rozměry: 320 x ∅210</t>
  </si>
  <si>
    <t>Pol455</t>
  </si>
  <si>
    <t>Sanela SLZN 73 Nerezový dávkovač mýdla 1l, matný</t>
  </si>
  <si>
    <t>Pol456</t>
  </si>
  <si>
    <t>Zásobník papírových ručníků Bemeta nerez 113103031</t>
  </si>
  <si>
    <t>Pol457</t>
  </si>
  <si>
    <t>záslepka mosazná pochromovaná</t>
  </si>
  <si>
    <t>Pol458</t>
  </si>
  <si>
    <t>Výlevka závěsná Ideal Standard S593901</t>
  </si>
  <si>
    <t>Pol460</t>
  </si>
  <si>
    <t>Sprchová baterie Jika Mio bez sprchového setu 150 mm chrom H3317170040001</t>
  </si>
  <si>
    <t>Pol461</t>
  </si>
  <si>
    <t>Vestavěný hydrant D25 - nerezové dvířka</t>
  </si>
  <si>
    <t>Pol462</t>
  </si>
  <si>
    <t>Pol463</t>
  </si>
  <si>
    <t>Závěsný hydrant D25 - nerez</t>
  </si>
  <si>
    <t>-1368142660</t>
  </si>
  <si>
    <t>379527190</t>
  </si>
  <si>
    <t>-603514226</t>
  </si>
  <si>
    <t>SO-04.04 - Elektro, umělé osvětlení</t>
  </si>
  <si>
    <t>SO-04.04.01 - Silnoproud</t>
  </si>
  <si>
    <t>D1 - Silnoproud</t>
  </si>
  <si>
    <t xml:space="preserve">    D2 - rozvodnice jištění</t>
  </si>
  <si>
    <t xml:space="preserve">    D4 - areálové rozvody závlaha - kabeláž z R závlahy</t>
  </si>
  <si>
    <t xml:space="preserve">    D5 - kabelové trasy</t>
  </si>
  <si>
    <t xml:space="preserve">    D6 - osvětlení dle výběru architekta</t>
  </si>
  <si>
    <t xml:space="preserve">    D7 - zednické práce</t>
  </si>
  <si>
    <t xml:space="preserve">    D8 - spínací přístroje kompletní s rámečky v PD uvažováno s jednorámečkem  VISIO 50</t>
  </si>
  <si>
    <t xml:space="preserve">    D9 - kabelové trasy+kabeláž</t>
  </si>
  <si>
    <t xml:space="preserve">    D10 - výchozí revize + pomocné práce</t>
  </si>
  <si>
    <t xml:space="preserve">    D11 - bleskosvod+uzemnění</t>
  </si>
  <si>
    <t>rozvodnice jištění</t>
  </si>
  <si>
    <t>Pol1</t>
  </si>
  <si>
    <t>elektroměr. Rozvaděč ER v.č. D.1.4..ESI12</t>
  </si>
  <si>
    <t>Pol2</t>
  </si>
  <si>
    <t>montáž rozvaděče + ukončení vodičů na svorkách</t>
  </si>
  <si>
    <t>Pol3</t>
  </si>
  <si>
    <t>Rozvaděč RSS v.č. D.1.4.ESI13</t>
  </si>
  <si>
    <t>Pol4</t>
  </si>
  <si>
    <t>Pol5</t>
  </si>
  <si>
    <t>UPFD v.č. D.1.4.ESI14</t>
  </si>
  <si>
    <t>Pol6</t>
  </si>
  <si>
    <t>Pol7</t>
  </si>
  <si>
    <t>RB1 v.č. D.1.4.ESI9</t>
  </si>
  <si>
    <t>Pol8</t>
  </si>
  <si>
    <t>Pol9</t>
  </si>
  <si>
    <t>RB2 v.č. D.1.4.ESI10</t>
  </si>
  <si>
    <t>Pol10</t>
  </si>
  <si>
    <t>RB3 v.č. D.1.4.ESI11</t>
  </si>
  <si>
    <t>Pol11</t>
  </si>
  <si>
    <t>areálové rozvody závlaha - kabeláž z R závlahy</t>
  </si>
  <si>
    <t>Pol24</t>
  </si>
  <si>
    <t>prostup přes fasádu pro 1563HA</t>
  </si>
  <si>
    <t>Pol25</t>
  </si>
  <si>
    <t>utěsnit prostup</t>
  </si>
  <si>
    <t>Pol26</t>
  </si>
  <si>
    <t>výkop š 350 h 800 včetně pískového lože výměra dle skutečnosti</t>
  </si>
  <si>
    <t>Pol27</t>
  </si>
  <si>
    <t>zához výkopu</t>
  </si>
  <si>
    <t>Pol28</t>
  </si>
  <si>
    <t>výkop š 200 h 800 včetně pískového lože výměra dle skutečnosti</t>
  </si>
  <si>
    <t>Pol29</t>
  </si>
  <si>
    <t>Pol30</t>
  </si>
  <si>
    <t>CYKY 2x1,5 mm2 výměra dle skutečnosti</t>
  </si>
  <si>
    <t>Pol31</t>
  </si>
  <si>
    <t>montáž do výkopu</t>
  </si>
  <si>
    <t>Pol32</t>
  </si>
  <si>
    <t>CYKY 3x1,5 mm2 výměra dle skutečnosti</t>
  </si>
  <si>
    <t>Pol33</t>
  </si>
  <si>
    <t>CYKY 3x2,5 mm2 výměra dle skutečnosti</t>
  </si>
  <si>
    <t>Pol34</t>
  </si>
  <si>
    <t>CYKY 7x1,5 mm2 výměra dle skutečnosti</t>
  </si>
  <si>
    <t>Pol35</t>
  </si>
  <si>
    <t>D5</t>
  </si>
  <si>
    <t>kabelové trasy</t>
  </si>
  <si>
    <t>Pol36</t>
  </si>
  <si>
    <t>ochran. trubka 1525HA včetně příchytek</t>
  </si>
  <si>
    <t>Pol37</t>
  </si>
  <si>
    <t>montáž</t>
  </si>
  <si>
    <t>Pol38</t>
  </si>
  <si>
    <t>ochran. trubka 1540HA včetně příchytek</t>
  </si>
  <si>
    <t>Pol39</t>
  </si>
  <si>
    <t>Pol40</t>
  </si>
  <si>
    <t>ochran. trubka 1550HA včetně příchytek</t>
  </si>
  <si>
    <t>Pol41</t>
  </si>
  <si>
    <t>Pol42</t>
  </si>
  <si>
    <t>ochran. trubka 1540-HF FA včetně příchytek</t>
  </si>
  <si>
    <t>Pol43</t>
  </si>
  <si>
    <t>ochranná trubka 2332LPE 1F-50U včetně příchytek</t>
  </si>
  <si>
    <t>Pol44</t>
  </si>
  <si>
    <t>Pol45</t>
  </si>
  <si>
    <t>kabelový žlab DZ 110x200 včetně příchytek s uložením do stoupacích šachet</t>
  </si>
  <si>
    <t>Pol46</t>
  </si>
  <si>
    <t>Pol47</t>
  </si>
  <si>
    <t>kabelový žlab KZI 35x50 včetně víka ,podpěr,kotev uchycení strop</t>
  </si>
  <si>
    <t>Pol48</t>
  </si>
  <si>
    <t>Pol49</t>
  </si>
  <si>
    <t>kabelový žlab KZI 35x75 včetně víka ,podpěr,kotev uchycení strop</t>
  </si>
  <si>
    <t>Pol50</t>
  </si>
  <si>
    <t>Pol51</t>
  </si>
  <si>
    <t>kabelový žlab KZI 35x75 včetně víka , uchycení na střeše</t>
  </si>
  <si>
    <t>Pol52</t>
  </si>
  <si>
    <t>kabelový žlab KZI 35x100 včetně víka , uchycení na střeše</t>
  </si>
  <si>
    <t>Pol53</t>
  </si>
  <si>
    <t>kabelový žlab KZI 60x100 včetně víka ,podpěr,kotev uchycení strop</t>
  </si>
  <si>
    <t>Pol54</t>
  </si>
  <si>
    <t>Pol55</t>
  </si>
  <si>
    <t>kabelový žlab KZI 85x150 včetně víka ,podpěr,kotev uchycení strop</t>
  </si>
  <si>
    <t>Pol56</t>
  </si>
  <si>
    <t>Pol57</t>
  </si>
  <si>
    <t>kabelový žlab KZI 110x150 včetně víka ,podpěr,kotev uchycení strop</t>
  </si>
  <si>
    <t>Pol58</t>
  </si>
  <si>
    <t>kabelový žlab KZI 110x200 včetně víka ,podpěr,kotev uchycení strop</t>
  </si>
  <si>
    <t>Pol59</t>
  </si>
  <si>
    <t>D6</t>
  </si>
  <si>
    <t>osvětlení dle výběru architekta</t>
  </si>
  <si>
    <t>Pol60</t>
  </si>
  <si>
    <t>montáž svítidel</t>
  </si>
  <si>
    <t>Pol61</t>
  </si>
  <si>
    <t>montáž zdrojů-trafo 200 VA</t>
  </si>
  <si>
    <t>Pol62</t>
  </si>
  <si>
    <t>montáž Led pásků</t>
  </si>
  <si>
    <t>D7</t>
  </si>
  <si>
    <t>zednické práce</t>
  </si>
  <si>
    <t>Pol63</t>
  </si>
  <si>
    <t>prostup DN 20</t>
  </si>
  <si>
    <t>Pol64</t>
  </si>
  <si>
    <t>prostup DN 32</t>
  </si>
  <si>
    <t>Pol65</t>
  </si>
  <si>
    <t>prostup 110x80</t>
  </si>
  <si>
    <t>Pol66</t>
  </si>
  <si>
    <t>utěsnění prostupů</t>
  </si>
  <si>
    <t>Pol67</t>
  </si>
  <si>
    <t>drážka 5x5 cm</t>
  </si>
  <si>
    <t>Pol68</t>
  </si>
  <si>
    <t>drážka 7x7 cm</t>
  </si>
  <si>
    <t>Pol69</t>
  </si>
  <si>
    <t>drážka 10x15 cm</t>
  </si>
  <si>
    <t>Pol70</t>
  </si>
  <si>
    <t>zapravení drážek</t>
  </si>
  <si>
    <t>Pol71</t>
  </si>
  <si>
    <t>naložení a likvidace vybouraného materiálu</t>
  </si>
  <si>
    <t>D8</t>
  </si>
  <si>
    <t xml:space="preserve">spínací přístroje kompletní s rámečky v PD uvažováno s jednorámečkem  VISIO 50</t>
  </si>
  <si>
    <t>Pol72</t>
  </si>
  <si>
    <t>vyp. Č. 1 IP 20</t>
  </si>
  <si>
    <t>Pol73</t>
  </si>
  <si>
    <t>Pol74</t>
  </si>
  <si>
    <t>vyp. Č. 6 IP 20</t>
  </si>
  <si>
    <t>Pol75</t>
  </si>
  <si>
    <t>Pol76</t>
  </si>
  <si>
    <t>vyp. Č. 7 IP 20</t>
  </si>
  <si>
    <t>Pol77</t>
  </si>
  <si>
    <t>vyp. Č. 1 IP 44</t>
  </si>
  <si>
    <t>Pol78</t>
  </si>
  <si>
    <t>vyp. Č. 6 IP 44</t>
  </si>
  <si>
    <t>Pol79</t>
  </si>
  <si>
    <t>zás. 230 V IP 44 zapušt.</t>
  </si>
  <si>
    <t>Pol80</t>
  </si>
  <si>
    <t>Pol81</t>
  </si>
  <si>
    <t>pohyb. čidlo IP 44 pro LED svítidla</t>
  </si>
  <si>
    <t>Pol82</t>
  </si>
  <si>
    <t>Pol83</t>
  </si>
  <si>
    <t>zás. 230 V IP 20</t>
  </si>
  <si>
    <t>Pol84</t>
  </si>
  <si>
    <t>Pol85</t>
  </si>
  <si>
    <t>zás. 230 V IP 20 dvojnásobná</t>
  </si>
  <si>
    <t>Pol86</t>
  </si>
  <si>
    <t>krabice rozvodná KR68 s vířkem + svorkovnicí</t>
  </si>
  <si>
    <t>Pol87</t>
  </si>
  <si>
    <t>Pol88</t>
  </si>
  <si>
    <t>přístrojová krabice KP 68</t>
  </si>
  <si>
    <t>Pol89</t>
  </si>
  <si>
    <t>Pol90</t>
  </si>
  <si>
    <t>tlačítko CS</t>
  </si>
  <si>
    <t>Pol91</t>
  </si>
  <si>
    <t>tlačítko TS</t>
  </si>
  <si>
    <t>Pol92</t>
  </si>
  <si>
    <t>doběhové relé pro VZT</t>
  </si>
  <si>
    <t>Pol93</t>
  </si>
  <si>
    <t>Pol94</t>
  </si>
  <si>
    <t>prostorový termostat</t>
  </si>
  <si>
    <t>Pol95</t>
  </si>
  <si>
    <t>ovládání VZT-KVS</t>
  </si>
  <si>
    <t>Pol96</t>
  </si>
  <si>
    <t>KT 250 ,svorky,stykač 63A/4</t>
  </si>
  <si>
    <t>Pol97</t>
  </si>
  <si>
    <t>Pol98</t>
  </si>
  <si>
    <t>KT 250 svorky</t>
  </si>
  <si>
    <t>D9</t>
  </si>
  <si>
    <t>kabelové trasy+kabeláž</t>
  </si>
  <si>
    <t>Pol99</t>
  </si>
  <si>
    <t>trubka ochran. 1225</t>
  </si>
  <si>
    <t>Pol100</t>
  </si>
  <si>
    <t>montáž trubky+příchytek</t>
  </si>
  <si>
    <t>Pol101</t>
  </si>
  <si>
    <t>krabice rozvodná do 5x4 IP 54</t>
  </si>
  <si>
    <t>Pol102</t>
  </si>
  <si>
    <t>Pol103</t>
  </si>
  <si>
    <t>CGSG 7x2,5</t>
  </si>
  <si>
    <t>Pol104</t>
  </si>
  <si>
    <t>Montáž</t>
  </si>
  <si>
    <t>Pol105</t>
  </si>
  <si>
    <t>CYKY 3Ox1,5</t>
  </si>
  <si>
    <t>Pol106</t>
  </si>
  <si>
    <t>CYKY 3Jx1,5</t>
  </si>
  <si>
    <t>Pol107</t>
  </si>
  <si>
    <t>CYKY 3Jx2,5</t>
  </si>
  <si>
    <t>Pol108</t>
  </si>
  <si>
    <t>Pol109</t>
  </si>
  <si>
    <t>CYKY 5Jx1,5</t>
  </si>
  <si>
    <t>Pol110</t>
  </si>
  <si>
    <t>Pol111</t>
  </si>
  <si>
    <t>CYKY 5Jx2,5</t>
  </si>
  <si>
    <t>Pol112</t>
  </si>
  <si>
    <t>Pol113</t>
  </si>
  <si>
    <t>praflasafe 3x1,5</t>
  </si>
  <si>
    <t>Pol114</t>
  </si>
  <si>
    <t>Pol115</t>
  </si>
  <si>
    <t>praflasafe 3x2,5</t>
  </si>
  <si>
    <t>Pol116</t>
  </si>
  <si>
    <t>praflasafe 3x4</t>
  </si>
  <si>
    <t>Pol117</t>
  </si>
  <si>
    <t>Pol118</t>
  </si>
  <si>
    <t>praflasafe 5x1,5</t>
  </si>
  <si>
    <t>Pol119</t>
  </si>
  <si>
    <t>276</t>
  </si>
  <si>
    <t>Pol120</t>
  </si>
  <si>
    <t>praflasafe 7x1,5</t>
  </si>
  <si>
    <t>278</t>
  </si>
  <si>
    <t>Pol121</t>
  </si>
  <si>
    <t>280</t>
  </si>
  <si>
    <t>Pol122</t>
  </si>
  <si>
    <t>praflasafe 5x2,5</t>
  </si>
  <si>
    <t>282</t>
  </si>
  <si>
    <t>284</t>
  </si>
  <si>
    <t>Pol123</t>
  </si>
  <si>
    <t>praflasafe 5x4</t>
  </si>
  <si>
    <t>286</t>
  </si>
  <si>
    <t>Pol124</t>
  </si>
  <si>
    <t>288</t>
  </si>
  <si>
    <t>Pol125</t>
  </si>
  <si>
    <t>praflasafe 4x10</t>
  </si>
  <si>
    <t>290</t>
  </si>
  <si>
    <t>Pol126</t>
  </si>
  <si>
    <t>292</t>
  </si>
  <si>
    <t>Pol127</t>
  </si>
  <si>
    <t>praflasafe 5x10</t>
  </si>
  <si>
    <t>294</t>
  </si>
  <si>
    <t>Pol128</t>
  </si>
  <si>
    <t>296</t>
  </si>
  <si>
    <t>Pol129</t>
  </si>
  <si>
    <t>praflasafe 4x25</t>
  </si>
  <si>
    <t>298</t>
  </si>
  <si>
    <t>Pol130</t>
  </si>
  <si>
    <t>praflasafe 3x120+70</t>
  </si>
  <si>
    <t>302</t>
  </si>
  <si>
    <t>Pol131</t>
  </si>
  <si>
    <t>304</t>
  </si>
  <si>
    <t>Pol132</t>
  </si>
  <si>
    <t>prafladur 3x1,5</t>
  </si>
  <si>
    <t>306</t>
  </si>
  <si>
    <t>Pol133</t>
  </si>
  <si>
    <t>308</t>
  </si>
  <si>
    <t>Pol134</t>
  </si>
  <si>
    <t>prafladur 4x10</t>
  </si>
  <si>
    <t>310</t>
  </si>
  <si>
    <t>312</t>
  </si>
  <si>
    <t>Pol135</t>
  </si>
  <si>
    <t>prafladur 5x10</t>
  </si>
  <si>
    <t>316</t>
  </si>
  <si>
    <t>Pol136</t>
  </si>
  <si>
    <t>praflaguard 2x2x0,8</t>
  </si>
  <si>
    <t>318</t>
  </si>
  <si>
    <t>Pol137</t>
  </si>
  <si>
    <t>320</t>
  </si>
  <si>
    <t>Pol138</t>
  </si>
  <si>
    <t>CY6</t>
  </si>
  <si>
    <t>322</t>
  </si>
  <si>
    <t>Pol139</t>
  </si>
  <si>
    <t>324</t>
  </si>
  <si>
    <t>Pol140</t>
  </si>
  <si>
    <t>CY10</t>
  </si>
  <si>
    <t>326</t>
  </si>
  <si>
    <t>Pol141</t>
  </si>
  <si>
    <t>328</t>
  </si>
  <si>
    <t>Pol142</t>
  </si>
  <si>
    <t>CY16</t>
  </si>
  <si>
    <t>330</t>
  </si>
  <si>
    <t>Pol143</t>
  </si>
  <si>
    <t>332</t>
  </si>
  <si>
    <t>Pol144</t>
  </si>
  <si>
    <t>CY70</t>
  </si>
  <si>
    <t>334</t>
  </si>
  <si>
    <t>Pol145</t>
  </si>
  <si>
    <t>336</t>
  </si>
  <si>
    <t>Pol146</t>
  </si>
  <si>
    <t>CY95</t>
  </si>
  <si>
    <t>338</t>
  </si>
  <si>
    <t>Pol147</t>
  </si>
  <si>
    <t>340</t>
  </si>
  <si>
    <t>Pol148</t>
  </si>
  <si>
    <t>utp cat 5e</t>
  </si>
  <si>
    <t>342</t>
  </si>
  <si>
    <t>344</t>
  </si>
  <si>
    <t>Pol149</t>
  </si>
  <si>
    <t>kompletační materiál-kabel. Oka,šrouby,sádra,přístroj.krabice pod.om.,příchytky na strop-kabeláž</t>
  </si>
  <si>
    <t>346</t>
  </si>
  <si>
    <t>D10</t>
  </si>
  <si>
    <t>výchozí revize + pomocné práce</t>
  </si>
  <si>
    <t>Pol150</t>
  </si>
  <si>
    <t>celková prohlídka + měření + vypracování zprávy</t>
  </si>
  <si>
    <t>348</t>
  </si>
  <si>
    <t>Pol151</t>
  </si>
  <si>
    <t>dokumentace skutečn. Provedení</t>
  </si>
  <si>
    <t>hod</t>
  </si>
  <si>
    <t>Pol152</t>
  </si>
  <si>
    <t>doprava materiálu</t>
  </si>
  <si>
    <t>352</t>
  </si>
  <si>
    <t>Pol153</t>
  </si>
  <si>
    <t>koordinace s profesemi</t>
  </si>
  <si>
    <t>354</t>
  </si>
  <si>
    <t>Pol154</t>
  </si>
  <si>
    <t>přesun hmot pro silnoproud do 50 m</t>
  </si>
  <si>
    <t>356</t>
  </si>
  <si>
    <t>Pol155</t>
  </si>
  <si>
    <t>požární ucpávky</t>
  </si>
  <si>
    <t>358</t>
  </si>
  <si>
    <t>Pol156</t>
  </si>
  <si>
    <t>záložní zdroj UPFD</t>
  </si>
  <si>
    <t>360</t>
  </si>
  <si>
    <t>Pol157</t>
  </si>
  <si>
    <t>montáž-zprovoznění</t>
  </si>
  <si>
    <t>362</t>
  </si>
  <si>
    <t>D11</t>
  </si>
  <si>
    <t>bleskosvod+uzemnění</t>
  </si>
  <si>
    <t>Pol158</t>
  </si>
  <si>
    <t>tlaková průchodka</t>
  </si>
  <si>
    <t>364</t>
  </si>
  <si>
    <t>366</t>
  </si>
  <si>
    <t>Pol159</t>
  </si>
  <si>
    <t>svorka křížová ZKG</t>
  </si>
  <si>
    <t>368</t>
  </si>
  <si>
    <t>370</t>
  </si>
  <si>
    <t>Pol160</t>
  </si>
  <si>
    <t>FeZn 30x4</t>
  </si>
  <si>
    <t>372</t>
  </si>
  <si>
    <t>Pol161</t>
  </si>
  <si>
    <t>montáž uzemn. Vedení v zemi</t>
  </si>
  <si>
    <t>374</t>
  </si>
  <si>
    <t>Pol162</t>
  </si>
  <si>
    <t>SR2bN</t>
  </si>
  <si>
    <t>376</t>
  </si>
  <si>
    <t>Pol163</t>
  </si>
  <si>
    <t>montáž svorky</t>
  </si>
  <si>
    <t>378</t>
  </si>
  <si>
    <t>Pol164</t>
  </si>
  <si>
    <t>SR3bN</t>
  </si>
  <si>
    <t>380</t>
  </si>
  <si>
    <t>382</t>
  </si>
  <si>
    <t>Pol165</t>
  </si>
  <si>
    <t>FeZn d10 PVC</t>
  </si>
  <si>
    <t>384</t>
  </si>
  <si>
    <t>Pol166</t>
  </si>
  <si>
    <t>386</t>
  </si>
  <si>
    <t>Pol167</t>
  </si>
  <si>
    <t>AlMgSi d8</t>
  </si>
  <si>
    <t>388</t>
  </si>
  <si>
    <t>Pol168</t>
  </si>
  <si>
    <t>montáž hromosvod. Vedení s podpěrami</t>
  </si>
  <si>
    <t>390</t>
  </si>
  <si>
    <t>Pol169</t>
  </si>
  <si>
    <t>litinová krabice bez zkušební svorkyUFTSK</t>
  </si>
  <si>
    <t>392</t>
  </si>
  <si>
    <t>Pol170</t>
  </si>
  <si>
    <t>394</t>
  </si>
  <si>
    <t>Pol171</t>
  </si>
  <si>
    <t>zkušební svorka</t>
  </si>
  <si>
    <t>396</t>
  </si>
  <si>
    <t>398</t>
  </si>
  <si>
    <t>Pol172</t>
  </si>
  <si>
    <t>PV pro svody-skrytý svod</t>
  </si>
  <si>
    <t>400</t>
  </si>
  <si>
    <t>Pol173</t>
  </si>
  <si>
    <t>montáž podpěr</t>
  </si>
  <si>
    <t>402</t>
  </si>
  <si>
    <t>Pol174</t>
  </si>
  <si>
    <t>svorka univerz.ST</t>
  </si>
  <si>
    <t>404</t>
  </si>
  <si>
    <t>406</t>
  </si>
  <si>
    <t>Pol175</t>
  </si>
  <si>
    <t>svorka SS</t>
  </si>
  <si>
    <t>408</t>
  </si>
  <si>
    <t>Pol176</t>
  </si>
  <si>
    <t>410</t>
  </si>
  <si>
    <t>Pol177</t>
  </si>
  <si>
    <t>jímací tyč JR2,5</t>
  </si>
  <si>
    <t>412</t>
  </si>
  <si>
    <t>414</t>
  </si>
  <si>
    <t>Pol178</t>
  </si>
  <si>
    <t>jímací tyč JR3,0</t>
  </si>
  <si>
    <t>416</t>
  </si>
  <si>
    <t>Pol179</t>
  </si>
  <si>
    <t>418</t>
  </si>
  <si>
    <t>Pol180</t>
  </si>
  <si>
    <t>svorkovnice HOP EPS 2</t>
  </si>
  <si>
    <t>420</t>
  </si>
  <si>
    <t>422</t>
  </si>
  <si>
    <t>Pol181</t>
  </si>
  <si>
    <t>KT 250</t>
  </si>
  <si>
    <t>424</t>
  </si>
  <si>
    <t>426</t>
  </si>
  <si>
    <t>Pol182</t>
  </si>
  <si>
    <t>podpěra vedení PV 21c + nádstavec</t>
  </si>
  <si>
    <t>428</t>
  </si>
  <si>
    <t>Pol183</t>
  </si>
  <si>
    <t>430</t>
  </si>
  <si>
    <t>Pol184</t>
  </si>
  <si>
    <t>podpěra PB 19 + podložka</t>
  </si>
  <si>
    <t>432</t>
  </si>
  <si>
    <t>Pol185</t>
  </si>
  <si>
    <t>434</t>
  </si>
  <si>
    <t>Pol186</t>
  </si>
  <si>
    <t>propojení zemnění s armováním</t>
  </si>
  <si>
    <t>436</t>
  </si>
  <si>
    <t>SO-04.04.02 - Slaboproud</t>
  </si>
  <si>
    <t xml:space="preserve">    D2 - vnitřní instalace</t>
  </si>
  <si>
    <t xml:space="preserve">    D3 - datový rozvaděč 27U</t>
  </si>
  <si>
    <t xml:space="preserve">    D4 - domácí telefon</t>
  </si>
  <si>
    <t xml:space="preserve">    D5 - SKS</t>
  </si>
  <si>
    <t xml:space="preserve">    D6 - STA</t>
  </si>
  <si>
    <t xml:space="preserve">    D7 - kompletační materiál</t>
  </si>
  <si>
    <t xml:space="preserve">    D8 - výchozí revize + pomocné práce</t>
  </si>
  <si>
    <t>vnitřní instalace</t>
  </si>
  <si>
    <t>Pol192</t>
  </si>
  <si>
    <t>prostup přes strop z 1.PP do 1.NP 150x200</t>
  </si>
  <si>
    <t>-91253307</t>
  </si>
  <si>
    <t>Pol193</t>
  </si>
  <si>
    <t>kabelový žlab KZI 35x75 včetně víka,nástěnných konzol</t>
  </si>
  <si>
    <t>-306049121</t>
  </si>
  <si>
    <t>Pol194</t>
  </si>
  <si>
    <t>montáž kabelového žlabu</t>
  </si>
  <si>
    <t>1199211272</t>
  </si>
  <si>
    <t>Pol195</t>
  </si>
  <si>
    <t>kabelový žlab KZI 110x200 včetně víka + stropních konzol</t>
  </si>
  <si>
    <t>-1213589409</t>
  </si>
  <si>
    <t>Pol196</t>
  </si>
  <si>
    <t>-1236680084</t>
  </si>
  <si>
    <t>Pol197</t>
  </si>
  <si>
    <t>kabelový žlab KZI 85x150 včetně víka + stropních konzol</t>
  </si>
  <si>
    <t>2076012544</t>
  </si>
  <si>
    <t>Pol198</t>
  </si>
  <si>
    <t>-709806961</t>
  </si>
  <si>
    <t>Pol199</t>
  </si>
  <si>
    <t>drátěný kabel. žlab do stoupaček DZ 60x150 včetně konzol</t>
  </si>
  <si>
    <t>1103201506</t>
  </si>
  <si>
    <t>Pol200</t>
  </si>
  <si>
    <t>529532351</t>
  </si>
  <si>
    <t>Pol201</t>
  </si>
  <si>
    <t>ochranná trubka 1525 HA včetně stropních konzol</t>
  </si>
  <si>
    <t>2012152317</t>
  </si>
  <si>
    <t>Pol202</t>
  </si>
  <si>
    <t>-2032763185</t>
  </si>
  <si>
    <t>-1098229023</t>
  </si>
  <si>
    <t>Pol203</t>
  </si>
  <si>
    <t>ochranná trubka 1540 HA včetně stropních konzol</t>
  </si>
  <si>
    <t>-2053903949</t>
  </si>
  <si>
    <t>Pol204</t>
  </si>
  <si>
    <t>ochranná trubka ohebná s uložením do podlahy 1225</t>
  </si>
  <si>
    <t>58886172</t>
  </si>
  <si>
    <t>Pol205</t>
  </si>
  <si>
    <t>-403159995</t>
  </si>
  <si>
    <t>Pol206</t>
  </si>
  <si>
    <t>ochranná trubka 2332 LPE(osadit do drátěného žlabu DZ60x150) propoj střecha-1.PP</t>
  </si>
  <si>
    <t>-375603113</t>
  </si>
  <si>
    <t>Pol207</t>
  </si>
  <si>
    <t>971216061</t>
  </si>
  <si>
    <t>datový rozvaděč 27U</t>
  </si>
  <si>
    <t>Pol208</t>
  </si>
  <si>
    <t>switch 2x24 1x16,patch panely,napájecí panel,ventil. Jednotka + termostat,poličky,propoj. Kabely,atd.</t>
  </si>
  <si>
    <t>Pol209</t>
  </si>
  <si>
    <t>montáž rozvaděče včetně osazení technologie+ukončení mikrotrubiček+ukončení datové kabeláže</t>
  </si>
  <si>
    <t>Pol210</t>
  </si>
  <si>
    <t>prostupy přes obvodové bytové stěny pro protažení ochranných trubek 1225(datové rozvody,STA,domácí telefon) DN 30</t>
  </si>
  <si>
    <t>Pol211</t>
  </si>
  <si>
    <t>domácí telefon</t>
  </si>
  <si>
    <t>Pol212</t>
  </si>
  <si>
    <t>3 modul. Plastová krabice SP311003</t>
  </si>
  <si>
    <t>Pol213</t>
  </si>
  <si>
    <t>3 modul.antracitový rámeček SP331103A</t>
  </si>
  <si>
    <t>Pol214</t>
  </si>
  <si>
    <t>IKALL čelní kryt audio SP33400</t>
  </si>
  <si>
    <t>Pol215</t>
  </si>
  <si>
    <t>audio hovorová jednotka IKALL SP 1622</t>
  </si>
  <si>
    <t>Pol216</t>
  </si>
  <si>
    <t>IKALL digitální tele. seznam SP3360B</t>
  </si>
  <si>
    <t>Pol217</t>
  </si>
  <si>
    <t>napájecí zdroj SP1595 osazení do rozvod. jištění RSS</t>
  </si>
  <si>
    <t>Pol218</t>
  </si>
  <si>
    <t>telefonní přístroj SP2708</t>
  </si>
  <si>
    <t>Pol219</t>
  </si>
  <si>
    <t>Pol220</t>
  </si>
  <si>
    <t>zvonkové tlačítko</t>
  </si>
  <si>
    <t>Pol221</t>
  </si>
  <si>
    <t>rozvodná krabice KT250</t>
  </si>
  <si>
    <t>Pol222</t>
  </si>
  <si>
    <t>zprovoznění DT</t>
  </si>
  <si>
    <t>Pol223</t>
  </si>
  <si>
    <t>JySTY 4x2x0,8</t>
  </si>
  <si>
    <t>Pol224</t>
  </si>
  <si>
    <t>montáž do ochranné trubky</t>
  </si>
  <si>
    <t>SKS</t>
  </si>
  <si>
    <t>Pol225</t>
  </si>
  <si>
    <t>utp cat 6 propoj mezi datovým rozvaděčem a bytovým SLB rozvaděčem</t>
  </si>
  <si>
    <t>Pol226</t>
  </si>
  <si>
    <t>montáž do ochran. trubky</t>
  </si>
  <si>
    <t>Pol227</t>
  </si>
  <si>
    <t>datová zásuvka 2xRJ45 včetně rámečku</t>
  </si>
  <si>
    <t>Pol228</t>
  </si>
  <si>
    <t>Pol229</t>
  </si>
  <si>
    <t>anténní zásuvka SAT koncová R/CATV/2xSAT</t>
  </si>
  <si>
    <t>Pol230</t>
  </si>
  <si>
    <t>koax belden propoj mezi datovým rozvaděčem a bytovým SLB rozvaděčem</t>
  </si>
  <si>
    <t>Pol231</t>
  </si>
  <si>
    <t>kompletační materiál</t>
  </si>
  <si>
    <t>Pol232</t>
  </si>
  <si>
    <t>protahovací krabice KR 68 s víčkem pro instalaci ochran. trubek 1225 v bytech</t>
  </si>
  <si>
    <t>Pol233</t>
  </si>
  <si>
    <t>Pol234</t>
  </si>
  <si>
    <t>SLB rozvodnice KT250,u bytových jednotek 3+kk počítáno 2x</t>
  </si>
  <si>
    <t>Pol235</t>
  </si>
  <si>
    <t>sádra,hmoždinky,vruty,držáky,pásky</t>
  </si>
  <si>
    <t>Pol236</t>
  </si>
  <si>
    <t>Pol237</t>
  </si>
  <si>
    <t>Pol238</t>
  </si>
  <si>
    <t>přesun hmot do 50 m</t>
  </si>
  <si>
    <t>Pol239</t>
  </si>
  <si>
    <t>SO-04.04.03 - EPS</t>
  </si>
  <si>
    <t>D1 - Dodávka - technologie</t>
  </si>
  <si>
    <t>D2 - Montáž - technologie</t>
  </si>
  <si>
    <t>D3 - Dodávka - instalační materiál</t>
  </si>
  <si>
    <t>D4 - Montáž - instalační materiál</t>
  </si>
  <si>
    <t>D5 - Zhotovení protipožárních ucpávek pro EPS</t>
  </si>
  <si>
    <t>3 - Ostatní</t>
  </si>
  <si>
    <t>Dodávka - technologie</t>
  </si>
  <si>
    <t>PC001</t>
  </si>
  <si>
    <t>Ústředna EPS IQ8 Control</t>
  </si>
  <si>
    <t>PC002</t>
  </si>
  <si>
    <t>Čelní ovládací panel ústředny EPS s GEA, komplet včetně příslušenství, v jazykové verzi CZ v češtině</t>
  </si>
  <si>
    <t>PC003</t>
  </si>
  <si>
    <t>Baterie akumulátor 12V DC / 24Ah VdS</t>
  </si>
  <si>
    <t>PC008</t>
  </si>
  <si>
    <t>KTPO bez zámku</t>
  </si>
  <si>
    <t>PC009</t>
  </si>
  <si>
    <t>Zábleskový maják dle EN54-23 s integrovanou sirénou, komplet sestava, pro venkovní použití IP65 včetně patice</t>
  </si>
  <si>
    <t>PC010</t>
  </si>
  <si>
    <t>Vstupně výstupní modul 4 smyčky + 2 výstupy včetně oddělovače/izolátoru, alarmový koppler 4in/2out na sběrnici EPS</t>
  </si>
  <si>
    <t>PC011</t>
  </si>
  <si>
    <t>Skříň pro vstupně výstupní modul</t>
  </si>
  <si>
    <t>Poznámka k položce:_x000d_
Poznámka k položce:_x000D_ Instalační skříňka</t>
  </si>
  <si>
    <t>PC012</t>
  </si>
  <si>
    <t>Montážní základna tlačítkového hlásiče s příslušenstvím</t>
  </si>
  <si>
    <t>Poznámka k položce:_x000d_
Poznámka k položce:_x000D_ Patice tlačítkového hlásiče</t>
  </si>
  <si>
    <t>PC013</t>
  </si>
  <si>
    <t>Modul tlačítkového hlásiče s oddělovačem</t>
  </si>
  <si>
    <t>Poznámka k položce:_x000d_
Poznámka k položce:_x000D_ Tlačítkový hlásič EPS červený na hlásičovou linku EPS</t>
  </si>
  <si>
    <t>PC014</t>
  </si>
  <si>
    <t>Opticko-kouřový hlásič</t>
  </si>
  <si>
    <t>Poznámka k položce:_x000d_
Poznámka k položce:_x000D_ Hlásič bodový</t>
  </si>
  <si>
    <t>PC014.1</t>
  </si>
  <si>
    <t>Tepelný hlásič</t>
  </si>
  <si>
    <t>PC015</t>
  </si>
  <si>
    <t>Autonomní hlásič</t>
  </si>
  <si>
    <t>PC016</t>
  </si>
  <si>
    <t>Sokl bodového hlásiče, s oddělovačem</t>
  </si>
  <si>
    <t>Poznámka k položce:_x000d_
Poznámka k položce:_x000D_ Patice bodového hlásiče</t>
  </si>
  <si>
    <t>PC017</t>
  </si>
  <si>
    <t>FIRERAY 5000</t>
  </si>
  <si>
    <t>Poznámka k položce:_x000d_
Poznámka k položce:_x000D_ FIRERAY 5000 verze 100m kompletní</t>
  </si>
  <si>
    <t>PC018</t>
  </si>
  <si>
    <t>Lineární tepelný hlásič-vyhodnocovací jednotka</t>
  </si>
  <si>
    <t>PC019</t>
  </si>
  <si>
    <t>tepelný kabel analogový, čtyřvodičový</t>
  </si>
  <si>
    <t>PC020</t>
  </si>
  <si>
    <t>Sada zakončovacích členů 10 kusů</t>
  </si>
  <si>
    <t>PC021</t>
  </si>
  <si>
    <t>Sada spojek pro kabel 10 kusů</t>
  </si>
  <si>
    <t>Poznámka k položce:_x000d_
Poznámka k položce:_x000D_ Lineární tepelný kabel</t>
  </si>
  <si>
    <t>PC022</t>
  </si>
  <si>
    <t>Příchytka lineárního tepelného hlásiče se stahovacím páskem</t>
  </si>
  <si>
    <t>PC023</t>
  </si>
  <si>
    <t>Kabel CYKY-O 4x1,5 pro napojení tepelného detekčního kabelu</t>
  </si>
  <si>
    <t>Poznámka k položce:_x000d_
Poznámka k položce:_x000D_ Kabel pro napojení lineárního tepelného detekčního kabelu</t>
  </si>
  <si>
    <t>PC024</t>
  </si>
  <si>
    <t>Siréna , pro vnitřní použití, červená</t>
  </si>
  <si>
    <t>Poznámka k položce:_x000d_
Poznámka k položce:_x000D_ Výstražné zvukové zařízení s optickou signalizací</t>
  </si>
  <si>
    <t>PC025</t>
  </si>
  <si>
    <t>Spínaný zálohovaný zdroj v krytu 27,6V/5A, CPD certifikát, v boxu s prostorem pro akumulátor 2x17Ah, komplet sestava</t>
  </si>
  <si>
    <t>Poznámka k položce:_x000d_
Poznámka k položce:_x000D_ Pomocný zálohovaný napájecí zdroj</t>
  </si>
  <si>
    <t>PC026</t>
  </si>
  <si>
    <t>Akumulátor 12V / 17Ah</t>
  </si>
  <si>
    <t>Poznámka k položce:_x000d_
Poznámka k položce:_x000D_ Zálohovací akumulátor zdroje</t>
  </si>
  <si>
    <t>PC027</t>
  </si>
  <si>
    <t>Montážní sada akumulátoru</t>
  </si>
  <si>
    <t>Poznámka k položce:_x000d_
Poznámka k položce:_x000D_ Doplňková montážní sada</t>
  </si>
  <si>
    <t>PC028</t>
  </si>
  <si>
    <t>Adresovací štítky</t>
  </si>
  <si>
    <t>Poznámka k položce:_x000d_
Poznámka k položce:_x000D_ Označení adres u hlásičů EPS</t>
  </si>
  <si>
    <t>PC029</t>
  </si>
  <si>
    <t>Provozní kniha EPS</t>
  </si>
  <si>
    <t>Poznámka k položce:_x000d_
Poznámka k položce:_x000D_ Kniha provozních záznamů EPS</t>
  </si>
  <si>
    <t>PC036</t>
  </si>
  <si>
    <t>Drobný doplňující materiál</t>
  </si>
  <si>
    <t>Montáž - technologie</t>
  </si>
  <si>
    <t>PCM034</t>
  </si>
  <si>
    <t>Ústředna EPS kompletní sestava včetně příslušenství a vybavení ústředny, ústředna č.1</t>
  </si>
  <si>
    <t>PCM035</t>
  </si>
  <si>
    <t>Čelní ovládací panel, komplet sestava</t>
  </si>
  <si>
    <t>PCM036</t>
  </si>
  <si>
    <t>Baterie akumulátor VdS</t>
  </si>
  <si>
    <t>PCM040</t>
  </si>
  <si>
    <t>PCM041</t>
  </si>
  <si>
    <t>Zábleskový maják včetně patice, venkovní</t>
  </si>
  <si>
    <t>PCM042</t>
  </si>
  <si>
    <t>Vstupně výstupní modul 4 smyčky + 2 výstupy včetně příslušenství</t>
  </si>
  <si>
    <t>PCM043</t>
  </si>
  <si>
    <t>PCM044</t>
  </si>
  <si>
    <t>Připojení vstupů a výstupů do systému EPS</t>
  </si>
  <si>
    <t>PCM045</t>
  </si>
  <si>
    <t>Přezk.funkce ovl.zaříz.připoj.na výstup nebo vstup EPS</t>
  </si>
  <si>
    <t>PCM046</t>
  </si>
  <si>
    <t>Měření akumulátoru</t>
  </si>
  <si>
    <t>PCM047</t>
  </si>
  <si>
    <t>PCM048</t>
  </si>
  <si>
    <t>Uvedení požár.ústředny EPS vč.ost.stav.prvků do provozu (funkční odzkoušení)</t>
  </si>
  <si>
    <t>PCM049</t>
  </si>
  <si>
    <t>Naprogramování systému EPS do 500 hlásičů</t>
  </si>
  <si>
    <t>PCM050</t>
  </si>
  <si>
    <t>Montáž komplet sestavy tlačítkového hlásiče s příslušenstvím včetně základny</t>
  </si>
  <si>
    <t>PCM051</t>
  </si>
  <si>
    <t>Multisenzorový bodový požární hlásič</t>
  </si>
  <si>
    <t>PCM052</t>
  </si>
  <si>
    <t>PCM053</t>
  </si>
  <si>
    <t>PCM054</t>
  </si>
  <si>
    <t>PCM055</t>
  </si>
  <si>
    <t>Lineární tepelný hlásič + nastavení</t>
  </si>
  <si>
    <t>PCM056</t>
  </si>
  <si>
    <t>PCM057</t>
  </si>
  <si>
    <t>Sada zakončovacích členů 10 kusů K82023</t>
  </si>
  <si>
    <t>PCM058</t>
  </si>
  <si>
    <t>Sada spojek pro kabel 10 kusů K82024</t>
  </si>
  <si>
    <t>PCM059</t>
  </si>
  <si>
    <t>Příchytka lineárního tepelného hlásiče se stahovacím páskem včetně ukotvení do betonového stropu</t>
  </si>
  <si>
    <t>PCM060</t>
  </si>
  <si>
    <t>PCM062</t>
  </si>
  <si>
    <t>Siréna, pro vnitřní použití, červená</t>
  </si>
  <si>
    <t>PCM063</t>
  </si>
  <si>
    <t>Kontrola funkce hlásičů, uvedení požár.hlásičů do trvalého provozu, programování zobrazovaného textu pro hlásiče</t>
  </si>
  <si>
    <t>PCM064</t>
  </si>
  <si>
    <t>Popis hlásiče štítkem</t>
  </si>
  <si>
    <t>PCM065</t>
  </si>
  <si>
    <t>Spínaný zálohovaný zdroj v krytu 27,6V/5A, CPD certifikát, AKU 2x17Ah,</t>
  </si>
  <si>
    <t>PCM066</t>
  </si>
  <si>
    <t>PCM067</t>
  </si>
  <si>
    <t>Stejnosměrná měření na míst.kabelu</t>
  </si>
  <si>
    <t>PCM068</t>
  </si>
  <si>
    <t>Pomocné montážní práce</t>
  </si>
  <si>
    <t>PCM069</t>
  </si>
  <si>
    <t>Nezměřitelné pracovní výkony</t>
  </si>
  <si>
    <t>PCM070</t>
  </si>
  <si>
    <t>Zaškolení obsluhy</t>
  </si>
  <si>
    <t>PCM071</t>
  </si>
  <si>
    <t>Zavedení provozní knihy</t>
  </si>
  <si>
    <t>PCM072</t>
  </si>
  <si>
    <t>Zkušební provoz s dohledem</t>
  </si>
  <si>
    <t>den</t>
  </si>
  <si>
    <t>PCM078</t>
  </si>
  <si>
    <t>Dodávka - instalační materiál</t>
  </si>
  <si>
    <t>PC077</t>
  </si>
  <si>
    <t>Stíněný kabel 1x2x0,8 hlásičová linka</t>
  </si>
  <si>
    <t>Poznámka k položce:_x000d_
Poznámka k položce:_x000D_ Kabel pro propojení čidel</t>
  </si>
  <si>
    <t>PC078</t>
  </si>
  <si>
    <t>Stíněný kabel 5x2x0,8 PH120-R B2caS1D0</t>
  </si>
  <si>
    <t>Poznámka k položce:_x000d_
Poznámka k položce:_x000D_ Kabel pro napojení ovládaných zařízení s požární odolností (požární klapky)</t>
  </si>
  <si>
    <t>PC079</t>
  </si>
  <si>
    <t>kabel 120R 2x2,5 B2cas1d0</t>
  </si>
  <si>
    <t>Poznámka k položce:_x000d_
Poznámka k položce:_x000D_ Kabel pro napájení zařízení s požární odolností (kopplery)</t>
  </si>
  <si>
    <t>PC080</t>
  </si>
  <si>
    <t>Stíněný kabel 120R 1x2x0,8 , B2cas1d0</t>
  </si>
  <si>
    <t>Poznámka k položce:_x000d_
Poznámka k položce:_x000D_ Kabel pro napojení ovládaných zařízení s požární odolností (koppler. linka a ovládání)</t>
  </si>
  <si>
    <t>PC081</t>
  </si>
  <si>
    <t>Stíněný kabel PH 120R 10x2x0.8 , B2cas1d0</t>
  </si>
  <si>
    <t>Poznámka k položce:_x000d_
Poznámka k položce:_x000D_ Kabel pro napojení ovládaných zařízení s požární odolností (OPPO)</t>
  </si>
  <si>
    <t>PC083</t>
  </si>
  <si>
    <t>Kabel CYKY-J 3x2,5 - pro napojení pomocných zdrojů EPS, včetně ukončení kabelů</t>
  </si>
  <si>
    <t>PC084</t>
  </si>
  <si>
    <t>PVC žlab 17x17</t>
  </si>
  <si>
    <t>PC087</t>
  </si>
  <si>
    <t>příchytka 6712</t>
  </si>
  <si>
    <t>PC088</t>
  </si>
  <si>
    <t>příchytka dvojitá 6716ED</t>
  </si>
  <si>
    <t>PC089</t>
  </si>
  <si>
    <t>šroub SB 6,3x35</t>
  </si>
  <si>
    <t>PC091</t>
  </si>
  <si>
    <t>PVC trubka Monoflex ohebná průměru 23 mm</t>
  </si>
  <si>
    <t>PC093</t>
  </si>
  <si>
    <t>Drobný blíže nespecifikovaný elektorinstalační materiál (hmoždinky, štítky, popisky, atd.)</t>
  </si>
  <si>
    <t>Montáž - instalační materiál</t>
  </si>
  <si>
    <t>PCM094</t>
  </si>
  <si>
    <t>trubka 23 pod omítku</t>
  </si>
  <si>
    <t>PCM096</t>
  </si>
  <si>
    <t>montáž PVC žlabu 17x17</t>
  </si>
  <si>
    <t>PCM099</t>
  </si>
  <si>
    <t>vkládání kabelů do společných MARS žlabů</t>
  </si>
  <si>
    <t>PCM100</t>
  </si>
  <si>
    <t>kabel pod omítku, do trubky, do žlabu</t>
  </si>
  <si>
    <t>PCM101</t>
  </si>
  <si>
    <t>Ukončení kabelů 10x2x0.8</t>
  </si>
  <si>
    <t>PCM102</t>
  </si>
  <si>
    <t>montáž kabelové příchytky</t>
  </si>
  <si>
    <t>PCM104</t>
  </si>
  <si>
    <t>PCM105</t>
  </si>
  <si>
    <t>Montážní plošiny, mobilní lešení</t>
  </si>
  <si>
    <t>Zhotovení protipožárních ucpávek pro EPS</t>
  </si>
  <si>
    <t>PCM106</t>
  </si>
  <si>
    <t>Zhotovení protipožárních ucpávek při průchodu instalace z jednoho požárního úseku do druhého, štítek</t>
  </si>
  <si>
    <t>Ostatní</t>
  </si>
  <si>
    <t>PCO003</t>
  </si>
  <si>
    <t>Individuální a funkční zkoušky</t>
  </si>
  <si>
    <t>HZS</t>
  </si>
  <si>
    <t>PCO004</t>
  </si>
  <si>
    <t>Komplexní zkoušky</t>
  </si>
  <si>
    <t>PCO005</t>
  </si>
  <si>
    <t>Příprava na montáž</t>
  </si>
  <si>
    <t>PCO006</t>
  </si>
  <si>
    <t>Práce technika / specialisty</t>
  </si>
  <si>
    <t>PCO007</t>
  </si>
  <si>
    <t>SW práce</t>
  </si>
  <si>
    <t>PCO008</t>
  </si>
  <si>
    <t>Revize, zprovoznění systému, zaškolení obsluhy, zkušební provoz</t>
  </si>
  <si>
    <t>PCO009</t>
  </si>
  <si>
    <t>Projektové řízení - PM</t>
  </si>
  <si>
    <t>PCO011</t>
  </si>
  <si>
    <t>Koordinace prací se správci sítí a stavbou</t>
  </si>
  <si>
    <t>SO-04.04.04 - Umělé osvětlení</t>
  </si>
  <si>
    <t>LED lištový přisazen - LED lištový přisazen</t>
  </si>
  <si>
    <t>LED lištový zapuštěn - LED lištový zapuštěn</t>
  </si>
  <si>
    <t xml:space="preserve">    D1 - </t>
  </si>
  <si>
    <t>LIVI0002</t>
  </si>
  <si>
    <t>Přisazené / závěsné LED svítidlo, 51W, 5100lm, 4000K, IP65, 1515mm, IK08, opál</t>
  </si>
  <si>
    <t>LILE0009</t>
  </si>
  <si>
    <t>Přisazené LED svítidlo s opálovým krytem 27W 2800lm 3000K IP20</t>
  </si>
  <si>
    <t>LED lištový přisazen</t>
  </si>
  <si>
    <t>LI62239</t>
  </si>
  <si>
    <t>LED pásik, 22,5W/m, 3000K, IP20, 5m</t>
  </si>
  <si>
    <t>LI87500666</t>
  </si>
  <si>
    <t>LED napaječ LC 100W, 24V SC SNC, s odlehčením tahu</t>
  </si>
  <si>
    <t>LIAP004001</t>
  </si>
  <si>
    <t>Aluminium Profil SPL rohový, 25x25mm, 1m</t>
  </si>
  <si>
    <t>LIAB004003</t>
  </si>
  <si>
    <t>PMMA krychlový profil 25x25mm, opal, 1m</t>
  </si>
  <si>
    <t>LIEK004100</t>
  </si>
  <si>
    <t>čtvercová koncovka</t>
  </si>
  <si>
    <t>LIEK004101</t>
  </si>
  <si>
    <t>čtvercová koncovka, otvor na kábel</t>
  </si>
  <si>
    <t>LI1001881</t>
  </si>
  <si>
    <t>Kruhové přisazené/závěsné LED svítidlo s opálovým krytem 15W, 1230lm/1280lm, 3000K/4000K, ø285mm, IP20, bílá barva</t>
  </si>
  <si>
    <t>LI1001884</t>
  </si>
  <si>
    <t>Kruhové přisazené/závěsné LED svítidlo s opálovým krytem 30W, 2750lm/2900lm, 3000K/4000K, ø380mm, IP20, bílá barva</t>
  </si>
  <si>
    <t>LID15064</t>
  </si>
  <si>
    <t>Nástěnné LED svítidlo s opálovám krytem 23W 3000K IP44 určené nad zrcadla</t>
  </si>
  <si>
    <t>VML480TQZ3KCRI80</t>
  </si>
  <si>
    <t>Interiérové LED svítidlo závěsné, 80W, 8150lm, IP40, 3000K, opál</t>
  </si>
  <si>
    <t>LI1001887</t>
  </si>
  <si>
    <t>Kruhové přisazené/závěsné LED svítidlo s opálovým krytem 40W, 4350lm/4750lm, 3000K/4000K, ø600mm, IP20, bílá barva</t>
  </si>
  <si>
    <t>LI135251</t>
  </si>
  <si>
    <t>Závěsná sada pro kruhové LED svítdlo, 5-ti žilový kabel, 1,5m, bílá barva (pro 3.NP)</t>
  </si>
  <si>
    <t>LI64937</t>
  </si>
  <si>
    <t>Exteriérové svítidlo s opálovým krytem, podlahové, max.40W, patice E27, ø390mm, IP65, bílá barva</t>
  </si>
  <si>
    <t>LI69162</t>
  </si>
  <si>
    <t>LED žarovka, E27-LED-A65, 16W, 3000K, 1521lm</t>
  </si>
  <si>
    <t>LI67078</t>
  </si>
  <si>
    <t>Kotevní trn pro exterierová svítidla, pozinkovaný (bez skrutek)</t>
  </si>
  <si>
    <t>LED lištový zapuštěn</t>
  </si>
  <si>
    <t>LICT1879</t>
  </si>
  <si>
    <t>Marra Pro LED 14,4W 1300lm/m 3000K Ra&gt;90, 24V, délka 30m</t>
  </si>
  <si>
    <t>LICT1880</t>
  </si>
  <si>
    <t>Marra Pro LED 14,4W 1300lm/m 3000K Ra&gt;90, 24V, délka 5m</t>
  </si>
  <si>
    <t>LINT249200</t>
  </si>
  <si>
    <t>LED napaječ LC 200W, 24V SC SNC, s odlehčením tahu</t>
  </si>
  <si>
    <t>LIAP001004</t>
  </si>
  <si>
    <t>Hliníkový profil LBU, zapuštěný, 19x8x16mm, hliník, délka 1000 mm</t>
  </si>
  <si>
    <t>LIAB001003</t>
  </si>
  <si>
    <t>Kryt LB plochý, opálový s 50% propustností, 1m</t>
  </si>
  <si>
    <t>LIEK001400</t>
  </si>
  <si>
    <t>Koncová krytka profilu LBU plochá uzavřená</t>
  </si>
  <si>
    <t>LID12346</t>
  </si>
  <si>
    <t>LED napájecí kábel</t>
  </si>
  <si>
    <t>LID13195</t>
  </si>
  <si>
    <t>Koncovka pro LED pásik</t>
  </si>
  <si>
    <t>LICT1878</t>
  </si>
  <si>
    <t>Marra Pro LED 9,6W 960lm/m 3000K Ra&gt;90, 24V, délka 30m</t>
  </si>
  <si>
    <t>LICT1881</t>
  </si>
  <si>
    <t>Marra Pro LED 9,6W 960lm/m 3000K Ra&gt;90, 24V, délka 5m</t>
  </si>
  <si>
    <t>LI87500665</t>
  </si>
  <si>
    <t>LED napaječ LC 60W, 24V SC SNC, s odlehčením tahu</t>
  </si>
  <si>
    <t>LIAP001001</t>
  </si>
  <si>
    <t>Hliníkový profil LBF, přisazený, 19x8x16mm, hliník, délka 1000 mm</t>
  </si>
  <si>
    <t>LIEK001100</t>
  </si>
  <si>
    <t>Koncovka profilu LBF, plochá, uzavřená</t>
  </si>
  <si>
    <t>LIEK001101</t>
  </si>
  <si>
    <t>Koncovka profilu LBF, plochá, s otvorem</t>
  </si>
  <si>
    <t>LIPZ005001</t>
  </si>
  <si>
    <t>LBF montážní úchyt</t>
  </si>
  <si>
    <t>LID13663</t>
  </si>
  <si>
    <t>Marra LED Strip 14,4W/m 3000K 980lm/m, 24V, délka 5m, IP68</t>
  </si>
  <si>
    <t>LI66347</t>
  </si>
  <si>
    <t>Trafo Mean Well LPV 60W 24V/DC IP67 60W IP67</t>
  </si>
  <si>
    <t>LI66349</t>
  </si>
  <si>
    <t>Trafo Mean Well LPV 150W 24V/DC IP67 150W IP67 (pro lišty délky &gt; 6m)</t>
  </si>
  <si>
    <t>LIEK001401</t>
  </si>
  <si>
    <t>Koncová krytka profilu LBU plochá s otvorem</t>
  </si>
  <si>
    <t>LID13195.1</t>
  </si>
  <si>
    <t>Koncovka pro LED pásik / izolace nájení nebo přerušení pásiku</t>
  </si>
  <si>
    <t>LILE0055</t>
  </si>
  <si>
    <t>Kruhové přisazené/nástěnné led svítidlo s opálovým krytem 28W, 2800lm, 3000K, ø350mm, IP54</t>
  </si>
  <si>
    <t>NLKSC003SC</t>
  </si>
  <si>
    <t>Univerzální nouzové svítidlo s piktogramem LED 2W oboustranné transparent vlastní baterie pozorovací vzdálenost 22m autotest IP54 bíla</t>
  </si>
  <si>
    <t>NLILDR023S</t>
  </si>
  <si>
    <t>Přisazené nouzové LED svítidlo 1x3W s kruhovou vyžarovací char. vlastní baterie autotest IP20</t>
  </si>
  <si>
    <t>NLEERF023S</t>
  </si>
  <si>
    <t>Vestavné nouzové svítidlo s chodbovou vyžarovací charakteristikou, 1W, 140lm, doba zálohy 3h, autotest, IP20</t>
  </si>
  <si>
    <t>NLILDF023S</t>
  </si>
  <si>
    <t>Přisazené nouzové LED svítildo 1x3W s chodbovou vyžarovací char. autotest vlastní baterie IP20</t>
  </si>
  <si>
    <t>NLEERR023S</t>
  </si>
  <si>
    <t>Vestavné nouzové svítidlo s kruhovou vyžarovací charakteristikou, 1W, 140lm, doba zálohy 3h, autotest, IP20</t>
  </si>
  <si>
    <t>NLILIP65W</t>
  </si>
  <si>
    <t>Kryt IP65 pro přisazené nouz. sv. NLILD, bílá barva</t>
  </si>
  <si>
    <t>NLILDS023S</t>
  </si>
  <si>
    <t>Přisazené nouzové LED svítidlo 3W s úzkou vyžarovací char. vlastní baterie autotest IP20</t>
  </si>
  <si>
    <t>NLEERS023S</t>
  </si>
  <si>
    <t>Vestavné nouzové svítidlo s úzkou vyžarovací charakteristikou, 1W, 140lm, doba zálohy 3h, autotest, IP20</t>
  </si>
  <si>
    <t>NLWAF023SC</t>
  </si>
  <si>
    <t>Nástěnné nouzové LED svítidlo 3x1W 3h IP20 asymetrická vyžarovací charakteristika, bíla barva</t>
  </si>
  <si>
    <t>NLZAWC03SC</t>
  </si>
  <si>
    <t>Nástěnné nouzové LED svítidlo pro osvětlení vchodu do budov apod. beterie v externím boxu bíla barva IP65 Ta = -25°do +35°C</t>
  </si>
  <si>
    <t>SO-04.04.05 - Domácí telefony</t>
  </si>
  <si>
    <t>SP311003</t>
  </si>
  <si>
    <t>3-modulová plastová krabice</t>
  </si>
  <si>
    <t>SP331103A</t>
  </si>
  <si>
    <t>3-modulový antracitový rameček</t>
  </si>
  <si>
    <t>SP33400</t>
  </si>
  <si>
    <t>IKALL čelní kryt audio</t>
  </si>
  <si>
    <t>SP1622</t>
  </si>
  <si>
    <t>Audio hovorová jednotka IKALL</t>
  </si>
  <si>
    <t>SP3360B</t>
  </si>
  <si>
    <t>IKALL digitální telefonní seznam</t>
  </si>
  <si>
    <t>SP1595</t>
  </si>
  <si>
    <t>Napájecí zdroj</t>
  </si>
  <si>
    <t>SP2708</t>
  </si>
  <si>
    <t>Telefonní přístroj</t>
  </si>
  <si>
    <t>SO-04.05 - ÚT, tepelné čerpadlo</t>
  </si>
  <si>
    <t>SO-04.05.01 - ÚT</t>
  </si>
  <si>
    <t>D1 - Výkaz výměr pro jednotlivé typy bytových jednotek</t>
  </si>
  <si>
    <t xml:space="preserve">    D2 - Byt 1+KK</t>
  </si>
  <si>
    <t xml:space="preserve">    D3 - Byt 2+KK</t>
  </si>
  <si>
    <t xml:space="preserve">    D4 - Byt 3+KK</t>
  </si>
  <si>
    <t xml:space="preserve">    D5 - Společné prostory</t>
  </si>
  <si>
    <t>D6 - Potrubní rozvody</t>
  </si>
  <si>
    <t>D7 - Ostatní</t>
  </si>
  <si>
    <t>D8 - Celková cena zbývajících bytů</t>
  </si>
  <si>
    <t>Výkaz výměr pro jednotlivé typy bytových jednotek</t>
  </si>
  <si>
    <t>Byt 1+KK</t>
  </si>
  <si>
    <t>Pol240</t>
  </si>
  <si>
    <t>Rozdělovač topných okruhů, Rehau HKV-D mosaz, 4 okruhy, délka 260 mm. Rozdělovač včetně konzoly k uchycení, průtokoměrů, odvzdušnění a regulačních ventilů</t>
  </si>
  <si>
    <t>321209518</t>
  </si>
  <si>
    <t>Pol241</t>
  </si>
  <si>
    <t>Připojovací šroubení pro RAUTHERM S 16x2,0</t>
  </si>
  <si>
    <t>1217268984</t>
  </si>
  <si>
    <t>Pol242</t>
  </si>
  <si>
    <t>Skříň pro rozdělovač pod omítku, REHAU UP 750, včetně dvířek, 750x705÷885x110÷160 mm</t>
  </si>
  <si>
    <t>-1654336093</t>
  </si>
  <si>
    <t>Pol243</t>
  </si>
  <si>
    <t>Připojovací set v rohovém provedení pro měřič tepla se stavební délkou 110 m (G¾) nebo 130 mm (G1)</t>
  </si>
  <si>
    <t>-1365400745</t>
  </si>
  <si>
    <t>Pol244</t>
  </si>
  <si>
    <t>Měřič tepla Sharky 774 - 0,6 m3/h - DN15 , 110 mm, topení/chlazení</t>
  </si>
  <si>
    <t>-1174024284</t>
  </si>
  <si>
    <t>Pol245</t>
  </si>
  <si>
    <t>Tlakově nezávislý 2-cestné regulační ventil Optima Compact Plus DN 10/2,5mm - průtok 90,4 kg/h, nastavení 1,8, kv=0,18 m3/h, dp=14,9 kPa, bez pohonu</t>
  </si>
  <si>
    <t>1907721280</t>
  </si>
  <si>
    <t>Pol246</t>
  </si>
  <si>
    <t>Otopný žebřík Koralux Rondo Max 750x1820mm</t>
  </si>
  <si>
    <t>-766880435</t>
  </si>
  <si>
    <t>Pol247</t>
  </si>
  <si>
    <t>Termostatická hlavice</t>
  </si>
  <si>
    <t>248949889</t>
  </si>
  <si>
    <t>Pol248</t>
  </si>
  <si>
    <t>Rohový radiátorový ventil</t>
  </si>
  <si>
    <t>-1341171029</t>
  </si>
  <si>
    <t>Pol249</t>
  </si>
  <si>
    <t>Rohové reguační šroubení</t>
  </si>
  <si>
    <t>712995584</t>
  </si>
  <si>
    <t>Pol250</t>
  </si>
  <si>
    <t>Prostorový termostat Nea HCT 230 V</t>
  </si>
  <si>
    <t>1400549695</t>
  </si>
  <si>
    <t>Pol251</t>
  </si>
  <si>
    <t>Prostorový termostat Nea HT 230 V</t>
  </si>
  <si>
    <t>-219437109</t>
  </si>
  <si>
    <t>Pol252</t>
  </si>
  <si>
    <t>Termopohon UNI 230V (vč.ventil.adaptéru VA 80)</t>
  </si>
  <si>
    <t>-1510772660</t>
  </si>
  <si>
    <t>Pol253</t>
  </si>
  <si>
    <t>Rozvaděč NEA HC 230V, s reg.čerp., 6-kanálový</t>
  </si>
  <si>
    <t>272397241</t>
  </si>
  <si>
    <t>Pol254</t>
  </si>
  <si>
    <t>Napojení termostatu HCT, CYKY 5x1,5mm</t>
  </si>
  <si>
    <t>bm</t>
  </si>
  <si>
    <t>792926792</t>
  </si>
  <si>
    <t>Pol255</t>
  </si>
  <si>
    <t>Napojení termostatu HT, CYKY 5x1,5mm</t>
  </si>
  <si>
    <t>1286336775</t>
  </si>
  <si>
    <t>Poznámka k položce:_x000d_
Typy kabelů nutno prověřit u dodavatele podlahového rozdělovače</t>
  </si>
  <si>
    <t>Pol256</t>
  </si>
  <si>
    <t>Potrubí pro podlahové smyčky RAUTHERM S 16x2,0</t>
  </si>
  <si>
    <t>513978543</t>
  </si>
  <si>
    <t>Pol257</t>
  </si>
  <si>
    <t>Komponenty podlahové konstrukce (Okrajová dilatační páska, Systémová deska Varionova bez izolace, Spojovací pásy, Upevňovací prvky pro desky, pomocný materiál)</t>
  </si>
  <si>
    <t>593510249</t>
  </si>
  <si>
    <t>Poznámka k položce:_x000d_
Kročejová izolace, Mazanina a povrchová krytina je součástí dodávky stavby.</t>
  </si>
  <si>
    <t>Pol258</t>
  </si>
  <si>
    <t>Pomocný a montážní materiál</t>
  </si>
  <si>
    <t>-1217057418</t>
  </si>
  <si>
    <t>Byt 2+KK</t>
  </si>
  <si>
    <t>-1331191409</t>
  </si>
  <si>
    <t>3307557</t>
  </si>
  <si>
    <t>-1762976054</t>
  </si>
  <si>
    <t>-1328296120</t>
  </si>
  <si>
    <t>827248397</t>
  </si>
  <si>
    <t>1512214475</t>
  </si>
  <si>
    <t>263871298</t>
  </si>
  <si>
    <t>958829012</t>
  </si>
  <si>
    <t>1470010808</t>
  </si>
  <si>
    <t>-655088185</t>
  </si>
  <si>
    <t>-1087135939</t>
  </si>
  <si>
    <t>1845647842</t>
  </si>
  <si>
    <t>-1096393596</t>
  </si>
  <si>
    <t>568561486</t>
  </si>
  <si>
    <t>1834904446</t>
  </si>
  <si>
    <t>310783769</t>
  </si>
  <si>
    <t>Pol259</t>
  </si>
  <si>
    <t>Rozdělovač topných okruhů, Rehau HKV-D mosaz, 6 okruhy, délka 360 mm. Rozdělovač včetně konzoly k uchycení, průtokoměrů, odvzdušnění a regulačních ventilů</t>
  </si>
  <si>
    <t>1167899577</t>
  </si>
  <si>
    <t>Pol260</t>
  </si>
  <si>
    <t>Tlakově nezávislý 2-cestné regulační ventil Optima Compact Plus DN 10/5mm - průtok 146,9 kg/h, nastavení 1,5, kv=0,35 m3/h, dp=15,5 kPa, bez pohonu</t>
  </si>
  <si>
    <t>347062293</t>
  </si>
  <si>
    <t>Pol261</t>
  </si>
  <si>
    <t>1929502792</t>
  </si>
  <si>
    <t>Byt 3+KK</t>
  </si>
  <si>
    <t>148600421</t>
  </si>
  <si>
    <t>1399926015</t>
  </si>
  <si>
    <t>-905596768</t>
  </si>
  <si>
    <t>1707917</t>
  </si>
  <si>
    <t>1092624841</t>
  </si>
  <si>
    <t>1524361121</t>
  </si>
  <si>
    <t>-1445271883</t>
  </si>
  <si>
    <t>-1231010395</t>
  </si>
  <si>
    <t>1647769658</t>
  </si>
  <si>
    <t>-125755292</t>
  </si>
  <si>
    <t>1199549484</t>
  </si>
  <si>
    <t>-1910655034</t>
  </si>
  <si>
    <t>154486289</t>
  </si>
  <si>
    <t>-178531569</t>
  </si>
  <si>
    <t>-410036393</t>
  </si>
  <si>
    <t>Pol262</t>
  </si>
  <si>
    <t>Rozdělovač topných okruhů, Rehau HKV-D mosaz, 7 okruhy, délka 410 mm. Rozdělovač včetně konzoly k uchycení, průtokoměrů, odvzdušnění a regulačních ventilů</t>
  </si>
  <si>
    <t>1405741800</t>
  </si>
  <si>
    <t>Pol263</t>
  </si>
  <si>
    <t>Skříň pro rozdělovač pod omítku, REHAU UP 950, včetně dvířek, 950x705÷885x110÷160 mm</t>
  </si>
  <si>
    <t>680399197</t>
  </si>
  <si>
    <t>Pol264</t>
  </si>
  <si>
    <t>Tlakově nezávislý 2-cestné regulační ventil Optima Compact Plus DN 15/2,5mm - průtok 221,4 kg/h, nastavení 1,45, kv=0,45 m3/h, dp=16,2 kPa, bez pohonu</t>
  </si>
  <si>
    <t>-762779505</t>
  </si>
  <si>
    <t>Pol265</t>
  </si>
  <si>
    <t>128380339</t>
  </si>
  <si>
    <t>946885508</t>
  </si>
  <si>
    <t>-791390381</t>
  </si>
  <si>
    <t>1798155297</t>
  </si>
  <si>
    <t>-1811024252</t>
  </si>
  <si>
    <t>886108858</t>
  </si>
  <si>
    <t>-1856005153</t>
  </si>
  <si>
    <t>-761266993</t>
  </si>
  <si>
    <t>-1398673821</t>
  </si>
  <si>
    <t>1747225006</t>
  </si>
  <si>
    <t>-1124265107</t>
  </si>
  <si>
    <t>-1505764497</t>
  </si>
  <si>
    <t>1719721662</t>
  </si>
  <si>
    <t>-92129</t>
  </si>
  <si>
    <t>-282462250</t>
  </si>
  <si>
    <t>Pol266</t>
  </si>
  <si>
    <t>Tlakově nezávislý 2-cestné regulační ventil Optima Compact Plus DN 15/2,5mm - průtok 221,7 kg/h, nastavení 1,45, kv=0,45 m3/h, dp=16,2 kPa, bez pohonu</t>
  </si>
  <si>
    <t>-816155939</t>
  </si>
  <si>
    <t>Potrubní rozvody</t>
  </si>
  <si>
    <t>Pol267</t>
  </si>
  <si>
    <t>Měděné potrubí 15x1,0</t>
  </si>
  <si>
    <t>-592293971</t>
  </si>
  <si>
    <t>Pol268</t>
  </si>
  <si>
    <t>Měděné potrubí 18x1,0</t>
  </si>
  <si>
    <t>1439057211</t>
  </si>
  <si>
    <t>Pol269</t>
  </si>
  <si>
    <t>Měděné potrubí 22x1,5</t>
  </si>
  <si>
    <t>-621166280</t>
  </si>
  <si>
    <t>Pol270</t>
  </si>
  <si>
    <t>Měděné potrubí 28x1,5</t>
  </si>
  <si>
    <t>594098038</t>
  </si>
  <si>
    <t>Pol271</t>
  </si>
  <si>
    <t>Měděné potrubí 35x1,5</t>
  </si>
  <si>
    <t>-2115981196</t>
  </si>
  <si>
    <t>Pol272</t>
  </si>
  <si>
    <t>Měděné potrubí 42x2,0</t>
  </si>
  <si>
    <t>1279248761</t>
  </si>
  <si>
    <t>Pol273</t>
  </si>
  <si>
    <t>Měděné potrubí 54x2,0</t>
  </si>
  <si>
    <t>1992797592</t>
  </si>
  <si>
    <t>Pol274</t>
  </si>
  <si>
    <t>Měděné potrubí 64x2,0</t>
  </si>
  <si>
    <t>967437264</t>
  </si>
  <si>
    <t>Pol275</t>
  </si>
  <si>
    <t>Měděné potrubí 88,9x2,5</t>
  </si>
  <si>
    <t>856187889</t>
  </si>
  <si>
    <t>Poznámka k položce:_x000d_
Délka potrubí je včetně přídavku na prořez 2 %_x000d_
Délka potrubí je včetně přídavku na tvarovky 10 %</t>
  </si>
  <si>
    <t>Pol276</t>
  </si>
  <si>
    <t>Izolační pouzdro s povrchem z hliníkové fólie tl. 40mm, d=13mm</t>
  </si>
  <si>
    <t>-107577503</t>
  </si>
  <si>
    <t>Pol277</t>
  </si>
  <si>
    <t>Izolační pouzdro s povrchem z hliníkové fólie tl. 40mm, d=16mm</t>
  </si>
  <si>
    <t>-1494517322</t>
  </si>
  <si>
    <t>Pol278</t>
  </si>
  <si>
    <t>Izolační pouzdro s povrchem z hliníkové fólie tl. 40mm, d=20mm</t>
  </si>
  <si>
    <t>-1478138746</t>
  </si>
  <si>
    <t>Pol279</t>
  </si>
  <si>
    <t>Izolační pouzdro s povrchem z hliníkové fólie tl. 50mm, d=25mm</t>
  </si>
  <si>
    <t>-1332339175</t>
  </si>
  <si>
    <t>Pol280</t>
  </si>
  <si>
    <t>Izolační pouzdro s povrchem z hliníkové fólie tl. 50mm, d=32mm</t>
  </si>
  <si>
    <t>1852301754</t>
  </si>
  <si>
    <t>Pol281</t>
  </si>
  <si>
    <t>Izolační pouzdro s povrchem z hliníkové fólie tl. 50mm, d=39mm</t>
  </si>
  <si>
    <t>747220838</t>
  </si>
  <si>
    <t>Pol282</t>
  </si>
  <si>
    <t>Izolační pouzdro s povrchem z hliníkové fólie tl. 50mm, d=50mm</t>
  </si>
  <si>
    <t>505630181</t>
  </si>
  <si>
    <t>Pol283</t>
  </si>
  <si>
    <t>Izolační pouzdro s povrchem z hliníkové fólie tl. 50mm, d=60mm</t>
  </si>
  <si>
    <t>1271000101</t>
  </si>
  <si>
    <t>Pol284</t>
  </si>
  <si>
    <t>Izolační pouzdro s povrchem z hliníkové fólie tl. 60mm, d=83,9mm</t>
  </si>
  <si>
    <t>-661022629</t>
  </si>
  <si>
    <t>Poznámka k položce:_x000d_
Izolace jsou včetně přídavku na izolacei armatur a tvarovek 10 %</t>
  </si>
  <si>
    <t>Pol285</t>
  </si>
  <si>
    <t>Konzoly pro ukotvení potrubí</t>
  </si>
  <si>
    <t>kg</t>
  </si>
  <si>
    <t>745724150</t>
  </si>
  <si>
    <t>Pol286</t>
  </si>
  <si>
    <t>Pevný bod pro potrubí 54x2,0</t>
  </si>
  <si>
    <t>-644455530</t>
  </si>
  <si>
    <t>Pol287</t>
  </si>
  <si>
    <t>Pevný bod pro potrubí 35x1,5</t>
  </si>
  <si>
    <t>-579878115</t>
  </si>
  <si>
    <t>Pol289</t>
  </si>
  <si>
    <t>Montáž. Součástí dodávky jsou veškeré pomocné závěsy, rošty, konzoly sloužící pro upevnění potrubí. Upevňovací systém bude proveden z průmyslově vyráběných uložení, pevných bodů a ostatních elementů z uhlíkaté oceli</t>
  </si>
  <si>
    <t>-1405623640</t>
  </si>
  <si>
    <t>Pol290</t>
  </si>
  <si>
    <t>Zkoušky, revize, uvedení do provozu</t>
  </si>
  <si>
    <t>1648981880</t>
  </si>
  <si>
    <t>Pol291</t>
  </si>
  <si>
    <t>Dokumentace skutečného provedení stavby</t>
  </si>
  <si>
    <t>-760929162</t>
  </si>
  <si>
    <t>Pol292</t>
  </si>
  <si>
    <t>Kontrola systému a nastavení parametrů po ukončení zkušebního provozu</t>
  </si>
  <si>
    <t>-2058920131</t>
  </si>
  <si>
    <t>Celková cena zbývajících bytů</t>
  </si>
  <si>
    <t>Pol295</t>
  </si>
  <si>
    <t>-46664957</t>
  </si>
  <si>
    <t>Pol296</t>
  </si>
  <si>
    <t>-1438475509</t>
  </si>
  <si>
    <t>Pol297</t>
  </si>
  <si>
    <t>-1163867152</t>
  </si>
  <si>
    <t xml:space="preserve">SO-04.05.02 - Tepelné čerpadlo </t>
  </si>
  <si>
    <t>D1 - Hlavní zařízení strojovny</t>
  </si>
  <si>
    <t xml:space="preserve">    D2 - Úprava topné vody AV Equen, objem soustavy 5,0m3, roční ztráta max 1 %</t>
  </si>
  <si>
    <t>D3 - Armatury přírubové</t>
  </si>
  <si>
    <t>D4 - Armatury závitové</t>
  </si>
  <si>
    <t xml:space="preserve">    D6 - Dodatečné izolace na již izolované potrubí TS</t>
  </si>
  <si>
    <t xml:space="preserve">    D8 - Zkoušky</t>
  </si>
  <si>
    <t>Hlavní zařízení strojovny</t>
  </si>
  <si>
    <t>Pol293</t>
  </si>
  <si>
    <t>Kompaktní monoblokové tepelné čerpadlo vzduch - voda IDM TERRA AL 60 MAX</t>
  </si>
  <si>
    <t>Pol294</t>
  </si>
  <si>
    <t>Uvedení do provozu TČ autorizovaným servisem</t>
  </si>
  <si>
    <t>Pol298</t>
  </si>
  <si>
    <t>Vnitřní čidlo prostoru</t>
  </si>
  <si>
    <t>Pol299</t>
  </si>
  <si>
    <t>IDM rozvaděč M+R včetně regulátoru a skříně (dodáváno společně s TČ), včetně čidla venkovní teploty, příložných čidel a ponorných čidel (topná voda z TČ, topná voda do o.s., teplota v zásobníku)</t>
  </si>
  <si>
    <t>Pol300</t>
  </si>
  <si>
    <t>Modul pro kaskádovou komunikaci</t>
  </si>
  <si>
    <t>Pol301</t>
  </si>
  <si>
    <t>Elektroinstalační materiál (kabeláž, rošty atd)</t>
  </si>
  <si>
    <t>Pol302</t>
  </si>
  <si>
    <t>Oběhové čerpadlo TČ Wilo 50/ 1-9, 230 V, včetně protipřírub a modulu pro čerpadla WILO Stratos, pro řízení otáček: řídicí vstup 0-10 V</t>
  </si>
  <si>
    <t>Pol303</t>
  </si>
  <si>
    <t>Pružná připojovací hadice meibes DN 50/PN6, délka 750 mm; matka/závit</t>
  </si>
  <si>
    <t>Pol304</t>
  </si>
  <si>
    <t>Akumulační zásobník Termo 1500 litrů, vč. zátek na nevyužité vývody</t>
  </si>
  <si>
    <t>Pol305</t>
  </si>
  <si>
    <t>Tepelná izolace pro Termo 1500 topný zásobník</t>
  </si>
  <si>
    <t>Pol306</t>
  </si>
  <si>
    <t>Zásobník Hygienic Max 2000 l, PN6; pro dvě stanice přípravy TUV</t>
  </si>
  <si>
    <t>Pol307</t>
  </si>
  <si>
    <t>Tepelná izolace pro zásobník Hygienic Max 2000 l</t>
  </si>
  <si>
    <t>Pol308</t>
  </si>
  <si>
    <t>Stanice přípravy TUV 50 l/min</t>
  </si>
  <si>
    <t>Pol309</t>
  </si>
  <si>
    <t>Cirkulační stanice s deskovým výměníkem</t>
  </si>
  <si>
    <t>Pol310</t>
  </si>
  <si>
    <t>Modul pro řízeni přípravy TUV</t>
  </si>
  <si>
    <t>Pol311</t>
  </si>
  <si>
    <t>Elektrické topné těleso průtočné, DN 40, 9,0 kW</t>
  </si>
  <si>
    <t>Pol312</t>
  </si>
  <si>
    <t>Akumulační zásobník Stiebel Eltron SBP 700 E COOL litrů, vč. zátek na nevyužité vývody, tepelná izolace parotěsná</t>
  </si>
  <si>
    <t>Pol313</t>
  </si>
  <si>
    <t>Belimo 3cestný ventil z servopohonem PN6, H765S +EV230A-TPC (230V, 3-bodové ovl.) - jedná se o těsný ventil</t>
  </si>
  <si>
    <t>Pol314</t>
  </si>
  <si>
    <t>Belimo 3cestný ventil z servopohonem PN6, H780S +EV230A-TPC (230V, 3-bodové ovl.) - jedná se o těsný ventil</t>
  </si>
  <si>
    <t>Pol315</t>
  </si>
  <si>
    <t>Připojení TČ na dešťovou kanalizaci (na střešní vpusť), potrubí HT DN 75 včetně svarovek, upevnění a spotřebního materiálu</t>
  </si>
  <si>
    <t>Pol316</t>
  </si>
  <si>
    <t>El. odporový topný kabel pro ochranu potrubí PPC-3, 3m, 35 W, 230 V</t>
  </si>
  <si>
    <t>Pol317</t>
  </si>
  <si>
    <t>Chránička 110 KF 09110 BA KOPOFLEX 450N, 94/110mm, červená, dvouplášťová ohebná korugovaná chránička, HDPE, IP40, s protahovacím drátem. Pro kabeláže mezi TČ a tech. m. (trasa 2x30 m)</t>
  </si>
  <si>
    <t>Pol318</t>
  </si>
  <si>
    <t>Chránička 75 KF 09075 BA KOPOFLEX 75, 450N, 61/75mm, červená, dvouplášťová ohebná korugovaná chránička, HDPE, IP40, s protahovacím drátem. Pro kabeláže mezi Fotovoltaikou a tech. m. (trasa 1x30 m)</t>
  </si>
  <si>
    <t>Pol319</t>
  </si>
  <si>
    <t>Pneumatex Transfero 4.1 E Connect +nádoba Pneumatex TU 200 l Expanzní automat s odplyněním s přídavnou nádobou, s uvedením do provozu autorizovaným servisem. Zabezpečovací zařízení zajišťující vyrovnání objemu vody v otopném systému, včetně dopouštění a odpouštění, odplyňování topné vody, připojení na zpětné potrubí do kotlů dvěma trubkami s roztečí minimálně 500 mm.</t>
  </si>
  <si>
    <t>Pol320</t>
  </si>
  <si>
    <t>Expanzomat Pneumatex SD STATICO 50 l, 3 bar</t>
  </si>
  <si>
    <t>Pol321</t>
  </si>
  <si>
    <t>DLV kulový kohout Pneumatex se šroubením a vypouštěním 3/4"</t>
  </si>
  <si>
    <t>Pol322</t>
  </si>
  <si>
    <t>Pneumatex Pleno Ba DN 15 oddělovací člen expanzní nádoby</t>
  </si>
  <si>
    <t>Pol323</t>
  </si>
  <si>
    <t>Vodoměr DN 20, Q=1,5m3/h, pro studenou vodu, včetně šroubení</t>
  </si>
  <si>
    <t>Pol324</t>
  </si>
  <si>
    <t>Připojení na rozvod vody nerez potrubím DN 20 (cca 10 m včetně tvarovek)</t>
  </si>
  <si>
    <t>Pol325</t>
  </si>
  <si>
    <t>Manometr sada: Manometr typ 312, D 100, 0 - 600 kPa; Manometrová přípojka M 20 x 1,5; 137520.1; Manometrový kohout uzavírací 137510,5 třícestný; Manometrové těsnění A1, hliníkové 137540</t>
  </si>
  <si>
    <t>Pol326</t>
  </si>
  <si>
    <t>Tlakový odběr Kondenzační smyčka manometrová zahnutá 137531.1; Manometrová přípojka M 20 x 1,5; 137520.1; Manometrový kohout uzavírací 137510,5 třícestný; Manometrové těsnění A1, hliníkové 137540</t>
  </si>
  <si>
    <t>Poznámka k položce:_x000d_
Ostatní zařízení strojovny</t>
  </si>
  <si>
    <t>Pol327</t>
  </si>
  <si>
    <t>Provedení chemického rozboru a měření PH, tvrdosti a konduktivity u nově napouštěné topné vody. Na základě rozboru se stanoví případná chemická úprava a doplnění chemických vlastností dopouštěné vody na hodnoty určené výrobcem zdroje tepla. Pro napouštění topné vody bude použito demineralizační zařízení s obtokem.</t>
  </si>
  <si>
    <t>Pol328</t>
  </si>
  <si>
    <t>Kontrolní chemický rozbor topné vody a doplňované topné vody</t>
  </si>
  <si>
    <t>Úprava topné vody AV Equen, objem soustavy 5,0m3, roční ztráta max 1 %</t>
  </si>
  <si>
    <t>Pol329</t>
  </si>
  <si>
    <t>AVDK 1000 Comfort Permanent Auto" Plně automatická demineralizační soustava pro úpravu topné vody k permanentní instalaci s vestavěným konduktoměrem a možností míchání demineralizované vody s vodou surovou, kapacita 1 000 l při vstupní tvrdosti vody 15°dH; objem soustavy 13 900 l</t>
  </si>
  <si>
    <t>Pol330</t>
  </si>
  <si>
    <t>Náhradní náplň pro demineralizační jednotku řady 1000, prvotní naplnění systému</t>
  </si>
  <si>
    <t>Pol331</t>
  </si>
  <si>
    <t>Ultima Q100 Basic Quattro, Multifunkční měřitelný inhibitor koroze pro všechny typy kovů vč. hliníku, vhodný i pro glykoly - ochranná provozní vrstva. Přesné množství se stanoví po chemickém rozboru.</t>
  </si>
  <si>
    <t>Pol332</t>
  </si>
  <si>
    <t>Regulátor tlakové diference TA DAF 516 DN80, rozsah 10-60 kPa, instalace na přívod, vč. protipřírub, č. impulsniho potrubí s připojením</t>
  </si>
  <si>
    <t>Pol333</t>
  </si>
  <si>
    <t>Elektronické oběhové čerpadlo WILO Stratos Maxo 50/0,5-14, vč. protipřírub</t>
  </si>
  <si>
    <t>Pol334</t>
  </si>
  <si>
    <t>Elektronické oběhové čerpadlo WILO Stratos Maxo 50/0,5-14, suchá záloha</t>
  </si>
  <si>
    <t>Pol335</t>
  </si>
  <si>
    <t>Oběhové čerpadlo cirkulace TV Wilo-Stratos PICO-Z 25/1-6, 45 W, 230 V</t>
  </si>
  <si>
    <t>Pol336</t>
  </si>
  <si>
    <t>Pojistný ventil SYR 1915 DN 25, 3,0 bar (R3/4"-R1")</t>
  </si>
  <si>
    <t>Pol337</t>
  </si>
  <si>
    <t>Pojistný ventil SYR 1915 DN 25, 6,0 bar (R3/4"-R1")</t>
  </si>
  <si>
    <t>Pol338</t>
  </si>
  <si>
    <t>Trojcestný směšovací ventil BELIMO H7 65 N, DN 65, kvs=63, včetně protipřírub a se servopohonem. Servopohon EV230A-TPC (230V, 3-bodové ovl.)</t>
  </si>
  <si>
    <t>Armatury přírubové</t>
  </si>
  <si>
    <t>Pol339</t>
  </si>
  <si>
    <t>Gumové kompenzátory IVAR DN 80, PN 16, včetně protipřírub</t>
  </si>
  <si>
    <t>Pol340</t>
  </si>
  <si>
    <t>Klapka KSB BOAX-S s pákou, uzavírací, mezipřírubová, DN 65, PN 6-16, rozsah teplot -10+130 °C, kvs=275, včetně protipřírub</t>
  </si>
  <si>
    <t>Pol341</t>
  </si>
  <si>
    <t>Klapka KSB BOAX-S s pákou, uzavírací, mezipřírubová, DN 80, PN 6-16, rozsah teplot -10+130 °C, kvs=500, včetně protipřírub</t>
  </si>
  <si>
    <t>Pol342</t>
  </si>
  <si>
    <t>Klapka KSB BOAX-S s pákou, uzavírací, mezipřírubová, DN 100, PN 6-16, rozsah teplot -10+130 °C, kvs=750, včetně protipřírub</t>
  </si>
  <si>
    <t>Pol343</t>
  </si>
  <si>
    <t>Filtr přírubový KSB BOAS DN 80, včetně protipřírub</t>
  </si>
  <si>
    <t>Pol344</t>
  </si>
  <si>
    <t>Filtr přírubový KSB BOAS DN 100, včetně protipřírub</t>
  </si>
  <si>
    <t>Pol345</t>
  </si>
  <si>
    <t>Zpětný ventil KSB BOA-RVK, mezipřírubový, DN 65, PN 10 disk:kov, utěsnění pomocí desky, zatížené pružinou popř. kuželkou vedenou skrze vodící čepy,</t>
  </si>
  <si>
    <t>Pol346</t>
  </si>
  <si>
    <t>IMI TA STAF Vyvažovací ventil přírubový s uzavírací funkcí, s přednastavením od 0,5 do 8 otáček, PN 16, 2 měřícími vsuvky pro měření tlaku, průtoku a teploty, DN 65, kvs = 85 (plně otevřeno)</t>
  </si>
  <si>
    <t>Pol347</t>
  </si>
  <si>
    <t>Příslušenství pro přírubové spoje (šrouby, matky, těsnění)</t>
  </si>
  <si>
    <t>Armatury závitové</t>
  </si>
  <si>
    <t>Pol348</t>
  </si>
  <si>
    <t>Vyvažovací ventil TA STAD DN 25</t>
  </si>
  <si>
    <t>Pol349</t>
  </si>
  <si>
    <t>Kulový kohout HERZ zahradní 3/4"</t>
  </si>
  <si>
    <t>Pol350</t>
  </si>
  <si>
    <t>Kulový kohout HERZ MODUL- 3/4" (s pákou nebo s motýlem)</t>
  </si>
  <si>
    <t>Pol351</t>
  </si>
  <si>
    <t>Kulový kohout HERZ MODUL- 5/4" (s pákou nebo s motýlem)</t>
  </si>
  <si>
    <t>Pol352</t>
  </si>
  <si>
    <t>Zpětná klapka pužinová HERZ 5/4"</t>
  </si>
  <si>
    <t>Pol353</t>
  </si>
  <si>
    <t>Filtr s nerez sítkem HERZ (1 4111 15) 5/4"</t>
  </si>
  <si>
    <t>Pol354</t>
  </si>
  <si>
    <t>Kulový vypouštěcí kohout s převlečnou maticí HERZ 1/2"</t>
  </si>
  <si>
    <t>Pol355</t>
  </si>
  <si>
    <t>Šroubení topenářské mosazné přímé 1"</t>
  </si>
  <si>
    <t>Pol356</t>
  </si>
  <si>
    <t>Šroubení topenářské mosazné přímé 2"</t>
  </si>
  <si>
    <t>Pol357</t>
  </si>
  <si>
    <t>Pneumatex Zutx DN 25, čistitelný automatický odvzdušňovač</t>
  </si>
  <si>
    <t>Pol358</t>
  </si>
  <si>
    <t>Pneumatex Zut DN 15, automatický odvzdušňovač</t>
  </si>
  <si>
    <t>Pol359</t>
  </si>
  <si>
    <t>Ruční odvzdušňění (svařenec) - provést přes baňku nebo T-Kus , potrubí 3/8" svést nad podlahu a zakončit kulovým kohoutem 3/8" - dle potřeb</t>
  </si>
  <si>
    <t>Pol360</t>
  </si>
  <si>
    <t>Teploměr A50.100 0/60°C, l1=60mm, jímka mosaz G1/2", WIKA</t>
  </si>
  <si>
    <t>Pol361</t>
  </si>
  <si>
    <t>Teploměr A50.100 0/60°C, l1=100mm, jímka mosaz G1/2", WIKA</t>
  </si>
  <si>
    <t>Pol362</t>
  </si>
  <si>
    <t>Teploměr A50.100 0/60°C, l1=250mm, jímka mosaz G1/2", WIKA</t>
  </si>
  <si>
    <t>Poznámka k položce:_x000d_
Nerez potrubí pro rozvody pitné vody, Sanha, spojováno lisováním</t>
  </si>
  <si>
    <t>Pol363</t>
  </si>
  <si>
    <t>22x1,5, včetně tvarovek</t>
  </si>
  <si>
    <t>Pol364</t>
  </si>
  <si>
    <t>35x1,5, včetně tvarovek</t>
  </si>
  <si>
    <t>Pol365</t>
  </si>
  <si>
    <t>48x1,8, včetně tvarovek</t>
  </si>
  <si>
    <t>Poznámka k položce:_x000d_
Potrubí ocelové, spojování svařováním, potrubí bude doměřeno na stavbě dle provedení technologie, dimenze potrubí viz schéma</t>
  </si>
  <si>
    <t>Pol366</t>
  </si>
  <si>
    <t>Trubka ocelová ČSN 42 5715.01; třída 11 353.0; 5/4"</t>
  </si>
  <si>
    <t>Pol367</t>
  </si>
  <si>
    <t>Trubka ocelová ČSN 42 5715.01 třída 11353 Ø 76/3,2</t>
  </si>
  <si>
    <t>Pol368</t>
  </si>
  <si>
    <t>Trubka ocelová ČSN 42 5715.01 třída 11353 Ø 89/3,6</t>
  </si>
  <si>
    <t>Pol369</t>
  </si>
  <si>
    <t>Trubka ocelová ČSN 42 5715.01 třída 11353 Ø 108/4,5</t>
  </si>
  <si>
    <t>Pol370</t>
  </si>
  <si>
    <t>Nátěrové hmoty, základní a vrchní, včetně spotřebního materiálu</t>
  </si>
  <si>
    <t>Pol371</t>
  </si>
  <si>
    <t>Trubkové přechody bezešvé PN 40, ČSN 132380, jakost 12021.1, kolena varná, závitové přivařovací kusy, jednostranné závity a ostatní tvarovky, (tvarovky 1" a menší jsou vyráběny přímo na stavbě) dle potřeb montážní firmy</t>
  </si>
  <si>
    <t>Pol372</t>
  </si>
  <si>
    <t>Technické plyny (montážní firma určí vlastní spotřebu)</t>
  </si>
  <si>
    <t>Pol373</t>
  </si>
  <si>
    <t>Ø 42/40</t>
  </si>
  <si>
    <t>Pol374</t>
  </si>
  <si>
    <t>Ø 76/40</t>
  </si>
  <si>
    <t>Pol375</t>
  </si>
  <si>
    <t>Ø 89/40</t>
  </si>
  <si>
    <t>Pol376</t>
  </si>
  <si>
    <t>Ø 108/40</t>
  </si>
  <si>
    <t>Dodatečné izolace na již izolované potrubí TS</t>
  </si>
  <si>
    <t>Pol377</t>
  </si>
  <si>
    <t>Ø 108/30 (na tr. 76/3,2 s kaučukovou izolací tl. 19 mm)</t>
  </si>
  <si>
    <t>Pol378</t>
  </si>
  <si>
    <t>Ø 76/19</t>
  </si>
  <si>
    <t>Pol379</t>
  </si>
  <si>
    <t>Ø 89/19</t>
  </si>
  <si>
    <t>Pol380</t>
  </si>
  <si>
    <t>Ø 108/19</t>
  </si>
  <si>
    <t>Pol381</t>
  </si>
  <si>
    <t>Lepidlo KAIFLEX 660g/0.75l</t>
  </si>
  <si>
    <t>Pol382</t>
  </si>
  <si>
    <t>Kaučuková izolační páska KST 3x50x15m</t>
  </si>
  <si>
    <t>Pol383</t>
  </si>
  <si>
    <t>Závěsný systém KAIFLEX RT-ST, dle montážní firmy</t>
  </si>
  <si>
    <t>Pol384</t>
  </si>
  <si>
    <t>Izolační pás na bázi syntetického kaučuku tl. 19 mm včetně lepidle a spotřebního materiálu</t>
  </si>
  <si>
    <t>Pol385</t>
  </si>
  <si>
    <t>Hilty uložení 4xpotrubí TČ a 1xVZT a 1x Kanalizacev šachtě viz výkres. Část, obsahuje: 3x konzola MQK 41/450 s 2x kotvou nosníkové matice, objímky pro potrubí TČ a objímku pro potrubí VZT. Upevnění ostatního potrubí je dodávka stavby, nutná koordinace</t>
  </si>
  <si>
    <t>Pol386</t>
  </si>
  <si>
    <t>Protipožární bandáž na potrubí Ø 76 mm (např CFS-B)</t>
  </si>
  <si>
    <t>Pol387</t>
  </si>
  <si>
    <t>Protipožární ucpávky na potrubí Ø 89 mm (např CFS-B)</t>
  </si>
  <si>
    <t>Pol388</t>
  </si>
  <si>
    <t>Protipožární ucpávky na kabelové prostupy</t>
  </si>
  <si>
    <t>Pol389</t>
  </si>
  <si>
    <t>Ostatní montážní, upevňovací a podpůrné systémy pro instalace dle potřeb</t>
  </si>
  <si>
    <t>Pol390</t>
  </si>
  <si>
    <t>Ostatní kabeláže, připojení všech el zařízení a dokompletace M+R včetne vydání PD M+R a Eli skutečného stavu</t>
  </si>
  <si>
    <t>Pol391</t>
  </si>
  <si>
    <t>Veškerá dokompletace kabelových tras v technické místnosti, tras mezi prostorovými přístroji a regulací, napojení všech el. čidel, čerpadel atd. Provést koordinaci s profesí ELEKTRO (viz požadavky v tech. zprávě). el. spotřební materiál dle potřeby.</t>
  </si>
  <si>
    <t>Pol392</t>
  </si>
  <si>
    <t>Ostatní spojovací, těsnící a připevňovací materiál je ponechán na specifikaci montážní firmě</t>
  </si>
  <si>
    <t>Zkoušky</t>
  </si>
  <si>
    <t>Pol393</t>
  </si>
  <si>
    <t>Tlaková zkouška včetně protokolu</t>
  </si>
  <si>
    <t>Pol394</t>
  </si>
  <si>
    <t>Topná a hydraulická zkouška včetně protokolů</t>
  </si>
  <si>
    <t>Pol395</t>
  </si>
  <si>
    <t>Dilatační a těsnostní zkouška</t>
  </si>
  <si>
    <t>Pol396</t>
  </si>
  <si>
    <t>Spuštění a uvedení do provozu, zaškolení obsluhy, vypracovány pokynů pro provoz, vyhrazeného plynového zařízení. Obsluha prokazatelně seznámená s touto činností a přezkoušená technikem.</t>
  </si>
  <si>
    <t>Pol397</t>
  </si>
  <si>
    <t xml:space="preserve">Montáže,transport zařízení, koordinace </t>
  </si>
  <si>
    <t>-1870290941</t>
  </si>
  <si>
    <t>SO-04.06 - Fotovoltaika</t>
  </si>
  <si>
    <t>R11</t>
  </si>
  <si>
    <t>Montáž vodič Cu izolovaný plný a laněný s PVC, pláštěm žíla 1,5-16 mm2 volně (CY, CHAH-R(V))</t>
  </si>
  <si>
    <t>R02</t>
  </si>
  <si>
    <t>Kabel s dvojitou izolací 1x6mm2 černý</t>
  </si>
  <si>
    <t>210100002R00</t>
  </si>
  <si>
    <t>Ukončení vodičů v rozvaděči + zapojení do 6 mm2</t>
  </si>
  <si>
    <t>R03</t>
  </si>
  <si>
    <t>Konektor MC4-zásuvka PV-KBT 4/6II</t>
  </si>
  <si>
    <t>R01</t>
  </si>
  <si>
    <t>Konektor MC4-zástrčka KST 4/6II</t>
  </si>
  <si>
    <t>210190002R00</t>
  </si>
  <si>
    <t>Montáž rozvodnic do váhy 50 kg</t>
  </si>
  <si>
    <t>0R4</t>
  </si>
  <si>
    <t>Rozváděče R-FVE-DC pro jištění DC obvodů, 2x DC chránič a 2x Poj. Odpojovač včetně vložek</t>
  </si>
  <si>
    <t>210800627RT1</t>
  </si>
  <si>
    <t>Vodič H07V-K (CYA) 10 mm2 uložený volně, včetně dodávky vodiče CYA 10</t>
  </si>
  <si>
    <t>210800118RT1</t>
  </si>
  <si>
    <t>Kabel CYKY 750 V 5 žil uložený pod omítkou, včetně dodávky kabelu 5x10 mm2</t>
  </si>
  <si>
    <t>210800116RT1</t>
  </si>
  <si>
    <t>Kabel CYKY 750 V 5x2,5 mm2 uložený pod omítkou, včetně dodávky kabelu</t>
  </si>
  <si>
    <t>R105</t>
  </si>
  <si>
    <t>Rozváděč R-FVE-AC, Jistič FVE, Svodič I+II</t>
  </si>
  <si>
    <t>R3033</t>
  </si>
  <si>
    <t>Úprava elektroměrového rozváděče dle smlouvy, ČEZ</t>
  </si>
  <si>
    <t>005241010R</t>
  </si>
  <si>
    <t>Dokumentace skutečného provedení</t>
  </si>
  <si>
    <t>Soubor</t>
  </si>
  <si>
    <t>004111020R</t>
  </si>
  <si>
    <t>Vyřízení prvního paralerního připojení k DS (PPP)</t>
  </si>
  <si>
    <t>005124010R</t>
  </si>
  <si>
    <t>Koordinační činnost</t>
  </si>
  <si>
    <t>R301</t>
  </si>
  <si>
    <t>Vyřízení licence ERU</t>
  </si>
  <si>
    <t>R302</t>
  </si>
  <si>
    <t>Vyřízení registrace OTE</t>
  </si>
  <si>
    <t>005231010R</t>
  </si>
  <si>
    <t>Revize</t>
  </si>
  <si>
    <t>R06</t>
  </si>
  <si>
    <t>Montáž střídače třífázového 30 kW na stěnu, včetně zapojení DC a AC strany</t>
  </si>
  <si>
    <t>R107</t>
  </si>
  <si>
    <t>Střídač třífázový min. 27,6 kW</t>
  </si>
  <si>
    <t>R305</t>
  </si>
  <si>
    <t>Bezpečnotní opatření - do 60V DC, mezi panely a měničem + CENTRAL-STOP</t>
  </si>
  <si>
    <t>CENTRAL-STOP a bezpečnostní prvky, do 60V DC, mezi panely a měničem při aktivaci</t>
  </si>
  <si>
    <t>R07</t>
  </si>
  <si>
    <t>Montáž fotovoltaického panelu</t>
  </si>
  <si>
    <t>R08</t>
  </si>
  <si>
    <t>Fotovoltaický panel 370 Wp</t>
  </si>
  <si>
    <t>R101</t>
  </si>
  <si>
    <t>Montáž podkonstrukcí do 50 kW FVE</t>
  </si>
  <si>
    <t>R10</t>
  </si>
  <si>
    <t>Montážní hliníkové konstrukce pro uchycení panelů</t>
  </si>
  <si>
    <t>R395</t>
  </si>
  <si>
    <t>Programování regulace a ovládání žaluzií , ve společných prostorách</t>
  </si>
  <si>
    <t>R395.1</t>
  </si>
  <si>
    <t>Regulace a ovládání žaluzií , ve společných prostorách</t>
  </si>
  <si>
    <t>SO-04.09 - Interierové zařízení</t>
  </si>
  <si>
    <t>Kuchyně 1+KK</t>
  </si>
  <si>
    <t>Kuchyně 1+KK obklad</t>
  </si>
  <si>
    <t>-2097198743</t>
  </si>
  <si>
    <t>Kuchyně 2+kk</t>
  </si>
  <si>
    <t>Kuchyně 2+KK obklad</t>
  </si>
  <si>
    <t>-1695925075</t>
  </si>
  <si>
    <t>Kuchyně 3+kk</t>
  </si>
  <si>
    <t>-1404517328</t>
  </si>
  <si>
    <t>Kuchyně 3+KK obklad</t>
  </si>
  <si>
    <t>1708526970</t>
  </si>
  <si>
    <t>Doprava a montáž kuchyní</t>
  </si>
  <si>
    <t>-1092489919</t>
  </si>
  <si>
    <t>SO-04.10 - VZT</t>
  </si>
  <si>
    <t>SO-04.10.01 - VZT byty</t>
  </si>
  <si>
    <t>D1 - Byt 1+kk (cena za jeden byt)</t>
  </si>
  <si>
    <t>D2 - Byt 2+kk (cena za jeden byt)</t>
  </si>
  <si>
    <t>D3 - Byt 3+kk (cena za jeden byt)</t>
  </si>
  <si>
    <t>D4 - Domovní instalace</t>
  </si>
  <si>
    <t xml:space="preserve">D5 - Ostatní  byty</t>
  </si>
  <si>
    <t>Byt 1+kk (cena za jeden byt)</t>
  </si>
  <si>
    <t>Pol409</t>
  </si>
  <si>
    <t>sonoflex ∅150</t>
  </si>
  <si>
    <t>Pol410</t>
  </si>
  <si>
    <t>spojka vnitřní ∅150</t>
  </si>
  <si>
    <t>Pol411</t>
  </si>
  <si>
    <t>ventilátor ∅150 DECOR 300 DESIGN CZ</t>
  </si>
  <si>
    <t>Pol412</t>
  </si>
  <si>
    <t>zpětná klapka ∅150</t>
  </si>
  <si>
    <t>Pol413</t>
  </si>
  <si>
    <t>odbočka symetrická (kalhoty) ∅150</t>
  </si>
  <si>
    <t>Pol414</t>
  </si>
  <si>
    <t>T-kus ∅200/∅150 (odbočka jednostranná)</t>
  </si>
  <si>
    <t>Pol415</t>
  </si>
  <si>
    <t>spiro potrubí ∅150</t>
  </si>
  <si>
    <t>Pol416</t>
  </si>
  <si>
    <t>montážní materiál, závěsy, pásky…</t>
  </si>
  <si>
    <t>Pol417</t>
  </si>
  <si>
    <t>Pokojová rekuperační jednotka Dalap ZEPHIR Q-60</t>
  </si>
  <si>
    <t>Pol419</t>
  </si>
  <si>
    <t>obládání rekuperace Řídící panel pro ovládání rekuperace</t>
  </si>
  <si>
    <t>Pol420</t>
  </si>
  <si>
    <t>stříbrná hliníková obdélná větrací mřížka s pevnými lamelami</t>
  </si>
  <si>
    <t>Pol421</t>
  </si>
  <si>
    <t>Byt 2+kk (cena za jeden byt)</t>
  </si>
  <si>
    <t>Pol422</t>
  </si>
  <si>
    <t>Byt 3+kk (cena za jeden byt)</t>
  </si>
  <si>
    <t>Pol423</t>
  </si>
  <si>
    <t>Domovní instalace</t>
  </si>
  <si>
    <t>Pol424</t>
  </si>
  <si>
    <t>spiro potrubí ∅200</t>
  </si>
  <si>
    <t>Pol425</t>
  </si>
  <si>
    <t>odbočka oboustranná ∅200/∅150</t>
  </si>
  <si>
    <t>Pol426</t>
  </si>
  <si>
    <t>střešní hlavice H200 ∅200</t>
  </si>
  <si>
    <t>Pol427</t>
  </si>
  <si>
    <t>záslepka ∅200</t>
  </si>
  <si>
    <t>Pol428</t>
  </si>
  <si>
    <t>montážní materiál, závěsy, objímky, pásky…</t>
  </si>
  <si>
    <t>Pol429</t>
  </si>
  <si>
    <t xml:space="preserve">Ostatní  byty</t>
  </si>
  <si>
    <t>Pol501</t>
  </si>
  <si>
    <t>Další byty 1+kk</t>
  </si>
  <si>
    <t>-1054456211</t>
  </si>
  <si>
    <t>Pol502</t>
  </si>
  <si>
    <t>Další byty 2+kk</t>
  </si>
  <si>
    <t>-1848011356</t>
  </si>
  <si>
    <t>Pol503</t>
  </si>
  <si>
    <t>Další byty 3+kk</t>
  </si>
  <si>
    <t>1768402745</t>
  </si>
  <si>
    <t>SO-04.10.02 - CHÚC</t>
  </si>
  <si>
    <t>1 - CHÚC A</t>
  </si>
  <si>
    <t>D1 - Montazni material</t>
  </si>
  <si>
    <t>CHÚC A</t>
  </si>
  <si>
    <t>01.001a</t>
  </si>
  <si>
    <t>IRT/4-315B Q=3000m3/h, 200Pa</t>
  </si>
  <si>
    <t>01.001b</t>
  </si>
  <si>
    <t>Pružná vložka IAE pro ventilátor 600x350</t>
  </si>
  <si>
    <t>01.001c</t>
  </si>
  <si>
    <t>IAA 315 tlumič hluku</t>
  </si>
  <si>
    <t>01.002</t>
  </si>
  <si>
    <t>Požární klapka FDMA 800x355-.01 TPM018/01 instalována dle pokynů výrobce</t>
  </si>
  <si>
    <t>01.003</t>
  </si>
  <si>
    <t>Mřížka na potrubí 800x315</t>
  </si>
  <si>
    <t>01.004</t>
  </si>
  <si>
    <t>Mřížka na potrubí 630x355</t>
  </si>
  <si>
    <t>01.006</t>
  </si>
  <si>
    <t>Potrubi ctyrhranné sk. I PK 12 0403 pozink plech do obvodu 2630 mm/ 30% tvar. sk.I pozink ON 12 0403</t>
  </si>
  <si>
    <t>Montazni material</t>
  </si>
  <si>
    <t>Pol408</t>
  </si>
  <si>
    <t>Montazni, spojovaci a tesnici material</t>
  </si>
  <si>
    <t>SO-05 - Exterierové úpravy</t>
  </si>
  <si>
    <t>SO-05.02 - Sjezd na komunikaci, pojezdové plochy</t>
  </si>
  <si>
    <t xml:space="preserve">HSV - Práce a dodávky HSV   </t>
  </si>
  <si>
    <t xml:space="preserve">    1 - Zemní práce   </t>
  </si>
  <si>
    <t xml:space="preserve">    2 - Zakládání   </t>
  </si>
  <si>
    <t xml:space="preserve">    5 - Komunikace pozemní   </t>
  </si>
  <si>
    <t xml:space="preserve">    8 - Trubní vedení   </t>
  </si>
  <si>
    <t xml:space="preserve">    9 - Ostatní konstrukce a práce, bourání   </t>
  </si>
  <si>
    <t xml:space="preserve">    997 - Přesun sutě   </t>
  </si>
  <si>
    <t xml:space="preserve">    998 - Přesun hmot   </t>
  </si>
  <si>
    <t xml:space="preserve">PSV - Práce a dodávky PSV   </t>
  </si>
  <si>
    <t xml:space="preserve">    711 - Izolace proti vodě, vlhkosti a plynům   </t>
  </si>
  <si>
    <t xml:space="preserve">M - Práce a dodávky M   </t>
  </si>
  <si>
    <t xml:space="preserve">    22-M - Montáže technologických zařízení pro dopravní stavby   </t>
  </si>
  <si>
    <t xml:space="preserve">Práce a dodávky HSV   </t>
  </si>
  <si>
    <t xml:space="preserve">Zemní práce   </t>
  </si>
  <si>
    <t>113106123</t>
  </si>
  <si>
    <t>Rozebrání dlažeb ze zámkových dlaždic komunikací pro pěší ručně</t>
  </si>
  <si>
    <t xml:space="preserve">(2*1,36)+1,28+1,25   "úprava konstrukce stáv. chodníku v místě křížení s vozovkou   </t>
  </si>
  <si>
    <t>113154112</t>
  </si>
  <si>
    <t>Frézování živičného krytu tl 40 mm pruh š 0,5 m pl do 500 m2 bez překážek v trase</t>
  </si>
  <si>
    <t xml:space="preserve">40+16   "stupňovité odfrézování stáv. vrstev krytu   </t>
  </si>
  <si>
    <t>Frézování živičného krytu tl 50 mm pruh š 0,5 m pl do 500 m2 bez překážek v trase</t>
  </si>
  <si>
    <t>113154114</t>
  </si>
  <si>
    <t>Frézování živičného krytu tl 60 mm pruh š 0,5 m pl do 500 m2 bez překážek v trase</t>
  </si>
  <si>
    <t xml:space="preserve">56,000*(2/3)   "stupňovité odfrézování stáv. vrstev krytu   </t>
  </si>
  <si>
    <t>116951201</t>
  </si>
  <si>
    <t>Úprava zemin vápnem nebo směsnými hydraulickými pojivy</t>
  </si>
  <si>
    <t xml:space="preserve">(175+68+45+15)*1,1*0,45    "plochy dle pol. 577134111 a pol.596212212, dle pol.  596412210   </t>
  </si>
  <si>
    <t>58530170</t>
  </si>
  <si>
    <t>vápno nehašené CL 90-Q pro úpravu zemin standardní</t>
  </si>
  <si>
    <t xml:space="preserve">149,985*0,02*1,050   "množství zeminy v AZ * % vápna nebo cementu * objemová hmotnost   </t>
  </si>
  <si>
    <t>121151103</t>
  </si>
  <si>
    <t>Sejmutí ornice plochy do 100 m2 tl vrstvy do 200 mm strojně</t>
  </si>
  <si>
    <t xml:space="preserve">(175+40+37)+(68+15+13)     "plochy dle situace v místě stáv. zeleně a nových ploch zpevnění - rampa vjezdu a zpevněné plochy pro požární techniku   </t>
  </si>
  <si>
    <t>122151402</t>
  </si>
  <si>
    <t>Vykopávky v zemníku na suchu v hornině třídy těžitelnosti I, skupiny 1 a 2 objem do 50 m3 strojně</t>
  </si>
  <si>
    <t xml:space="preserve">71,4*0,15   "ornice pro ohumusování   </t>
  </si>
  <si>
    <t xml:space="preserve">15   "dovoz zeminy na dosypávky dle pol. 171152101   </t>
  </si>
  <si>
    <t xml:space="preserve">Součet   </t>
  </si>
  <si>
    <t>122252204</t>
  </si>
  <si>
    <t>Odkopávky a prokopávky nezapažené pro silnice a dálnice v hornině třídy těžitelnosti I objem do 500 m3 strojně</t>
  </si>
  <si>
    <t xml:space="preserve">(230+14)   "výkop dle RP   </t>
  </si>
  <si>
    <t>Vodorovné přemístění do 10000 m výkopku/sypaniny z horniny třídy těžitelnosti I, skupiny 1 až 3</t>
  </si>
  <si>
    <t xml:space="preserve">10,71   "dovoz ornice ze zemníku - dle pol. 122151401   </t>
  </si>
  <si>
    <t xml:space="preserve">244     "odvoz výkopku dle pol. 122252204   </t>
  </si>
  <si>
    <t xml:space="preserve">348*0,20   "odvoz sejmuté ornice dle pol. 121151103   </t>
  </si>
  <si>
    <t xml:space="preserve">15   "dovoz zeminy na dosypávky dle pol.171152101   </t>
  </si>
  <si>
    <t>171152101</t>
  </si>
  <si>
    <t>Uložení sypaniny z hornin soudržných do násypů zhutněných silnic a dálnic</t>
  </si>
  <si>
    <t>Poznámka k položce:_x000d_
násypy a dosypávky dle Roadpac</t>
  </si>
  <si>
    <t>Poplatek za uložení na skládce (skládkovné) zeminy a kamení kód odpadu 17 05 04</t>
  </si>
  <si>
    <t>Poznámka k položce:_x000d_
dle pol. 171251201 x koef. 1,8 pro převod na tuny</t>
  </si>
  <si>
    <t>171201222R</t>
  </si>
  <si>
    <t>Poplatek za zemník</t>
  </si>
  <si>
    <t xml:space="preserve">10,71*1,8   "ornice dle pol. 122151401 x koef.pro tuny   </t>
  </si>
  <si>
    <t xml:space="preserve">15*2,0  "materiál pro dosypávky dle pol. 171152101   </t>
  </si>
  <si>
    <t>171251201</t>
  </si>
  <si>
    <t>Uložení sypaniny na skládky nebo meziskládky</t>
  </si>
  <si>
    <t xml:space="preserve">244    "výkop na skládku dle pol. 122252204   </t>
  </si>
  <si>
    <t xml:space="preserve">348*0,20   "dle pol. 121151103   </t>
  </si>
  <si>
    <t>182311123</t>
  </si>
  <si>
    <t>Rozprostření ornice ve svahu přes 1:5 tl vrstvy do 200 mm ručně</t>
  </si>
  <si>
    <t xml:space="preserve">(2*3,2+37)+(15+13)     "plochy dle situace v místě stáv. zeleně a nových ploch zpevnění - rampa vjezdu a zpevněné plochy pro požární techniku   </t>
  </si>
  <si>
    <t>183405211</t>
  </si>
  <si>
    <t>Výsev trávníku hydroosevem na ornici</t>
  </si>
  <si>
    <t>00572410</t>
  </si>
  <si>
    <t>osivo směs travní parková</t>
  </si>
  <si>
    <t xml:space="preserve">71,4 * 0,025   </t>
  </si>
  <si>
    <t xml:space="preserve">Zakládání   </t>
  </si>
  <si>
    <t>211971121</t>
  </si>
  <si>
    <t>Zřízení opláštění žeber nebo trativodů geotextilií v rýze nebo zářezu sklonu přes 1:2 š do 2,5 m</t>
  </si>
  <si>
    <t xml:space="preserve">(32,7+6)*(0,5+0,7+0,4+0,7)   "délka drenáže x délka geotextílie v řezu   </t>
  </si>
  <si>
    <t>69311033</t>
  </si>
  <si>
    <t>geotextilie tkaná separační, filtrační, výztužná PP pevnost v tahu 20kN/m</t>
  </si>
  <si>
    <t>212752133</t>
  </si>
  <si>
    <t>Trativod z drenážních trubek korugovaných PE-HD SN 4 neperforovaná včetně lože otevřený výkop DN 200 pro liniové stavby</t>
  </si>
  <si>
    <t>Poznámka k položce:_x000d_
propojení drenáže vlevo a vpravo dle situace</t>
  </si>
  <si>
    <t>212752412</t>
  </si>
  <si>
    <t>Trativod z drenážních trubek korugovaných PE-HD SN 8 perforace 220° včetně lože otevřený výkop DN 150 pro liniové stavby</t>
  </si>
  <si>
    <t xml:space="preserve">13,7+19   "dle PP a situace   </t>
  </si>
  <si>
    <t>213141122</t>
  </si>
  <si>
    <t>Zřízení vrstvy z geotextilie ve sklonu do 1:2 š do 6 m</t>
  </si>
  <si>
    <t>Poznámka k položce:_x000d_
pod aktivní zónou - dle pol. 564851111</t>
  </si>
  <si>
    <t xml:space="preserve">(175*1,1)    "vnitroareálová komunikace - dle pol. 577134111   </t>
  </si>
  <si>
    <t xml:space="preserve">128*1,05    "pod dlažbou DL 80  - dle pol. 596212212   </t>
  </si>
  <si>
    <t xml:space="preserve">56    "dle pol. 577134111   </t>
  </si>
  <si>
    <t xml:space="preserve">13    "pod vegetační tvárnice - dle pol. 596412210   </t>
  </si>
  <si>
    <t xml:space="preserve">Komunikace pozemní   </t>
  </si>
  <si>
    <t>564851111</t>
  </si>
  <si>
    <t>Podklad ze štěrkodrtě ŠD tl 150 mm</t>
  </si>
  <si>
    <t>Poznámka k položce:_x000d_
ŠDA a ŠDB ve vnitroareálové komunikaci, v rampě i v chodníku</t>
  </si>
  <si>
    <t xml:space="preserve">(175*1,1)+175    "vnitroareálová komunikace - dle pol. 577134111   </t>
  </si>
  <si>
    <t xml:space="preserve">128*1,05*2    "pod dlažbou DL 80  - dle pol. 596212212   </t>
  </si>
  <si>
    <t xml:space="preserve">56*(1/2)*2     "dle pol. 577134111 x 1/2 plochy obrusné vrtvy vzhledem k odstupňování vrstev dle PP   </t>
  </si>
  <si>
    <t xml:space="preserve">13*2     "pod vegetační tvárnice - dle pol. 596412210   </t>
  </si>
  <si>
    <t>565145101</t>
  </si>
  <si>
    <t>Asfaltový beton vrstva podkladní ACP 16 (obalované kamenivo OKS) tl 60 mm š do 1,5 m</t>
  </si>
  <si>
    <t xml:space="preserve">26+10   "napojení na stáv. komunikaci   </t>
  </si>
  <si>
    <t>565155111</t>
  </si>
  <si>
    <t>Asfaltový beton vrstva podkladní ACP 16 (obalované kamenivo OKS) tl 70 mm š do 3 m</t>
  </si>
  <si>
    <t xml:space="preserve">175            "dle pol. 577134111   </t>
  </si>
  <si>
    <t>573191111</t>
  </si>
  <si>
    <t>Postřik infiltrační kationaktivní emulzí v množství 1 kg/m2</t>
  </si>
  <si>
    <t>Poznámka k položce:_x000d_
dle pol. 565155111</t>
  </si>
  <si>
    <t xml:space="preserve">175   "dle pol. 565155111   </t>
  </si>
  <si>
    <t xml:space="preserve">36   "dle pol. 565145101   </t>
  </si>
  <si>
    <t>573231107</t>
  </si>
  <si>
    <t>Postřik živičný spojovací ze silniční emulze v množství 0,40 kg/m2</t>
  </si>
  <si>
    <t>Poznámka k položce:_x000d_
PS 0,35 kg/m2 dle pol. 577134111</t>
  </si>
  <si>
    <t xml:space="preserve">231   "pod ACO 11 dle pol. 577134111   </t>
  </si>
  <si>
    <t xml:space="preserve">45   "pod ACL 16 dle pol. 577145112   </t>
  </si>
  <si>
    <t>577134111</t>
  </si>
  <si>
    <t>Asfaltový beton vrstva obrusná ACO 11 (ABS) tř. I tl 40 mm š do 3 m z nemodifikovaného asfaltu</t>
  </si>
  <si>
    <t>Poznámka k položce:_x000d_
plochy dle Situace</t>
  </si>
  <si>
    <t xml:space="preserve">175    "vnitroareálová komunikace - asfalt   </t>
  </si>
  <si>
    <t xml:space="preserve">40+16    "oprava stáv. komunikace   </t>
  </si>
  <si>
    <t>577145112</t>
  </si>
  <si>
    <t>Asfaltový beton vrstva ložní ACL 16 (ABH) tl 50 mm š do 3 m z nemodifikovaného asfaltu</t>
  </si>
  <si>
    <t xml:space="preserve">32+13   "napojení na stáv. komunikaci   </t>
  </si>
  <si>
    <t>596211110</t>
  </si>
  <si>
    <t>Kladení zámkové dlažby komunikací pro pěší tl 60 mm skupiny A pl do 50 m2</t>
  </si>
  <si>
    <t>Poznámka k položce:_x000d_
dle pol. 113106123</t>
  </si>
  <si>
    <t xml:space="preserve">(2*1,36)+1,28+1,25   "předláždění v místech křížení nové vozovky s chodníkem   </t>
  </si>
  <si>
    <t>596212212</t>
  </si>
  <si>
    <t>Kladení zámkové dlažby pozemních komunikací tl 80 mm skupiny A pl do 300 m2</t>
  </si>
  <si>
    <t xml:space="preserve">68+15+45   "komunikace vnitroareálová - dlažba - dle Situace   </t>
  </si>
  <si>
    <t>59245226</t>
  </si>
  <si>
    <t>dlažba tvar obdélník betonová pro nevidomé 200x100x80mm barevná</t>
  </si>
  <si>
    <t xml:space="preserve">3,3 * 1,03   </t>
  </si>
  <si>
    <t>59245020</t>
  </si>
  <si>
    <t>dlažba tvar obdélník betonová 200x100x80mm přírodní</t>
  </si>
  <si>
    <t xml:space="preserve">128 * 1,03   </t>
  </si>
  <si>
    <t>596412210</t>
  </si>
  <si>
    <t>Kladení dlažby z vegetačních tvárnic pozemních komunikací tl 80 mm do 50 m2</t>
  </si>
  <si>
    <t>59246016</t>
  </si>
  <si>
    <t>dlažba plošná betonová vegetační 600x400x80mm</t>
  </si>
  <si>
    <t xml:space="preserve">Trubní vedení   </t>
  </si>
  <si>
    <t>895211141</t>
  </si>
  <si>
    <t>Drenážní šachtice kontrolní z betonových dílců ŠK-100/4 hl do 2 m</t>
  </si>
  <si>
    <t>Poznámka k položce:_x000d_
Drenážní šachty pojížděné pro třídu zatížení C250</t>
  </si>
  <si>
    <t xml:space="preserve">Ostatní konstrukce a práce, bourání   </t>
  </si>
  <si>
    <t>914511111</t>
  </si>
  <si>
    <t>Montáž sloupku dopravních značek délky do 3,5 m s betonovým základem</t>
  </si>
  <si>
    <t>Poznámka k položce:_x000d_
vč. zemních prací a betonového základu</t>
  </si>
  <si>
    <t>40445225</t>
  </si>
  <si>
    <t>sloupek pro dopravní značku Zn D 60mm v 3,5m</t>
  </si>
  <si>
    <t>914111111</t>
  </si>
  <si>
    <t>Montáž svislé dopravní značky do velikosti 1 m2 objímkami na sloupek nebo konzolu</t>
  </si>
  <si>
    <t>Poznámka k položce:_x000d_
zpětné osazení stáv. značek na konzoly u vjezdu do garáže a osazení dvou nových značek v garáži</t>
  </si>
  <si>
    <t xml:space="preserve">3+4   "značky na konzoly   </t>
  </si>
  <si>
    <t xml:space="preserve">1    "STOP značka na sloupek   </t>
  </si>
  <si>
    <t>914531112</t>
  </si>
  <si>
    <t>Montáž konzoly na zeď velikosti do 1 m2 pro uchycení dopravních značek</t>
  </si>
  <si>
    <t>40445220</t>
  </si>
  <si>
    <t>držák dopravní značky na stěnu D 60mm</t>
  </si>
  <si>
    <t>915111111</t>
  </si>
  <si>
    <t>Vodorovné dopravní značení dělící čáry souvislé š 125 mm základní bílá barva</t>
  </si>
  <si>
    <t xml:space="preserve">(23,125+1,6+0,25+16)/0,125   </t>
  </si>
  <si>
    <t>915131111</t>
  </si>
  <si>
    <t>Vodorovné dopravní značení přechody pro chodce, šipky, symboly základní bílá barva</t>
  </si>
  <si>
    <t xml:space="preserve">4*0,825   </t>
  </si>
  <si>
    <t>916131113</t>
  </si>
  <si>
    <t>Osazení silničního obrubníku betonového ležatého s boční opěrou do lože z betonu prostého</t>
  </si>
  <si>
    <t>59217029</t>
  </si>
  <si>
    <t>obrubník betonový silniční nájezdový 1000x150x150mm</t>
  </si>
  <si>
    <t xml:space="preserve">(17,87+5,8)+(3,0*2)+(2,5*2)   </t>
  </si>
  <si>
    <t>59217030</t>
  </si>
  <si>
    <t>obrubník betonový silniční přechodový 1000x150x150-250mm</t>
  </si>
  <si>
    <t xml:space="preserve">4+3,575   </t>
  </si>
  <si>
    <t>916131213</t>
  </si>
  <si>
    <t>Osazení silničního obrubníku betonového stojatého s boční opěrou do lože z betonu prostého</t>
  </si>
  <si>
    <t xml:space="preserve">5,6+5,8    "v oblouku rampy   </t>
  </si>
  <si>
    <t>59217023</t>
  </si>
  <si>
    <t>obrubník betonový chodníkový 1000x150x250mm</t>
  </si>
  <si>
    <t>Osazení chodníkového obrubníku betonového stojatého s boční opěrou do lože z betonu prostého</t>
  </si>
  <si>
    <t xml:space="preserve">6,0+5,8+10,5   "zapuštěný obrubník mezi komunikací a chodníkem dle pod.řez a situace   </t>
  </si>
  <si>
    <t xml:space="preserve">5,04+11    "nezapuštěný obrubník 80 x 250   </t>
  </si>
  <si>
    <t>59217007</t>
  </si>
  <si>
    <t>obrubník betonový parkový 500x80x200mm</t>
  </si>
  <si>
    <t>916921111R</t>
  </si>
  <si>
    <t>Monolitické příkopy, krajníky nebo obrubníky pl 0,055 m2 v přímce nebo oblouku r přes 20 m</t>
  </si>
  <si>
    <t>Poznámka k položce:_x000d_
odrazný vodící obrubník š.0,25 mm vč. proříznutí a zalití příčných spár vč. bednění a odbednění a všech potřebných prací a materiálů</t>
  </si>
  <si>
    <t>916921112R</t>
  </si>
  <si>
    <t>Monolitické příkopy, krajníky nebo obrubníky pl 0,11 m2 v přímce nebo oblouku r přes 20 m</t>
  </si>
  <si>
    <t>Poznámka k položce:_x000d_
odrazný vodící obrubník š. 0,5 m vč. proříznutí a zalití příčných spár vč. bednění a odbednění a všech potřebných prací a materiálů</t>
  </si>
  <si>
    <t>919732221</t>
  </si>
  <si>
    <t>Styčná spára napojení nového živičného povrchu na stávající za tepla š 15 mm hl 25 mm bez prořezání</t>
  </si>
  <si>
    <t>Poznámka k položce:_x000d_
dle pol. 919735113</t>
  </si>
  <si>
    <t>919735113</t>
  </si>
  <si>
    <t>Řezání stávajícího živičného krytu hl do 150 mm</t>
  </si>
  <si>
    <t xml:space="preserve">(7,8*2+4,0)+(19,87*2+4)+(10+47)*2   "při napojení na stáv. vozovku a podél monolotických obrub   </t>
  </si>
  <si>
    <t>935932111</t>
  </si>
  <si>
    <t>Osazení odvodňovacího plastového žlabu s krycím roštem šířky do 200 mm</t>
  </si>
  <si>
    <t xml:space="preserve">2*6,0   </t>
  </si>
  <si>
    <t>56241027</t>
  </si>
  <si>
    <t>žlab PE vyztužený skelnými vlákny zátěž A15-D 400kN světlá š 200mm</t>
  </si>
  <si>
    <t>ACO.405110</t>
  </si>
  <si>
    <t>ACO Drain N100 - 10, žlab 1,0m; spád 0,5%</t>
  </si>
  <si>
    <t>Poznámka k položce:_x000d_
30</t>
  </si>
  <si>
    <t>ACO.6305</t>
  </si>
  <si>
    <t>ACO Drain N100 - B125, mřížkový rošt 1,0m, ZN</t>
  </si>
  <si>
    <t>Poznámka k položce:_x000d_
200</t>
  </si>
  <si>
    <t>966006132</t>
  </si>
  <si>
    <t>Odstranění značek dopravních nebo orientačních se sloupky s betonovými patkami</t>
  </si>
  <si>
    <t>966006211</t>
  </si>
  <si>
    <t>Odstranění svislých dopravních značek ze sloupů, sloupků nebo konzol</t>
  </si>
  <si>
    <t>Poznámka k položce:_x000d_
odstranění stáv. značek ze sloupů, vč. uložení pro zpětné osazení do nové polohy</t>
  </si>
  <si>
    <t>997</t>
  </si>
  <si>
    <t xml:space="preserve">Přesun sutě   </t>
  </si>
  <si>
    <t>997221561</t>
  </si>
  <si>
    <t>Vodorovná doprava suti z kusových materiálů do 1 km</t>
  </si>
  <si>
    <t xml:space="preserve">22,708-1,365   "odečet dlažby v chodníku, která se bude vracet zpět   </t>
  </si>
  <si>
    <t>997221569</t>
  </si>
  <si>
    <t>Příplatek ZKD 1 km u vodorovné dopravy suti z kusových materiálů</t>
  </si>
  <si>
    <t>Poznámka k položce:_x000d_
předpoklad skládky ve vzdálenosti 15 km, násobeno koefic. 14</t>
  </si>
  <si>
    <t xml:space="preserve">21,343 * 14   </t>
  </si>
  <si>
    <t>997221645</t>
  </si>
  <si>
    <t>Poplatek za uložení na skládce (skládkovné) odpadu asfaltového bez dehtu kód odpadu 17 03 02</t>
  </si>
  <si>
    <t>Poznámka k položce:_x000d_
dle pol. 997221561</t>
  </si>
  <si>
    <t xml:space="preserve">Přesun hmot   </t>
  </si>
  <si>
    <t>Přesun hmot pro pozemní komunikace s krytem dlážděným</t>
  </si>
  <si>
    <t>998225111</t>
  </si>
  <si>
    <t>Přesun hmot pro pozemní komunikace s krytem z kamene, monolitickým betonovým nebo živičným</t>
  </si>
  <si>
    <t xml:space="preserve">Práce a dodávky PSV   </t>
  </si>
  <si>
    <t xml:space="preserve">Izolace proti vodě, vlhkosti a plynům   </t>
  </si>
  <si>
    <t>711113121</t>
  </si>
  <si>
    <t>Izolace proti vlhkosti na svislé ploše za studena těsnicím nátěrem na bázi pryže (latexu) a bitumenů</t>
  </si>
  <si>
    <t xml:space="preserve">63,34*0,11   "ošetření hran bitumenovou zálivkou dle situace   </t>
  </si>
  <si>
    <t xml:space="preserve">Práce a dodávky M   </t>
  </si>
  <si>
    <t>22-M</t>
  </si>
  <si>
    <t xml:space="preserve">Montáže technologických zařízení pro dopravní stavby   </t>
  </si>
  <si>
    <t>220182002</t>
  </si>
  <si>
    <t>Zatažení ochranné trubky HDPE do chráničky 110 mm</t>
  </si>
  <si>
    <t xml:space="preserve">(2*8,5)+(2*6,82)"uložení stáv. kabelů NN a VO do TK žlabů   </t>
  </si>
  <si>
    <t>SO-05.05 - Exterierový mobiliář</t>
  </si>
  <si>
    <t>Pol406</t>
  </si>
  <si>
    <t>Doprava a montáž mobiliáře</t>
  </si>
  <si>
    <t>1493408498</t>
  </si>
  <si>
    <t>Pol398</t>
  </si>
  <si>
    <t xml:space="preserve">Venkovní lavička s opěradlem_x000d_
Rozměry: 770x1820x650mm_x000d_
Materiál a konstrukce: konstrukce z hliníkové slitiny, sedák i opěradlo z dřevěných lamel akátové nebo tropické dřevo._x000d_
Barevné provedení:_x000d_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</si>
  <si>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1104639587</t>
  </si>
  <si>
    <t>Pol399</t>
  </si>
  <si>
    <t xml:space="preserve">Stojan na kola_x000d_
Rozměry: 1220x50x885mm_x000d_
Materiál a konstrukce: Zinkovaná ocelová konstrukce opatřená nástřikem práškového vypalovacího laku. V horní částí ochranný pás z odolné gumy (EPDM). Počet je uveden jako počet jednotlivých "rámů" stojanu_x000d_
Barevné provedení:_x000d_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</si>
  <si>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-480593720</t>
  </si>
  <si>
    <t>Pol400</t>
  </si>
  <si>
    <t xml:space="preserve">Popelnice_x000d_
Rozměry: 500x550x933mm_x000d_
Materiál a konstrukce: Plastová HDPE popelnice, 120l, různé barvy dle tříděného odpadu, s kolečky pro snadnou manipulaci_x000d_
Barevné provedení:_x000d_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</si>
  <si>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973142674</t>
  </si>
  <si>
    <t>Pol401</t>
  </si>
  <si>
    <t xml:space="preserve">Venkovní odpadkový koš_x000d_
Rozměr: 485x745x850mm, objem 120L_x000d_
Materiál a konstrukce: HPC beton, vnitřní pozinkovaná nádoba, 120l, verze s rámečkem na uchycení plastového pytle_x000d_
Barevné provedení : beton_x000d_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</si>
  <si>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1125017088</t>
  </si>
  <si>
    <t xml:space="preserve">Poznámka k položce:_x000d_
 </t>
  </si>
  <si>
    <t xml:space="preserve">Schránky Richter Czech Poštovní schránka BK.24.N_x000d_
"Rozměr poštovní schránky Š/V/H: 320x240x60 mm
Rozměr vhozu Š/V: 294x21 mm"_x000d_
Materiál a konstrukce: nerez, do sestavy_x000d_
Barevné provedení : nerez_x000d_
Schéma slouží jako vzor technického, materiálového a tvarového provedení „Konkrétní označené typy / výrobky slouží pouze pro definici dodávky a mohou být zaměněny pouze za předpokladu při zachování technických, funkčních a estetických vlastností a záručních podmínek za jiný model / výrobek.“_x000d_
</t>
  </si>
  <si>
    <t>1491338455</t>
  </si>
  <si>
    <t>SO-05.03 - Oplocení předzahrádek</t>
  </si>
  <si>
    <t>131151342</t>
  </si>
  <si>
    <t>Vrtání jamek strojně průměru přes 100 do 200 mm</t>
  </si>
  <si>
    <t>1635720368</t>
  </si>
  <si>
    <t>135,863*0,8</t>
  </si>
  <si>
    <t>338171113</t>
  </si>
  <si>
    <t>Montáž sloupků a vzpěr plotových ocelových trubkových nebo profilovaných výšky do 2,00 m se zabetonováním do 0,08 m3 do připravených jamek</t>
  </si>
  <si>
    <t>842740053</t>
  </si>
  <si>
    <t>oplocení typ 1</t>
  </si>
  <si>
    <t>(18,1+13,3*8+18,6+26,6)/2,2</t>
  </si>
  <si>
    <t>(9+9,2+10,6+11,4+12,1+12,8+13,1+51)/2,2</t>
  </si>
  <si>
    <t>55342255</t>
  </si>
  <si>
    <t>sloupek plotový průběžný Pz a komaxitový 2500/38x1,5mm</t>
  </si>
  <si>
    <t>2110464779</t>
  </si>
  <si>
    <t>348101210</t>
  </si>
  <si>
    <t>Osazení vrat nebo vrátek k oplocení na sloupky ocelové, plochy jednotlivě do 2 m2</t>
  </si>
  <si>
    <t>2002422543</t>
  </si>
  <si>
    <t>55342331</t>
  </si>
  <si>
    <t>branka plotová jednokřídlá Pz 1000x1730mm</t>
  </si>
  <si>
    <t>1765796502</t>
  </si>
  <si>
    <t>348121221</t>
  </si>
  <si>
    <t>Osazení podhrabových desek na ocelové sloupky, délky desek přes 2 do 3 m</t>
  </si>
  <si>
    <t>1798811822</t>
  </si>
  <si>
    <t>59233119</t>
  </si>
  <si>
    <t>deska plotová betonová 2000x50x290mm</t>
  </si>
  <si>
    <t>1990941189</t>
  </si>
  <si>
    <t>348171120</t>
  </si>
  <si>
    <t>Montáž oplocení z dílců kovových rámových, na ocelové sloupky, výšky přes 1,0 do 1,5 m</t>
  </si>
  <si>
    <t>48788350</t>
  </si>
  <si>
    <t>55342312</t>
  </si>
  <si>
    <t>pole plotové kovové 1500x2000mm</t>
  </si>
  <si>
    <t>-1940004449</t>
  </si>
  <si>
    <t>998232110</t>
  </si>
  <si>
    <t>Přesun hmot pro oplocení se svislou nosnou konstrukcí zděnou z cihel, tvárnic, bloků, popř. kovovou nebo dřevěnou vodorovná dopravní vzdálenost do 50 m, pro oplocení výšky do 3 m</t>
  </si>
  <si>
    <t>444822308</t>
  </si>
  <si>
    <t>SO-05.04 - Oplocení pozemku</t>
  </si>
  <si>
    <t>718512422</t>
  </si>
  <si>
    <t>89,045*0,8</t>
  </si>
  <si>
    <t>-1923494178</t>
  </si>
  <si>
    <t>oplocení typ 2</t>
  </si>
  <si>
    <t>(16,6+56,3+78+45)/2,2</t>
  </si>
  <si>
    <t>-1138432449</t>
  </si>
  <si>
    <t>36934042</t>
  </si>
  <si>
    <t>94625479</t>
  </si>
  <si>
    <t>348101230</t>
  </si>
  <si>
    <t>Osazení vrat nebo vrátek k oplocení na sloupky ocelové, plochy jednotlivě přes 4 do 6 m2</t>
  </si>
  <si>
    <t>-1590427734</t>
  </si>
  <si>
    <t>55342344</t>
  </si>
  <si>
    <t>brána plotová dvoukřídlá Pz 4000x1730mm</t>
  </si>
  <si>
    <t>721058556</t>
  </si>
  <si>
    <t>348401120</t>
  </si>
  <si>
    <t>Montáž oplocení z pletiva strojového s napínacími dráty do 1,6 m</t>
  </si>
  <si>
    <t>19179605</t>
  </si>
  <si>
    <t>16,6+56,3+78+45</t>
  </si>
  <si>
    <t>31324756</t>
  </si>
  <si>
    <t>pletivo drátěné se čtvercovými oky zapletené Pz 50x2x1600mm</t>
  </si>
  <si>
    <t>-1279636645</t>
  </si>
  <si>
    <t>-1900761494</t>
  </si>
  <si>
    <t>SO-06 - Sadové a terénní úpravy</t>
  </si>
  <si>
    <t>SO-06.01 - Čisté terénní úpravy</t>
  </si>
  <si>
    <t>776123038</t>
  </si>
  <si>
    <t>ornice z meziskládky na rozprostření</t>
  </si>
  <si>
    <t>579,52</t>
  </si>
  <si>
    <t>-784275807</t>
  </si>
  <si>
    <t>ornice k rozprostření</t>
  </si>
  <si>
    <t>181351005</t>
  </si>
  <si>
    <t>Rozprostření a urovnání ornice v rovině nebo ve svahu sklonu do 1:5 strojně při souvislé ploše do 100 m2, tl. vrstvy přes 250 do 300 mm</t>
  </si>
  <si>
    <t>-406271820</t>
  </si>
  <si>
    <t>579,52/0,3</t>
  </si>
  <si>
    <t>"odečet atrium" -128,77</t>
  </si>
  <si>
    <t>SO-06.02 - Závlaha</t>
  </si>
  <si>
    <t>Postřikovače, trysky - Postřikovače, trysky</t>
  </si>
  <si>
    <t>Čerpadlo a čerpací s - Čerpadlo a čerpací s</t>
  </si>
  <si>
    <t>43536</t>
  </si>
  <si>
    <t>PRO-HC 12, WiFi, Hydrawise, 12 sekcí, int. trafo | Profesionální exteriérová ovládací jednotka. Ovládaní přes webové rozhraní (prohlížeč, smartphone) v českém jazyce. 12 sekcí (+1 hlavní ventil), 2x senzorový vstup. Interní transformátor.</t>
  </si>
  <si>
    <t>12130</t>
  </si>
  <si>
    <t>Rain Clik - čidlo srážek s okamžitou aktivací | Senzor srážek s funkcí Quick Response (okamžitá aktivace - 2-5 min), zpětná deaktivace do 4 hod, reg. rychlosti vysychání, ALU konzole, 24 V nebo 9 V</t>
  </si>
  <si>
    <t>43509</t>
  </si>
  <si>
    <t>HOME PLAN (pro konc. klienty) | Základní licence vzdálené správy HOME PLAN k ovládacím jednotkám se sw Hunter Hydrawise pro koncové uživatele. Tato licence umožňuje využívat základní funkce jednotky.</t>
  </si>
  <si>
    <t>11210</t>
  </si>
  <si>
    <t>STANDARD - se zeleným víkem | Obdélníková šachtice STANDARD PC zelené víko, výška 30 cm, víko 39,5x27 cm, základna 37,5x51 cm, bez otvorů, zajišťovací šroub</t>
  </si>
  <si>
    <t>13263</t>
  </si>
  <si>
    <t>Rozdělovač 3x1" s plochým těsněním | 3-ramenný rozdělovač 1" se čtyřmi převlečnými matkami pro připojení el. mag. ventilů (4x matka/1x vnější závit). Součástí tvarovky jsou plochá těsnění pro převlečné matky.</t>
  </si>
  <si>
    <t>13262</t>
  </si>
  <si>
    <t>Rozdělovač 2x1" s plochým těsněním | 2-ramenný rozdělovač 1" se třemi převlečnými matkami pro připojení el. mag. ventilů (3x matka/1x vnější závit). Součástí tvarovky jsou plochá těsnění pro převlečné matky.</t>
  </si>
  <si>
    <t>4111</t>
  </si>
  <si>
    <t>CONNECTO - Závitové DG přechody s vnějším závitem | DG přechod s vnějším závitem 40x1" /zelené/, pro spojování potrubí z nízkohustotního polyethylenu PE-LD a středněhustotního polyethylenu PE-MD</t>
  </si>
  <si>
    <t>1141</t>
  </si>
  <si>
    <t>PE-LD/ES (PN 6), Ø 25-63 mm | Potrubí PE-LD/ES 32x3,0 mm, PN 6, velmi kvalitní potrubí pro sekční rozvody, návin 100 m, cena uvedena za 1 m</t>
  </si>
  <si>
    <t>4404</t>
  </si>
  <si>
    <t>CONNECTO - T - kusy | T-kus 32 /zelené/, pro spojování potrubí z nízkohustotního polyethylenu PE-LD a středněhustotního polyethylenu PE-MD</t>
  </si>
  <si>
    <t>4204</t>
  </si>
  <si>
    <t>CONNECTO - Zátky na potrubí | Zátka na potrubí 32 /zelená/, pro spojování potrubí z nízkohustotního polyethylenu PE-LD a středněhustotního polyethylenu PE-MD</t>
  </si>
  <si>
    <t>4004</t>
  </si>
  <si>
    <t>CONNECTO - Spojky přímé | Spojka přímá 32x32 /zelená/, pro spojování potrubí z nízkohustotního polyethylenu PE-LD a středněhustotního polyethylenu PE-MD</t>
  </si>
  <si>
    <t>Postřikovače, trysky</t>
  </si>
  <si>
    <t>22001</t>
  </si>
  <si>
    <t>PRO-SPRAY, zátěžový, výsuv 10 cm | Výsuvný postřikovač (10 cm) bez trysky s proplachovou zátkou, určený pro rozprašovací nebo rotační trysky, zesílené tělo, originální těsnění zamezující protékání, 1/2" zapuštěný závit, Profesionální řada - TOP PRODUCT</t>
  </si>
  <si>
    <t>31050</t>
  </si>
  <si>
    <t>MP 1000-CORNER, dostřik 3,7 - 4,6 m, 45 - 105° | Rotační hlavice, plynule nastavitelná výseč 45 - 105°, poloměr dostřiku 4,1 m / 2,8 bar, filtr</t>
  </si>
  <si>
    <t>31051</t>
  </si>
  <si>
    <t>MP 1000, dostřik 3,7 - 4,6 m, 90 - 210° | Rotační hlavice, plynule nastavitelná výseč 90 - 210°, poloměr dostřiku 4,1 m / 2,8 bar, filtr</t>
  </si>
  <si>
    <t>31052</t>
  </si>
  <si>
    <t>MP 1000, dostřik 3,7 - 4,6 m, 210 - 270° | Rotační hlavice, plynule nastavitelná výseč 210 - 270°, poloměr dostřiku 4,1 m / 2,8 bar, filtr</t>
  </si>
  <si>
    <t>31061</t>
  </si>
  <si>
    <t>MP 2000 dostřik 4,9 - 6,4 m, 90 - 210° | Rotační hlavice, nastavitelná výseč 90 - 210°, poloměr dostřiku 5,8 m / 2,8 bar, filtr</t>
  </si>
  <si>
    <t>31062</t>
  </si>
  <si>
    <t>MP 2000 dostřik 4,9 - 6,4 m, 210 - 270° | Rotační hlavice, nastavitelná výseč 210 - 270°, poloměr dostřiku 5,8 m / 2,8 bar, filtr</t>
  </si>
  <si>
    <t>31071</t>
  </si>
  <si>
    <t>MP 3000 dostřik 7,6 - 9,1m, 90 - 210° | Rotační hlavice, nastavitelná výseč 90 - 210°, poloměr dostřiku 9,1 m / 2,8 bar, filtr</t>
  </si>
  <si>
    <t>31072</t>
  </si>
  <si>
    <t>MP 3000 dostřik 7,6 - 9,1m, 210 - 270° | Rotační hlavice, nastavitelná výseč 210 - 270°, poloměr dostřiku 9,1 m / 2,8 bar, filtr</t>
  </si>
  <si>
    <t>31091</t>
  </si>
  <si>
    <t>MP STRIP - obdélník LCS 1,5 x 4,6 m | Rotační hlavice, obdélníkový tvar pruhu - levý roh 1,5 x 4,6 m / 2,8 bar, filtr</t>
  </si>
  <si>
    <t>31092</t>
  </si>
  <si>
    <t>MP STRIP - obdélník RCS 1,5 x 4,6 m | Rotační hlavice, obdélníkový tvar pruhu - pravý roh 1,5 x 4,6 m / 2,8 bar, filtr</t>
  </si>
  <si>
    <t>31093</t>
  </si>
  <si>
    <t>MP STRIP - obdélník SS 1,5 x 9,1 m | Rotační hlavice, obdélníkový tvar pruhu - střed podélné hrany 1,5 x 9,1 m / 2,8 bar, filtr</t>
  </si>
  <si>
    <t>44011</t>
  </si>
  <si>
    <t>QJ 20 - závitové koleno (vnější závit) | Závitové koleno pro připojení postřikovačů s 1/2" závitem pro potrubí IRIMON Quick Joint QJ20</t>
  </si>
  <si>
    <t>44122</t>
  </si>
  <si>
    <t>QJ 20 - závitový přímý přechod (vnější závit) | Závitový přímý přechod 20 x 3/4" s vnějším závitem pro potrubí IRIMON Quick Joint QJ20</t>
  </si>
  <si>
    <t>44512</t>
  </si>
  <si>
    <t>Navrtávací sedlo IRRI PN6 | Navrtávací sedlo IRRI 32x3/4", 2 šrouby</t>
  </si>
  <si>
    <t>45691</t>
  </si>
  <si>
    <t>IRIMON QJ 20 - Pružné připojovací potrubí, 100 m | Pružné flexibilní připojovací potrubí IRIMON QJ 20, 20x1,7 mm, pro postřikovače, návin 100 m, průměr role 75 cm.</t>
  </si>
  <si>
    <t>8053</t>
  </si>
  <si>
    <t>Mosazné závitové T-kusy | Mosazný T-kus 1"x1"x1", vnitřní závity</t>
  </si>
  <si>
    <t>51010</t>
  </si>
  <si>
    <t>Flexi hadice s kolenem a převl. maticí, 1", MF | Flexi hadice 1" s kolenem a převlečnou maticí- jeden závit je vnější 1", druhý má koleno s převlečnou matici 1"</t>
  </si>
  <si>
    <t>50799</t>
  </si>
  <si>
    <t>GLOBAL nádoba malá, PN 10 - 8 L | Tlaková nádoba ležatá 8 l, PN 10, membránové provedení, vnitřní PUR povlak pro vysokou životnost, nerezové připojení, D=20,2 cm, dl.31,3 cm, možnost zavěšení na zeď</t>
  </si>
  <si>
    <t>8040</t>
  </si>
  <si>
    <t>Mosazné závitové dvojniply | Mosazný dvojnipl 1", vnější závity</t>
  </si>
  <si>
    <t>8411</t>
  </si>
  <si>
    <t>Šroubení k vodoměrům - 1 ks v balení | Mosazné šroubení k 1" vodoměrům - vnější závit 5/4 ", převlečná matice 1", cena za 1 ks</t>
  </si>
  <si>
    <t>6211</t>
  </si>
  <si>
    <t>D-FLE + vložka, 5/4" | Filtr DFLE- 5/4", lamelový (diskový) s vložkou 120 mesh, 2 výstupy na manometr, PN 8</t>
  </si>
  <si>
    <t>8168</t>
  </si>
  <si>
    <t>Mosazné závitové mufny - hrdlové spojky | Mosazná mufna 1", vnitřní závity</t>
  </si>
  <si>
    <t>43503</t>
  </si>
  <si>
    <t>HC-100-FLOW, vodoměr s impulzním výstupem, 1" | Vodoměr s impulzním výstupem. Pro ovládací jednotky Hunter Hydrawise. Připojení 1", vnější závit. Závit těla vodoměru 5/4"</t>
  </si>
  <si>
    <t>4559</t>
  </si>
  <si>
    <t>CONNECTO - T - kusy s vnitřním závitem na odbočce | T-kus s vnitřním závitem 40x1"x40 /zelené/, pro spojování potrubí z nízkohustotního polyethylenu PE-LD a středněhustotního polyethylenu PE-MD</t>
  </si>
  <si>
    <t>5405</t>
  </si>
  <si>
    <t>Závitové redukce - vnější/vnitřní závity | Plastová redukce 1" x 1/2", vnější / vnitřní závit</t>
  </si>
  <si>
    <t>8063</t>
  </si>
  <si>
    <t>Kulový ventil MM s pákou/motýlkem - standardní závit | Mosazný kulový ventil 1/2", vnější závity, standardní závit, červená páka, PN16</t>
  </si>
  <si>
    <t>Čerpadlo a čerpací s</t>
  </si>
  <si>
    <t>50738</t>
  </si>
  <si>
    <t>ACUASTOP 5" | Ponorná domácí vodárna ACUASTOP, bez plováku, připojení 5/4", Qmax = 4.8 m3/hod, Pmax = 0.59 MPa, P2 = 0,75kW, kabel 20 m</t>
  </si>
  <si>
    <t>4112</t>
  </si>
  <si>
    <t>CONNECTO - Závitové DG přechody s vnějším závitem | DG přechod s vnějším závitem 40x5/4" /zelené/, pro spojování potrubí z nízkohustotního polyethylenu PE-LD a středněhustotního polyethylenu PE-MD</t>
  </si>
  <si>
    <t>8333</t>
  </si>
  <si>
    <t>Zpětná klapka - s mosaznou záklopkou | Mosazná zpětná klapka 5/4" pružinová, s mosaznou záklopkou, PN 16</t>
  </si>
  <si>
    <t>50622</t>
  </si>
  <si>
    <t>Jednotka hlad. hlídání MAVE 2-HH2 | Jednotka pro hladinové hlídání MAVE2 - HH2, 230 V, do příkonu čerpadla 1,5 kW. Určeno pro ochranu čerpadla před chodem "na sucho".</t>
  </si>
  <si>
    <t>50515</t>
  </si>
  <si>
    <t>Sondy PSV-2 pro hlad. hlídání, ATEST | Ponorná sonda (sada) dvoudílná 10+5 m dl. kabelu PSV-2. Atestováno pro přímý a trvalý styk s pitnou vodou.</t>
  </si>
  <si>
    <t>21137</t>
  </si>
  <si>
    <t>Montážní klíč k rotač. tryskám MP ROTATOR | Montážní multifunkční klíč pro nastavování výsečí a poloměrů dostřiku rotačních hlavic MP ROTATOR</t>
  </si>
  <si>
    <t>SO-06.03 - Zeleň výsadba</t>
  </si>
  <si>
    <t>18421113</t>
  </si>
  <si>
    <t>Výsadba vnitřní</t>
  </si>
  <si>
    <t>1642366130</t>
  </si>
  <si>
    <t>18421114</t>
  </si>
  <si>
    <t>Výsadba venkovní</t>
  </si>
  <si>
    <t>-1086716281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</si>
  <si>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</si>
  <si>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</si>
  <si>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</si>
  <si>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</si>
  <si>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>VRN1</t>
  </si>
  <si>
    <t>Průzkumné, geodetické a projektové práce</t>
  </si>
  <si>
    <t>012103000</t>
  </si>
  <si>
    <t>Geodetické práce před výstavbou</t>
  </si>
  <si>
    <t>%</t>
  </si>
  <si>
    <t>1024</t>
  </si>
  <si>
    <t>338916971</t>
  </si>
  <si>
    <t>012303000</t>
  </si>
  <si>
    <t>Geodetické práce po výstavbě</t>
  </si>
  <si>
    <t>543749994</t>
  </si>
  <si>
    <t>013254000</t>
  </si>
  <si>
    <t>1534311310</t>
  </si>
  <si>
    <t>VRN3</t>
  </si>
  <si>
    <t>Zařízení staveniště</t>
  </si>
  <si>
    <t>031002000</t>
  </si>
  <si>
    <t>Související práce pro zařízení staveniště</t>
  </si>
  <si>
    <t>-1832851802</t>
  </si>
  <si>
    <t>032002000</t>
  </si>
  <si>
    <t>Vybavení staveniště</t>
  </si>
  <si>
    <t>93924097</t>
  </si>
  <si>
    <t>033002000</t>
  </si>
  <si>
    <t>Připojení staveniště na inženýrské sítě</t>
  </si>
  <si>
    <t>-509345099</t>
  </si>
  <si>
    <t>034002000</t>
  </si>
  <si>
    <t>Zabezpečení staveniště</t>
  </si>
  <si>
    <t>1470061981</t>
  </si>
  <si>
    <t>VRN4</t>
  </si>
  <si>
    <t>Inženýrská činnost</t>
  </si>
  <si>
    <t>041103000</t>
  </si>
  <si>
    <t>Autorský dozor projektanta</t>
  </si>
  <si>
    <t>2045231226</t>
  </si>
  <si>
    <t>041203000</t>
  </si>
  <si>
    <t>Technický dozor investora</t>
  </si>
  <si>
    <t>213107744</t>
  </si>
  <si>
    <t>041403000</t>
  </si>
  <si>
    <t>Koordinátor BOZP na staveništi</t>
  </si>
  <si>
    <t>843120818</t>
  </si>
  <si>
    <t>0411032</t>
  </si>
  <si>
    <t>Dozor statika</t>
  </si>
  <si>
    <t>-429539595</t>
  </si>
  <si>
    <t>043103000</t>
  </si>
  <si>
    <t>Geofyzikální měření</t>
  </si>
  <si>
    <t>-1786946338</t>
  </si>
  <si>
    <t>SEZNAM FIGUR</t>
  </si>
  <si>
    <t>Výměra</t>
  </si>
  <si>
    <t xml:space="preserve"> SO-03/ SO-03.01</t>
  </si>
  <si>
    <t xml:space="preserve"> SO-04/ SO-04.01</t>
  </si>
  <si>
    <t>Použití figury:</t>
  </si>
  <si>
    <t>SDK podhled deska 1xH2 12,5 bez izolace dvouvrstvá spodní kce profil CD+UD</t>
  </si>
  <si>
    <t>Montáž jedné vrstvy tepelné izolace do SDK podhledu</t>
  </si>
  <si>
    <t>Základní akrylátová jednonásobná bezbarvá penetrace podkladu v místnostech výšky do 3,80 m</t>
  </si>
  <si>
    <t>Dvojnásobné bílé malby ze směsí za mokra výborně otěruvzdorných v místnostech výšky do 3,80 m</t>
  </si>
  <si>
    <t>Montáž kontaktního zateplení vnějších stěn lepením a mechanickým kotvením desek z minerální vlny s podélnou orientací tl přes 160 mm</t>
  </si>
  <si>
    <t>Příplatek k cenám kontaktního zateplení stěn za použití tepelněizolačních zátek z minerální vlny</t>
  </si>
  <si>
    <t>Tenkovrstvá silikonová zrnitá omítka tl. 1,0 mm včetně penetrace vnějších stěn</t>
  </si>
  <si>
    <t>Montáž izolace tepelné stěn a základů lepením celoplošně rohoží, pásů, dílců, desek</t>
  </si>
  <si>
    <t>Izolace proti zemní vlhkosti nopovou fólií svislá, nopek v 8,0 mm, tl do 0,6 mm</t>
  </si>
  <si>
    <t>Potažení vnějších stěn sklovláknitým pletivem vtlačeným do tenkovrstvé hmoty</t>
  </si>
  <si>
    <t xml:space="preserve">Omítka - tl. 25mm, silikonová vnější fládrovaná, imitace hrubého prkenného bednění  vč penetrace podkladu </t>
  </si>
  <si>
    <t>Provedení doplňků izolace proti vodě na ploše svislé z textilií vrstva ochranná</t>
  </si>
  <si>
    <t>Hydrofobizační transparentní silikonový nátěr hladkých betonových povrchů, povrchů z desek</t>
  </si>
  <si>
    <t xml:space="preserve">SDK stěna předsazená bezpečnostní RC3  tl 200 mm 2x plech zdvojený profil CW+UW75 desky 4xH2 12,5 s izolací EI 30</t>
  </si>
  <si>
    <t>Montáž kontaktního zateplení vnějších stěn lepením a mechanickým kotvením polystyrénových desek tl do 200 mm</t>
  </si>
  <si>
    <t>Příplatek k cenám kontaktního zateplení stěn za použití tepelněizolačních zátek z polystyrenu</t>
  </si>
  <si>
    <t>Montáž kontaktního zateplení vnějších stěn lepením a mechanickým kotvením polystyrénových desek tl přes 240 mm</t>
  </si>
  <si>
    <t>Tenkovrstvá silikonová zrnitá omítka tl. 1,5 mm včetně penetrace vnějších stěn</t>
  </si>
  <si>
    <t>Příplatek k sádrové omítce vnitřních stěn za každých dalších 5 mm tloušťky strojně</t>
  </si>
  <si>
    <t>Obroušení podkladu ze stěrky v místnostech výšky do 3,80 m</t>
  </si>
  <si>
    <t>Montáž obkladů vnitřních keramických hladkých do 12 ks/m2 lepených flexibilním lepidlem</t>
  </si>
  <si>
    <t>Potažení vnitřních stěn sklovláknitým pletivem vtlačeným do tenkovrstvé hmoty</t>
  </si>
  <si>
    <t>Čištění vnitřních ploch stěn po provedení obkladu chemickými prostředky</t>
  </si>
  <si>
    <t>Montáž izolace tepelné podlah volně kladenými rohožemi, pásy, dílci, deskami 1 vrstva</t>
  </si>
  <si>
    <t>Potěr cementový samonivelační litý C25 tl do 50 mm</t>
  </si>
  <si>
    <t>Příplatek k cementovému samonivelačnímu litému potěru C25 ZKD 5 mm tloušťky přes 50 mm</t>
  </si>
  <si>
    <t>Příplatek k cenám potěru za strojní přehlazení povrchu</t>
  </si>
  <si>
    <t>Obvodová dilatace podlahovým páskem z pěnového PE mezi stěnou a mazaninou nebo potěrem v 80 mm</t>
  </si>
  <si>
    <t>Montáž izolace tepelné podlah, stropů vrchem nebo střech překrytí separační fólií z PE</t>
  </si>
  <si>
    <t>Penetrační polyuretanový nátěr hladkých betonových podlah</t>
  </si>
  <si>
    <t>Potěr anhydritový samonivelační litý C25 do 50 mm</t>
  </si>
  <si>
    <t>Příplatek k anhydritovému samonivelačnímu litému potěru C25 ZKD 5 mm tloušťky</t>
  </si>
  <si>
    <t>Montáž podlahové lišty obvodové lepené</t>
  </si>
  <si>
    <t>Montáž podlah plovoucích ze zaklapávacích vinylových lamel</t>
  </si>
  <si>
    <t>Montáž podložky vyrovnávací a tlumící pro plovoucí podlahy</t>
  </si>
  <si>
    <t>Vysátí podkladu povlakových podlah</t>
  </si>
  <si>
    <t>Vyrovnání podkladu povlakových podlah stěrkou pevnosti 30 MPa tl 3 mm</t>
  </si>
  <si>
    <t>Samonivelační stěrka podlah pevnosti 30 MPa tl 3 mm</t>
  </si>
  <si>
    <t>Montáž podlah keramických hladkých lepených flexibilním lepidlem do 12 ks/ m2</t>
  </si>
  <si>
    <t>Izolace pod dlažbu nátěrem nebo stěrkou ve dvou vrstvách</t>
  </si>
  <si>
    <t>Čištění vnitřních ploch podlah nebo schodišť po položení dlažby chemickými prostředky</t>
  </si>
  <si>
    <t>Mazanina tl do 120 mm z betonu prostého bez zvýšených nároků na prostředí tř. C 30/37</t>
  </si>
  <si>
    <t>Povrchová úprava průmyslových podlah pro střední provoz vsypovou směsí s příměsí korundu tl 2 mm</t>
  </si>
  <si>
    <t>Obvodová dilatace podlahovým páskem z pěnového PE mezi stěnou a mazaninou nebo potěrem v 100 mm</t>
  </si>
  <si>
    <t>Provedení povlakové krytiny střech do 10° termoplastickou fólií PVC rozvinutím a natažením v ploše</t>
  </si>
  <si>
    <t>Provedení doplňků izolace proti vodě na vodorovné ploše z textilií vrstva ochranná</t>
  </si>
  <si>
    <t>Provedení povlakové krytiny střech do 10° ochranné textilní vrstvy</t>
  </si>
  <si>
    <t>Montáž izolace tepelné střech plochých kladené volně, spádová vrstva</t>
  </si>
  <si>
    <t>Provedení izolace proti tlakové vodě vodorovné za studena nátěrem penetračním</t>
  </si>
  <si>
    <t>Provedení izolace proti tlakové vodě vodorovné přitavením pásu NAIP</t>
  </si>
  <si>
    <t>Násyp pod podlahy z keramzitu</t>
  </si>
  <si>
    <t>Kladení zámkové dlažby pozemních komunikací tl 80 mm skupiny C pl do 300 m2</t>
  </si>
  <si>
    <t>Vložka do potěru nebo mazaniny z rabicového pletiva</t>
  </si>
  <si>
    <t>Krycí jednonásobný silikonový nátěr hladkých betonových povrchů</t>
  </si>
  <si>
    <t>Krycí dvojnásobný polyuretanový vodou ředitelný nátěr betonové podlahy</t>
  </si>
  <si>
    <t>Montáž kontaktního zateplení vnějších podhledů lepením a mechanickým kotvením polystyrénových desek tl do 80 mm</t>
  </si>
  <si>
    <t>Příplatek k cenám kontaktního zateplení podhledů za použití tepelněizolačních zátek z polystyrenu</t>
  </si>
  <si>
    <t>Mazanina tl do 80 mm z betonu prostého bez zvýšených nároků na prostředí tř. C 20/25</t>
  </si>
  <si>
    <t>Mazanina tl do 240 mm z betonu prostého bez zvýšených nároků na prostředí tř. C 30/37</t>
  </si>
  <si>
    <t>Příplatek k mazanině tl do 240 mm za přehlazení povrchu</t>
  </si>
  <si>
    <t>Příplatek k mazanině tl do 240 mm za stržení povrchu spodní vrstvy před vložením výztuže</t>
  </si>
  <si>
    <t>Výztuž mazanin svařovanými sítěmi Kari</t>
  </si>
  <si>
    <t>Provedení povlakové krytina střech do 10° spoj 2 pásů fólií PVC horkovzdušným navařením</t>
  </si>
  <si>
    <t>Provedení hydroakumulační vrstvy z lehčeného kameniva do 100 mm vegetační střechy sklon do 5°</t>
  </si>
  <si>
    <t>Montáž izolace tepelné střech plochých kladené volně 1 vrstva rohoží, pásů, dílců, desek</t>
  </si>
  <si>
    <t>S_04</t>
  </si>
  <si>
    <t>Skladba S-04</t>
  </si>
  <si>
    <t>skladba S4</t>
  </si>
  <si>
    <t>4,05*7</t>
  </si>
  <si>
    <t>9,26*3</t>
  </si>
  <si>
    <t>S_05</t>
  </si>
  <si>
    <t>Skladba S-05</t>
  </si>
  <si>
    <t>skladba S5</t>
  </si>
  <si>
    <t>4,05*9</t>
  </si>
  <si>
    <t>4,24*6</t>
  </si>
  <si>
    <t>9,34*1</t>
  </si>
  <si>
    <t>4,14*9</t>
  </si>
  <si>
    <t>9,26*4</t>
  </si>
  <si>
    <t>Montáž kontaktního zateplení vnějších podhledů lepením a mechanickým kotvením desek z minerální vlny s podélnou orientací tl přes 160 mm</t>
  </si>
  <si>
    <t>Příplatek k cenám kontaktního zateplení podhledů za použití tepelněizolačních zátek z minerální vlny</t>
  </si>
  <si>
    <t>Sádrová nebo vápenosádrová omítka hladká jednovrstvá vnitřních stropů rovných nanášená strojně</t>
  </si>
  <si>
    <t>Montáž kontaktního zateplení vnějších podhledů lepením a mechanickým kotvením desek z minerální vlny s podélnou orientací tl do 80 mm</t>
  </si>
  <si>
    <t>Penetrační disperzní nátěr vnitřních stropů nanášený strojně</t>
  </si>
  <si>
    <t>Sádrová stěrka tl.do 3 mm vnitřních rovných stropů</t>
  </si>
  <si>
    <t>Příplatek k cenám za každý další 1 mm sádrové stěrky vnitřních rovných stropů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</si>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</sst>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color rgb="FF000000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4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5" xfId="0" applyBorder="1"/>
    <xf numFmtId="0" fontId="0" fillId="0" borderId="0" xfId="0" applyFont="1" applyAlignment="1">
      <alignment vertical="center"/>
    </xf>
    <xf numFmtId="0" fontId="0" fillId="0" borderId="4" xfId="0" applyFont="1" applyBorder="1" applyAlignment="1">
      <alignment vertical="center"/>
    </xf>
    <xf numFmtId="0" fontId="19" fillId="0" borderId="6" xfId="0" applyFont="1" applyBorder="1" applyAlignment="1">
      <alignment horizontal="left" vertical="center"/>
    </xf>
    <xf numFmtId="0" fontId="0" fillId="0" borderId="6" xfId="0" applyFont="1" applyBorder="1" applyAlignment="1">
      <alignment vertical="center"/>
    </xf>
    <xf numFmtId="4" fontId="19" fillId="0" borderId="6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20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left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9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vertical="center"/>
    </xf>
    <xf numFmtId="0" fontId="23" fillId="5" borderId="8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right" vertical="center"/>
    </xf>
    <xf numFmtId="0" fontId="23" fillId="5" borderId="9" xfId="0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5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6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5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166" fontId="29" fillId="0" borderId="0" xfId="0" applyNumberFormat="1" applyFont="1" applyBorder="1" applyAlignment="1">
      <alignment vertical="center"/>
    </xf>
    <xf numFmtId="4" fontId="29" fillId="0" borderId="16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" fontId="1" fillId="0" borderId="15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6" xfId="0" applyNumberFormat="1" applyFont="1" applyBorder="1" applyAlignment="1">
      <alignment vertical="center"/>
    </xf>
    <xf numFmtId="4" fontId="7" fillId="0" borderId="0" xfId="0" applyNumberFormat="1" applyFont="1" applyAlignment="1">
      <alignment horizontal="right" vertical="center"/>
    </xf>
    <xf numFmtId="4" fontId="29" fillId="0" borderId="20" xfId="0" applyNumberFormat="1" applyFont="1" applyBorder="1" applyAlignment="1">
      <alignment vertical="center"/>
    </xf>
    <xf numFmtId="4" fontId="29" fillId="0" borderId="21" xfId="0" applyNumberFormat="1" applyFont="1" applyBorder="1" applyAlignment="1">
      <alignment vertical="center"/>
    </xf>
    <xf numFmtId="166" fontId="29" fillId="0" borderId="21" xfId="0" applyNumberFormat="1" applyFont="1" applyBorder="1" applyAlignment="1">
      <alignment vertical="center"/>
    </xf>
    <xf numFmtId="4" fontId="29" fillId="0" borderId="22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19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7" xfId="0" applyFont="1" applyFill="1" applyBorder="1" applyAlignment="1">
      <alignment horizontal="left" vertical="center"/>
    </xf>
    <xf numFmtId="0" fontId="4" fillId="5" borderId="8" xfId="0" applyFont="1" applyFill="1" applyBorder="1" applyAlignment="1">
      <alignment horizontal="right" vertical="center"/>
    </xf>
    <xf numFmtId="0" fontId="4" fillId="5" borderId="8" xfId="0" applyFont="1" applyFill="1" applyBorder="1" applyAlignment="1">
      <alignment horizontal="center" vertical="center"/>
    </xf>
    <xf numFmtId="4" fontId="4" fillId="5" borderId="8" xfId="0" applyNumberFormat="1" applyFont="1" applyFill="1" applyBorder="1" applyAlignment="1">
      <alignment vertical="center"/>
    </xf>
    <xf numFmtId="0" fontId="0" fillId="5" borderId="9" xfId="0" applyFont="1" applyFill="1" applyBorder="1" applyAlignment="1">
      <alignment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0" fontId="6" fillId="0" borderId="21" xfId="0" applyFont="1" applyBorder="1" applyAlignment="1">
      <alignment vertical="center"/>
    </xf>
    <xf numFmtId="4" fontId="6" fillId="0" borderId="21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Border="1" applyAlignment="1">
      <alignment vertical="center"/>
    </xf>
    <xf numFmtId="4" fontId="7" fillId="0" borderId="21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23" fillId="5" borderId="19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4" fillId="0" borderId="13" xfId="0" applyNumberFormat="1" applyFont="1" applyBorder="1" applyAlignment="1"/>
    <xf numFmtId="166" fontId="34" fillId="0" borderId="14" xfId="0" applyNumberFormat="1" applyFont="1" applyBorder="1" applyAlignment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5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6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4" xfId="0" applyFont="1" applyBorder="1" applyAlignment="1" applyProtection="1">
      <alignment vertical="center"/>
      <protection locked="0"/>
    </xf>
    <xf numFmtId="0" fontId="23" fillId="0" borderId="23" xfId="0" applyFont="1" applyBorder="1" applyAlignment="1" applyProtection="1">
      <alignment horizontal="center" vertical="center"/>
      <protection locked="0"/>
    </xf>
    <xf numFmtId="49" fontId="23" fillId="0" borderId="23" xfId="0" applyNumberFormat="1" applyFont="1" applyBorder="1" applyAlignment="1" applyProtection="1">
      <alignment horizontal="left" vertical="center" wrapText="1"/>
      <protection locked="0"/>
    </xf>
    <xf numFmtId="0" fontId="23" fillId="0" borderId="23" xfId="0" applyFont="1" applyBorder="1" applyAlignment="1" applyProtection="1">
      <alignment horizontal="left" vertical="center" wrapText="1"/>
      <protection locked="0"/>
    </xf>
    <xf numFmtId="0" fontId="23" fillId="0" borderId="23" xfId="0" applyFont="1" applyBorder="1" applyAlignment="1" applyProtection="1">
      <alignment horizontal="center" vertical="center" wrapText="1"/>
      <protection locked="0"/>
    </xf>
    <xf numFmtId="167" fontId="23" fillId="0" borderId="23" xfId="0" applyNumberFormat="1" applyFont="1" applyBorder="1" applyAlignment="1" applyProtection="1">
      <alignment vertical="center"/>
      <protection locked="0"/>
    </xf>
    <xf numFmtId="4" fontId="23" fillId="3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  <protection locked="0"/>
    </xf>
    <xf numFmtId="0" fontId="24" fillId="3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6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4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5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37" fillId="0" borderId="23" xfId="0" applyFont="1" applyBorder="1" applyAlignment="1" applyProtection="1">
      <alignment horizontal="center" vertical="center"/>
      <protection locked="0"/>
    </xf>
    <xf numFmtId="49" fontId="37" fillId="0" borderId="23" xfId="0" applyNumberFormat="1" applyFont="1" applyBorder="1" applyAlignment="1" applyProtection="1">
      <alignment horizontal="left" vertical="center" wrapText="1"/>
      <protection locked="0"/>
    </xf>
    <xf numFmtId="0" fontId="37" fillId="0" borderId="23" xfId="0" applyFont="1" applyBorder="1" applyAlignment="1" applyProtection="1">
      <alignment horizontal="left" vertical="center" wrapText="1"/>
      <protection locked="0"/>
    </xf>
    <xf numFmtId="0" fontId="37" fillId="0" borderId="23" xfId="0" applyFont="1" applyBorder="1" applyAlignment="1" applyProtection="1">
      <alignment horizontal="center" vertical="center" wrapText="1"/>
      <protection locked="0"/>
    </xf>
    <xf numFmtId="167" fontId="37" fillId="0" borderId="23" xfId="0" applyNumberFormat="1" applyFont="1" applyBorder="1" applyAlignment="1" applyProtection="1">
      <alignment vertical="center"/>
      <protection locked="0"/>
    </xf>
    <xf numFmtId="4" fontId="37" fillId="3" borderId="23" xfId="0" applyNumberFormat="1" applyFont="1" applyFill="1" applyBorder="1" applyAlignment="1" applyProtection="1">
      <alignment vertical="center"/>
      <protection locked="0"/>
    </xf>
    <xf numFmtId="4" fontId="37" fillId="0" borderId="23" xfId="0" applyNumberFormat="1" applyFont="1" applyBorder="1" applyAlignment="1" applyProtection="1">
      <alignment vertical="center"/>
      <protection locked="0"/>
    </xf>
    <xf numFmtId="0" fontId="38" fillId="0" borderId="4" xfId="0" applyFont="1" applyBorder="1" applyAlignment="1">
      <alignment vertical="center"/>
    </xf>
    <xf numFmtId="0" fontId="37" fillId="3" borderId="15" xfId="0" applyFont="1" applyFill="1" applyBorder="1" applyAlignment="1" applyProtection="1">
      <alignment horizontal="left" vertical="center"/>
      <protection locked="0"/>
    </xf>
    <xf numFmtId="0" fontId="37" fillId="0" borderId="0" xfId="0" applyFont="1" applyBorder="1" applyAlignment="1">
      <alignment horizontal="center" vertical="center"/>
    </xf>
    <xf numFmtId="0" fontId="24" fillId="3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>
      <alignment horizontal="center" vertical="center"/>
    </xf>
    <xf numFmtId="0" fontId="0" fillId="0" borderId="21" xfId="0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166" fontId="24" fillId="0" borderId="22" xfId="0" applyNumberFormat="1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22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167" fontId="23" fillId="3" borderId="23" xfId="0" applyNumberFormat="1" applyFont="1" applyFill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 wrapText="1"/>
    </xf>
    <xf numFmtId="0" fontId="41" fillId="0" borderId="17" xfId="0" applyFont="1" applyBorder="1" applyAlignment="1">
      <alignment horizontal="left" vertical="center" wrapText="1"/>
    </xf>
    <xf numFmtId="0" fontId="41" fillId="0" borderId="23" xfId="0" applyFont="1" applyBorder="1" applyAlignment="1">
      <alignment horizontal="left" vertical="center" wrapText="1"/>
    </xf>
    <xf numFmtId="0" fontId="41" fillId="0" borderId="23" xfId="0" applyFont="1" applyBorder="1" applyAlignment="1">
      <alignment horizontal="left" vertical="center"/>
    </xf>
    <xf numFmtId="167" fontId="41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styles" Target="styles.xml" /><Relationship Id="rId38" Type="http://schemas.openxmlformats.org/officeDocument/2006/relationships/theme" Target="theme/theme1.xml" /><Relationship Id="rId39" Type="http://schemas.openxmlformats.org/officeDocument/2006/relationships/calcChain" Target="calcChain.xml" /><Relationship Id="rId40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9" t="s">
        <v>6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7</v>
      </c>
      <c r="BT2" s="20" t="s">
        <v>8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7</v>
      </c>
      <c r="BT3" s="20" t="s">
        <v>9</v>
      </c>
    </row>
    <row r="4" s="1" customFormat="1" ht="24.96" customHeight="1">
      <c r="B4" s="23"/>
      <c r="D4" s="24" t="s">
        <v>10</v>
      </c>
      <c r="AR4" s="23"/>
      <c r="AS4" s="25" t="s">
        <v>11</v>
      </c>
      <c r="BE4" s="26" t="s">
        <v>12</v>
      </c>
      <c r="BS4" s="20" t="s">
        <v>13</v>
      </c>
    </row>
    <row r="5" s="1" customFormat="1" ht="12" customHeight="1">
      <c r="B5" s="23"/>
      <c r="D5" s="27" t="s">
        <v>14</v>
      </c>
      <c r="K5" s="28" t="s">
        <v>15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R5" s="23"/>
      <c r="BE5" s="29" t="s">
        <v>16</v>
      </c>
      <c r="BS5" s="20" t="s">
        <v>7</v>
      </c>
    </row>
    <row r="6" s="1" customFormat="1" ht="36.96" customHeight="1">
      <c r="B6" s="23"/>
      <c r="D6" s="30" t="s">
        <v>17</v>
      </c>
      <c r="K6" s="31" t="s">
        <v>18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R6" s="23"/>
      <c r="BE6" s="32"/>
      <c r="BS6" s="20" t="s">
        <v>7</v>
      </c>
    </row>
    <row r="7" s="1" customFormat="1" ht="12" customHeight="1">
      <c r="B7" s="23"/>
      <c r="D7" s="33" t="s">
        <v>19</v>
      </c>
      <c r="K7" s="28" t="s">
        <v>20</v>
      </c>
      <c r="AK7" s="33" t="s">
        <v>21</v>
      </c>
      <c r="AN7" s="28" t="s">
        <v>3</v>
      </c>
      <c r="AR7" s="23"/>
      <c r="BE7" s="32"/>
      <c r="BS7" s="20" t="s">
        <v>7</v>
      </c>
    </row>
    <row r="8" s="1" customFormat="1" ht="12" customHeight="1">
      <c r="B8" s="23"/>
      <c r="D8" s="33" t="s">
        <v>22</v>
      </c>
      <c r="K8" s="28" t="s">
        <v>23</v>
      </c>
      <c r="AK8" s="33" t="s">
        <v>24</v>
      </c>
      <c r="AN8" s="34" t="s">
        <v>25</v>
      </c>
      <c r="AR8" s="23"/>
      <c r="BE8" s="32"/>
      <c r="BS8" s="20" t="s">
        <v>7</v>
      </c>
    </row>
    <row r="9" s="1" customFormat="1" ht="14.4" customHeight="1">
      <c r="B9" s="23"/>
      <c r="AR9" s="23"/>
      <c r="BE9" s="32"/>
      <c r="BS9" s="20" t="s">
        <v>7</v>
      </c>
    </row>
    <row r="10" s="1" customFormat="1" ht="12" customHeight="1">
      <c r="B10" s="23"/>
      <c r="D10" s="33" t="s">
        <v>26</v>
      </c>
      <c r="AK10" s="33" t="s">
        <v>27</v>
      </c>
      <c r="AN10" s="28" t="s">
        <v>3</v>
      </c>
      <c r="AR10" s="23"/>
      <c r="BE10" s="32"/>
      <c r="BS10" s="20" t="s">
        <v>7</v>
      </c>
    </row>
    <row r="11" s="1" customFormat="1" ht="18.48" customHeight="1">
      <c r="B11" s="23"/>
      <c r="E11" s="28" t="s">
        <v>28</v>
      </c>
      <c r="AK11" s="33" t="s">
        <v>29</v>
      </c>
      <c r="AN11" s="28" t="s">
        <v>3</v>
      </c>
      <c r="AR11" s="23"/>
      <c r="BE11" s="32"/>
      <c r="BS11" s="20" t="s">
        <v>7</v>
      </c>
    </row>
    <row r="12" s="1" customFormat="1" ht="6.96" customHeight="1">
      <c r="B12" s="23"/>
      <c r="AR12" s="23"/>
      <c r="BE12" s="32"/>
      <c r="BS12" s="20" t="s">
        <v>7</v>
      </c>
    </row>
    <row r="13" s="1" customFormat="1" ht="12" customHeight="1">
      <c r="B13" s="23"/>
      <c r="D13" s="33" t="s">
        <v>30</v>
      </c>
      <c r="AK13" s="33" t="s">
        <v>27</v>
      </c>
      <c r="AN13" s="35" t="s">
        <v>31</v>
      </c>
      <c r="AR13" s="23"/>
      <c r="BE13" s="32"/>
      <c r="BS13" s="20" t="s">
        <v>7</v>
      </c>
    </row>
    <row r="14">
      <c r="B14" s="23"/>
      <c r="E14" s="35" t="s">
        <v>31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29</v>
      </c>
      <c r="AN14" s="35" t="s">
        <v>31</v>
      </c>
      <c r="AR14" s="23"/>
      <c r="BE14" s="32"/>
      <c r="BS14" s="20" t="s">
        <v>7</v>
      </c>
    </row>
    <row r="15" s="1" customFormat="1" ht="6.96" customHeight="1">
      <c r="B15" s="23"/>
      <c r="AR15" s="23"/>
      <c r="BE15" s="32"/>
      <c r="BS15" s="20" t="s">
        <v>4</v>
      </c>
    </row>
    <row r="16" s="1" customFormat="1" ht="12" customHeight="1">
      <c r="B16" s="23"/>
      <c r="D16" s="33" t="s">
        <v>32</v>
      </c>
      <c r="AK16" s="33" t="s">
        <v>27</v>
      </c>
      <c r="AN16" s="28" t="s">
        <v>3</v>
      </c>
      <c r="AR16" s="23"/>
      <c r="BE16" s="32"/>
      <c r="BS16" s="20" t="s">
        <v>4</v>
      </c>
    </row>
    <row r="17" s="1" customFormat="1" ht="18.48" customHeight="1">
      <c r="B17" s="23"/>
      <c r="E17" s="28" t="s">
        <v>28</v>
      </c>
      <c r="AK17" s="33" t="s">
        <v>29</v>
      </c>
      <c r="AN17" s="28" t="s">
        <v>3</v>
      </c>
      <c r="AR17" s="23"/>
      <c r="BE17" s="32"/>
      <c r="BS17" s="20" t="s">
        <v>33</v>
      </c>
    </row>
    <row r="18" s="1" customFormat="1" ht="6.96" customHeight="1">
      <c r="B18" s="23"/>
      <c r="AR18" s="23"/>
      <c r="BE18" s="32"/>
      <c r="BS18" s="20" t="s">
        <v>7</v>
      </c>
    </row>
    <row r="19" s="1" customFormat="1" ht="12" customHeight="1">
      <c r="B19" s="23"/>
      <c r="D19" s="33" t="s">
        <v>34</v>
      </c>
      <c r="AK19" s="33" t="s">
        <v>27</v>
      </c>
      <c r="AN19" s="28" t="s">
        <v>35</v>
      </c>
      <c r="AR19" s="23"/>
      <c r="BE19" s="32"/>
      <c r="BS19" s="20" t="s">
        <v>7</v>
      </c>
    </row>
    <row r="20" s="1" customFormat="1" ht="18.48" customHeight="1">
      <c r="B20" s="23"/>
      <c r="E20" s="28" t="s">
        <v>36</v>
      </c>
      <c r="AK20" s="33" t="s">
        <v>29</v>
      </c>
      <c r="AN20" s="28" t="s">
        <v>3</v>
      </c>
      <c r="AR20" s="23"/>
      <c r="BE20" s="32"/>
      <c r="BS20" s="20" t="s">
        <v>4</v>
      </c>
    </row>
    <row r="21" s="1" customFormat="1" ht="6.96" customHeight="1">
      <c r="B21" s="23"/>
      <c r="AR21" s="23"/>
      <c r="BE21" s="32"/>
    </row>
    <row r="22" s="1" customFormat="1" ht="12" customHeight="1">
      <c r="B22" s="23"/>
      <c r="D22" s="33" t="s">
        <v>37</v>
      </c>
      <c r="AR22" s="23"/>
      <c r="BE22" s="32"/>
    </row>
    <row r="23" s="1" customFormat="1" ht="47.25" customHeight="1">
      <c r="B23" s="23"/>
      <c r="E23" s="37" t="s">
        <v>38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R23" s="23"/>
      <c r="BE23" s="32"/>
    </row>
    <row r="24" s="1" customFormat="1" ht="6.96" customHeight="1">
      <c r="B24" s="23"/>
      <c r="AR24" s="23"/>
      <c r="BE24" s="32"/>
    </row>
    <row r="25" s="1" customFormat="1" ht="6.96" customHeight="1">
      <c r="B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R25" s="23"/>
      <c r="BE25" s="32"/>
    </row>
    <row r="26" s="2" customFormat="1" ht="25.92" customHeight="1">
      <c r="A26" s="39"/>
      <c r="B26" s="40"/>
      <c r="C26" s="39"/>
      <c r="D26" s="41" t="s">
        <v>39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3">
        <f>ROUND(AG54,2)</f>
        <v>0</v>
      </c>
      <c r="AL26" s="42"/>
      <c r="AM26" s="42"/>
      <c r="AN26" s="42"/>
      <c r="AO26" s="42"/>
      <c r="AP26" s="39"/>
      <c r="AQ26" s="39"/>
      <c r="AR26" s="40"/>
      <c r="BE26" s="32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40"/>
      <c r="BE27" s="32"/>
    </row>
    <row r="28" s="2" customFormat="1">
      <c r="A28" s="39"/>
      <c r="B28" s="40"/>
      <c r="C28" s="39"/>
      <c r="D28" s="39"/>
      <c r="E28" s="39"/>
      <c r="F28" s="39"/>
      <c r="G28" s="39"/>
      <c r="H28" s="39"/>
      <c r="I28" s="39"/>
      <c r="J28" s="39"/>
      <c r="K28" s="39"/>
      <c r="L28" s="44" t="s">
        <v>40</v>
      </c>
      <c r="M28" s="44"/>
      <c r="N28" s="44"/>
      <c r="O28" s="44"/>
      <c r="P28" s="44"/>
      <c r="Q28" s="39"/>
      <c r="R28" s="39"/>
      <c r="S28" s="39"/>
      <c r="T28" s="39"/>
      <c r="U28" s="39"/>
      <c r="V28" s="39"/>
      <c r="W28" s="44" t="s">
        <v>41</v>
      </c>
      <c r="X28" s="44"/>
      <c r="Y28" s="44"/>
      <c r="Z28" s="44"/>
      <c r="AA28" s="44"/>
      <c r="AB28" s="44"/>
      <c r="AC28" s="44"/>
      <c r="AD28" s="44"/>
      <c r="AE28" s="44"/>
      <c r="AF28" s="39"/>
      <c r="AG28" s="39"/>
      <c r="AH28" s="39"/>
      <c r="AI28" s="39"/>
      <c r="AJ28" s="39"/>
      <c r="AK28" s="44" t="s">
        <v>42</v>
      </c>
      <c r="AL28" s="44"/>
      <c r="AM28" s="44"/>
      <c r="AN28" s="44"/>
      <c r="AO28" s="44"/>
      <c r="AP28" s="39"/>
      <c r="AQ28" s="39"/>
      <c r="AR28" s="40"/>
      <c r="BE28" s="32"/>
    </row>
    <row r="29" s="3" customFormat="1" ht="14.4" customHeight="1">
      <c r="A29" s="3"/>
      <c r="B29" s="45"/>
      <c r="C29" s="3"/>
      <c r="D29" s="33" t="s">
        <v>43</v>
      </c>
      <c r="E29" s="3"/>
      <c r="F29" s="33" t="s">
        <v>44</v>
      </c>
      <c r="G29" s="3"/>
      <c r="H29" s="3"/>
      <c r="I29" s="3"/>
      <c r="J29" s="3"/>
      <c r="K29" s="3"/>
      <c r="L29" s="46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7">
        <f>ROUND(AZ54,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7">
        <f>ROUND(AV54, 2)</f>
        <v>0</v>
      </c>
      <c r="AL29" s="3"/>
      <c r="AM29" s="3"/>
      <c r="AN29" s="3"/>
      <c r="AO29" s="3"/>
      <c r="AP29" s="3"/>
      <c r="AQ29" s="3"/>
      <c r="AR29" s="45"/>
      <c r="BE29" s="48"/>
    </row>
    <row r="30" s="3" customFormat="1" ht="14.4" customHeight="1">
      <c r="A30" s="3"/>
      <c r="B30" s="45"/>
      <c r="C30" s="3"/>
      <c r="D30" s="3"/>
      <c r="E30" s="3"/>
      <c r="F30" s="33" t="s">
        <v>45</v>
      </c>
      <c r="G30" s="3"/>
      <c r="H30" s="3"/>
      <c r="I30" s="3"/>
      <c r="J30" s="3"/>
      <c r="K30" s="3"/>
      <c r="L30" s="46">
        <v>0.14999999999999999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7">
        <f>ROUND(BA54,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7">
        <f>ROUND(AW54, 2)</f>
        <v>0</v>
      </c>
      <c r="AL30" s="3"/>
      <c r="AM30" s="3"/>
      <c r="AN30" s="3"/>
      <c r="AO30" s="3"/>
      <c r="AP30" s="3"/>
      <c r="AQ30" s="3"/>
      <c r="AR30" s="45"/>
      <c r="BE30" s="48"/>
    </row>
    <row r="31" hidden="1" s="3" customFormat="1" ht="14.4" customHeight="1">
      <c r="A31" s="3"/>
      <c r="B31" s="45"/>
      <c r="C31" s="3"/>
      <c r="D31" s="3"/>
      <c r="E31" s="3"/>
      <c r="F31" s="33" t="s">
        <v>46</v>
      </c>
      <c r="G31" s="3"/>
      <c r="H31" s="3"/>
      <c r="I31" s="3"/>
      <c r="J31" s="3"/>
      <c r="K31" s="3"/>
      <c r="L31" s="46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7">
        <f>ROUND(BB54,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7">
        <v>0</v>
      </c>
      <c r="AL31" s="3"/>
      <c r="AM31" s="3"/>
      <c r="AN31" s="3"/>
      <c r="AO31" s="3"/>
      <c r="AP31" s="3"/>
      <c r="AQ31" s="3"/>
      <c r="AR31" s="45"/>
      <c r="BE31" s="48"/>
    </row>
    <row r="32" hidden="1" s="3" customFormat="1" ht="14.4" customHeight="1">
      <c r="A32" s="3"/>
      <c r="B32" s="45"/>
      <c r="C32" s="3"/>
      <c r="D32" s="3"/>
      <c r="E32" s="3"/>
      <c r="F32" s="33" t="s">
        <v>47</v>
      </c>
      <c r="G32" s="3"/>
      <c r="H32" s="3"/>
      <c r="I32" s="3"/>
      <c r="J32" s="3"/>
      <c r="K32" s="3"/>
      <c r="L32" s="46">
        <v>0.14999999999999999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7">
        <f>ROUND(BC54,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7">
        <v>0</v>
      </c>
      <c r="AL32" s="3"/>
      <c r="AM32" s="3"/>
      <c r="AN32" s="3"/>
      <c r="AO32" s="3"/>
      <c r="AP32" s="3"/>
      <c r="AQ32" s="3"/>
      <c r="AR32" s="45"/>
      <c r="BE32" s="48"/>
    </row>
    <row r="33" hidden="1" s="3" customFormat="1" ht="14.4" customHeight="1">
      <c r="A33" s="3"/>
      <c r="B33" s="45"/>
      <c r="C33" s="3"/>
      <c r="D33" s="3"/>
      <c r="E33" s="3"/>
      <c r="F33" s="33" t="s">
        <v>48</v>
      </c>
      <c r="G33" s="3"/>
      <c r="H33" s="3"/>
      <c r="I33" s="3"/>
      <c r="J33" s="3"/>
      <c r="K33" s="3"/>
      <c r="L33" s="46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7">
        <f>ROUND(BD54,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7">
        <v>0</v>
      </c>
      <c r="AL33" s="3"/>
      <c r="AM33" s="3"/>
      <c r="AN33" s="3"/>
      <c r="AO33" s="3"/>
      <c r="AP33" s="3"/>
      <c r="AQ33" s="3"/>
      <c r="AR33" s="45"/>
      <c r="BE33" s="3"/>
    </row>
    <row r="34" s="2" customFormat="1" ht="6.96" customHeight="1">
      <c r="A34" s="39"/>
      <c r="B34" s="40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40"/>
      <c r="BE34" s="39"/>
    </row>
    <row r="35" s="2" customFormat="1" ht="25.92" customHeight="1">
      <c r="A35" s="39"/>
      <c r="B35" s="40"/>
      <c r="C35" s="49"/>
      <c r="D35" s="50" t="s">
        <v>49</v>
      </c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2" t="s">
        <v>50</v>
      </c>
      <c r="U35" s="51"/>
      <c r="V35" s="51"/>
      <c r="W35" s="51"/>
      <c r="X35" s="53" t="s">
        <v>51</v>
      </c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4">
        <f>SUM(AK26:AK33)</f>
        <v>0</v>
      </c>
      <c r="AL35" s="51"/>
      <c r="AM35" s="51"/>
      <c r="AN35" s="51"/>
      <c r="AO35" s="55"/>
      <c r="AP35" s="49"/>
      <c r="AQ35" s="49"/>
      <c r="AR35" s="40"/>
      <c r="BE35" s="39"/>
    </row>
    <row r="36" s="2" customFormat="1" ht="6.96" customHeight="1">
      <c r="A36" s="39"/>
      <c r="B36" s="40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40"/>
      <c r="BE36" s="39"/>
    </row>
    <row r="37" s="2" customFormat="1" ht="6.96" customHeight="1">
      <c r="A37" s="39"/>
      <c r="B37" s="56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40"/>
      <c r="BE37" s="39"/>
    </row>
    <row r="41" s="2" customFormat="1" ht="6.96" customHeight="1">
      <c r="A41" s="39"/>
      <c r="B41" s="58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40"/>
      <c r="BE41" s="39"/>
    </row>
    <row r="42" s="2" customFormat="1" ht="24.96" customHeight="1">
      <c r="A42" s="39"/>
      <c r="B42" s="40"/>
      <c r="C42" s="24" t="s">
        <v>52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40"/>
      <c r="BE42" s="39"/>
    </row>
    <row r="43" s="2" customFormat="1" ht="6.96" customHeight="1">
      <c r="A43" s="39"/>
      <c r="B43" s="40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40"/>
      <c r="BE43" s="39"/>
    </row>
    <row r="44" s="4" customFormat="1" ht="12" customHeight="1">
      <c r="A44" s="4"/>
      <c r="B44" s="60"/>
      <c r="C44" s="33" t="s">
        <v>14</v>
      </c>
      <c r="D44" s="4"/>
      <c r="E44" s="4"/>
      <c r="F44" s="4"/>
      <c r="G44" s="4"/>
      <c r="H44" s="4"/>
      <c r="I44" s="4"/>
      <c r="J44" s="4"/>
      <c r="K44" s="4"/>
      <c r="L44" s="4" t="str">
        <f>K5</f>
        <v>202124_opt1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60"/>
      <c r="BE44" s="4"/>
    </row>
    <row r="45" s="5" customFormat="1" ht="36.96" customHeight="1">
      <c r="A45" s="5"/>
      <c r="B45" s="61"/>
      <c r="C45" s="62" t="s">
        <v>17</v>
      </c>
      <c r="D45" s="5"/>
      <c r="E45" s="5"/>
      <c r="F45" s="5"/>
      <c r="G45" s="5"/>
      <c r="H45" s="5"/>
      <c r="I45" s="5"/>
      <c r="J45" s="5"/>
      <c r="K45" s="5"/>
      <c r="L45" s="63" t="str">
        <f>K6</f>
        <v>Kolovraty - dostupné bydlení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61"/>
      <c r="BE45" s="5"/>
    </row>
    <row r="46" s="2" customFormat="1" ht="6.96" customHeight="1">
      <c r="A46" s="39"/>
      <c r="B46" s="40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40"/>
      <c r="BE46" s="39"/>
    </row>
    <row r="47" s="2" customFormat="1" ht="12" customHeight="1">
      <c r="A47" s="39"/>
      <c r="B47" s="40"/>
      <c r="C47" s="33" t="s">
        <v>22</v>
      </c>
      <c r="D47" s="39"/>
      <c r="E47" s="39"/>
      <c r="F47" s="39"/>
      <c r="G47" s="39"/>
      <c r="H47" s="39"/>
      <c r="I47" s="39"/>
      <c r="J47" s="39"/>
      <c r="K47" s="39"/>
      <c r="L47" s="64" t="str">
        <f>IF(K8="","",K8)</f>
        <v>Kolovraty</v>
      </c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3" t="s">
        <v>24</v>
      </c>
      <c r="AJ47" s="39"/>
      <c r="AK47" s="39"/>
      <c r="AL47" s="39"/>
      <c r="AM47" s="65" t="str">
        <f>IF(AN8= "","",AN8)</f>
        <v>28. 6. 2021</v>
      </c>
      <c r="AN47" s="65"/>
      <c r="AO47" s="39"/>
      <c r="AP47" s="39"/>
      <c r="AQ47" s="39"/>
      <c r="AR47" s="40"/>
      <c r="B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40"/>
      <c r="BE48" s="39"/>
    </row>
    <row r="49" s="2" customFormat="1" ht="15.15" customHeight="1">
      <c r="A49" s="39"/>
      <c r="B49" s="40"/>
      <c r="C49" s="33" t="s">
        <v>26</v>
      </c>
      <c r="D49" s="39"/>
      <c r="E49" s="39"/>
      <c r="F49" s="39"/>
      <c r="G49" s="39"/>
      <c r="H49" s="39"/>
      <c r="I49" s="39"/>
      <c r="J49" s="39"/>
      <c r="K49" s="39"/>
      <c r="L49" s="4" t="str">
        <f>IF(E11= "","",E11)</f>
        <v>atelier HETA s.r.o.</v>
      </c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3" t="s">
        <v>32</v>
      </c>
      <c r="AJ49" s="39"/>
      <c r="AK49" s="39"/>
      <c r="AL49" s="39"/>
      <c r="AM49" s="66" t="str">
        <f>IF(E17="","",E17)</f>
        <v>atelier HETA s.r.o.</v>
      </c>
      <c r="AN49" s="4"/>
      <c r="AO49" s="4"/>
      <c r="AP49" s="4"/>
      <c r="AQ49" s="39"/>
      <c r="AR49" s="40"/>
      <c r="AS49" s="67" t="s">
        <v>53</v>
      </c>
      <c r="AT49" s="68"/>
      <c r="AU49" s="69"/>
      <c r="AV49" s="69"/>
      <c r="AW49" s="69"/>
      <c r="AX49" s="69"/>
      <c r="AY49" s="69"/>
      <c r="AZ49" s="69"/>
      <c r="BA49" s="69"/>
      <c r="BB49" s="69"/>
      <c r="BC49" s="69"/>
      <c r="BD49" s="70"/>
      <c r="BE49" s="39"/>
    </row>
    <row r="50" s="2" customFormat="1" ht="15.15" customHeight="1">
      <c r="A50" s="39"/>
      <c r="B50" s="40"/>
      <c r="C50" s="33" t="s">
        <v>30</v>
      </c>
      <c r="D50" s="39"/>
      <c r="E50" s="39"/>
      <c r="F50" s="39"/>
      <c r="G50" s="39"/>
      <c r="H50" s="39"/>
      <c r="I50" s="39"/>
      <c r="J50" s="39"/>
      <c r="K50" s="39"/>
      <c r="L50" s="4" t="str">
        <f>IF(E14= "Vyplň údaj","",E14)</f>
        <v/>
      </c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3" t="s">
        <v>34</v>
      </c>
      <c r="AJ50" s="39"/>
      <c r="AK50" s="39"/>
      <c r="AL50" s="39"/>
      <c r="AM50" s="66" t="str">
        <f>IF(E20="","",E20)</f>
        <v>Toman Martin</v>
      </c>
      <c r="AN50" s="4"/>
      <c r="AO50" s="4"/>
      <c r="AP50" s="4"/>
      <c r="AQ50" s="39"/>
      <c r="AR50" s="40"/>
      <c r="AS50" s="71"/>
      <c r="AT50" s="72"/>
      <c r="AU50" s="73"/>
      <c r="AV50" s="73"/>
      <c r="AW50" s="73"/>
      <c r="AX50" s="73"/>
      <c r="AY50" s="73"/>
      <c r="AZ50" s="73"/>
      <c r="BA50" s="73"/>
      <c r="BB50" s="73"/>
      <c r="BC50" s="73"/>
      <c r="BD50" s="74"/>
      <c r="BE50" s="39"/>
    </row>
    <row r="51" s="2" customFormat="1" ht="10.8" customHeight="1">
      <c r="A51" s="39"/>
      <c r="B51" s="40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40"/>
      <c r="AS51" s="71"/>
      <c r="AT51" s="72"/>
      <c r="AU51" s="73"/>
      <c r="AV51" s="73"/>
      <c r="AW51" s="73"/>
      <c r="AX51" s="73"/>
      <c r="AY51" s="73"/>
      <c r="AZ51" s="73"/>
      <c r="BA51" s="73"/>
      <c r="BB51" s="73"/>
      <c r="BC51" s="73"/>
      <c r="BD51" s="74"/>
      <c r="BE51" s="39"/>
    </row>
    <row r="52" s="2" customFormat="1" ht="29.28" customHeight="1">
      <c r="A52" s="39"/>
      <c r="B52" s="40"/>
      <c r="C52" s="75" t="s">
        <v>54</v>
      </c>
      <c r="D52" s="76"/>
      <c r="E52" s="76"/>
      <c r="F52" s="76"/>
      <c r="G52" s="76"/>
      <c r="H52" s="77"/>
      <c r="I52" s="78" t="s">
        <v>55</v>
      </c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9" t="s">
        <v>56</v>
      </c>
      <c r="AH52" s="76"/>
      <c r="AI52" s="76"/>
      <c r="AJ52" s="76"/>
      <c r="AK52" s="76"/>
      <c r="AL52" s="76"/>
      <c r="AM52" s="76"/>
      <c r="AN52" s="78" t="s">
        <v>57</v>
      </c>
      <c r="AO52" s="76"/>
      <c r="AP52" s="76"/>
      <c r="AQ52" s="80" t="s">
        <v>58</v>
      </c>
      <c r="AR52" s="40"/>
      <c r="AS52" s="81" t="s">
        <v>59</v>
      </c>
      <c r="AT52" s="82" t="s">
        <v>60</v>
      </c>
      <c r="AU52" s="82" t="s">
        <v>61</v>
      </c>
      <c r="AV52" s="82" t="s">
        <v>62</v>
      </c>
      <c r="AW52" s="82" t="s">
        <v>63</v>
      </c>
      <c r="AX52" s="82" t="s">
        <v>64</v>
      </c>
      <c r="AY52" s="82" t="s">
        <v>65</v>
      </c>
      <c r="AZ52" s="82" t="s">
        <v>66</v>
      </c>
      <c r="BA52" s="82" t="s">
        <v>67</v>
      </c>
      <c r="BB52" s="82" t="s">
        <v>68</v>
      </c>
      <c r="BC52" s="82" t="s">
        <v>69</v>
      </c>
      <c r="BD52" s="83" t="s">
        <v>70</v>
      </c>
      <c r="BE52" s="39"/>
    </row>
    <row r="53" s="2" customFormat="1" ht="10.8" customHeight="1">
      <c r="A53" s="39"/>
      <c r="B53" s="40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40"/>
      <c r="AS53" s="84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6"/>
      <c r="BE53" s="39"/>
    </row>
    <row r="54" s="6" customFormat="1" ht="32.4" customHeight="1">
      <c r="A54" s="6"/>
      <c r="B54" s="87"/>
      <c r="C54" s="88" t="s">
        <v>71</v>
      </c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90">
        <f>ROUND(AG55+AG57+AG60+AG62+AG88+AG93+AG97,2)</f>
        <v>0</v>
      </c>
      <c r="AH54" s="90"/>
      <c r="AI54" s="90"/>
      <c r="AJ54" s="90"/>
      <c r="AK54" s="90"/>
      <c r="AL54" s="90"/>
      <c r="AM54" s="90"/>
      <c r="AN54" s="91">
        <f>SUM(AG54,AT54)</f>
        <v>0</v>
      </c>
      <c r="AO54" s="91"/>
      <c r="AP54" s="91"/>
      <c r="AQ54" s="92" t="s">
        <v>3</v>
      </c>
      <c r="AR54" s="87"/>
      <c r="AS54" s="93">
        <f>ROUND(AS55+AS57+AS60+AS62+AS88+AS93+AS97,2)</f>
        <v>0</v>
      </c>
      <c r="AT54" s="94">
        <f>ROUND(SUM(AV54:AW54),2)</f>
        <v>0</v>
      </c>
      <c r="AU54" s="95">
        <f>ROUND(AU55+AU57+AU60+AU62+AU88+AU93+AU97,5)</f>
        <v>0</v>
      </c>
      <c r="AV54" s="94">
        <f>ROUND(AZ54*L29,2)</f>
        <v>0</v>
      </c>
      <c r="AW54" s="94">
        <f>ROUND(BA54*L30,2)</f>
        <v>0</v>
      </c>
      <c r="AX54" s="94">
        <f>ROUND(BB54*L29,2)</f>
        <v>0</v>
      </c>
      <c r="AY54" s="94">
        <f>ROUND(BC54*L30,2)</f>
        <v>0</v>
      </c>
      <c r="AZ54" s="94">
        <f>ROUND(AZ55+AZ57+AZ60+AZ62+AZ88+AZ93+AZ97,2)</f>
        <v>0</v>
      </c>
      <c r="BA54" s="94">
        <f>ROUND(BA55+BA57+BA60+BA62+BA88+BA93+BA97,2)</f>
        <v>0</v>
      </c>
      <c r="BB54" s="94">
        <f>ROUND(BB55+BB57+BB60+BB62+BB88+BB93+BB97,2)</f>
        <v>0</v>
      </c>
      <c r="BC54" s="94">
        <f>ROUND(BC55+BC57+BC60+BC62+BC88+BC93+BC97,2)</f>
        <v>0</v>
      </c>
      <c r="BD54" s="96">
        <f>ROUND(BD55+BD57+BD60+BD62+BD88+BD93+BD97,2)</f>
        <v>0</v>
      </c>
      <c r="BE54" s="6"/>
      <c r="BS54" s="97" t="s">
        <v>72</v>
      </c>
      <c r="BT54" s="97" t="s">
        <v>73</v>
      </c>
      <c r="BU54" s="98" t="s">
        <v>74</v>
      </c>
      <c r="BV54" s="97" t="s">
        <v>75</v>
      </c>
      <c r="BW54" s="97" t="s">
        <v>5</v>
      </c>
      <c r="BX54" s="97" t="s">
        <v>76</v>
      </c>
      <c r="CL54" s="97" t="s">
        <v>20</v>
      </c>
    </row>
    <row r="55" s="7" customFormat="1" ht="16.5" customHeight="1">
      <c r="A55" s="7"/>
      <c r="B55" s="99"/>
      <c r="C55" s="100"/>
      <c r="D55" s="101" t="s">
        <v>77</v>
      </c>
      <c r="E55" s="101"/>
      <c r="F55" s="101"/>
      <c r="G55" s="101"/>
      <c r="H55" s="101"/>
      <c r="I55" s="102"/>
      <c r="J55" s="101" t="s">
        <v>78</v>
      </c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3">
        <f>ROUND(AG56,2)</f>
        <v>0</v>
      </c>
      <c r="AH55" s="102"/>
      <c r="AI55" s="102"/>
      <c r="AJ55" s="102"/>
      <c r="AK55" s="102"/>
      <c r="AL55" s="102"/>
      <c r="AM55" s="102"/>
      <c r="AN55" s="104">
        <f>SUM(AG55,AT55)</f>
        <v>0</v>
      </c>
      <c r="AO55" s="102"/>
      <c r="AP55" s="102"/>
      <c r="AQ55" s="105" t="s">
        <v>79</v>
      </c>
      <c r="AR55" s="99"/>
      <c r="AS55" s="106">
        <f>ROUND(AS56,2)</f>
        <v>0</v>
      </c>
      <c r="AT55" s="107">
        <f>ROUND(SUM(AV55:AW55),2)</f>
        <v>0</v>
      </c>
      <c r="AU55" s="108">
        <f>ROUND(AU56,5)</f>
        <v>0</v>
      </c>
      <c r="AV55" s="107">
        <f>ROUND(AZ55*L29,2)</f>
        <v>0</v>
      </c>
      <c r="AW55" s="107">
        <f>ROUND(BA55*L30,2)</f>
        <v>0</v>
      </c>
      <c r="AX55" s="107">
        <f>ROUND(BB55*L29,2)</f>
        <v>0</v>
      </c>
      <c r="AY55" s="107">
        <f>ROUND(BC55*L30,2)</f>
        <v>0</v>
      </c>
      <c r="AZ55" s="107">
        <f>ROUND(AZ56,2)</f>
        <v>0</v>
      </c>
      <c r="BA55" s="107">
        <f>ROUND(BA56,2)</f>
        <v>0</v>
      </c>
      <c r="BB55" s="107">
        <f>ROUND(BB56,2)</f>
        <v>0</v>
      </c>
      <c r="BC55" s="107">
        <f>ROUND(BC56,2)</f>
        <v>0</v>
      </c>
      <c r="BD55" s="109">
        <f>ROUND(BD56,2)</f>
        <v>0</v>
      </c>
      <c r="BE55" s="7"/>
      <c r="BS55" s="110" t="s">
        <v>72</v>
      </c>
      <c r="BT55" s="110" t="s">
        <v>80</v>
      </c>
      <c r="BU55" s="110" t="s">
        <v>74</v>
      </c>
      <c r="BV55" s="110" t="s">
        <v>75</v>
      </c>
      <c r="BW55" s="110" t="s">
        <v>81</v>
      </c>
      <c r="BX55" s="110" t="s">
        <v>5</v>
      </c>
      <c r="CL55" s="110" t="s">
        <v>20</v>
      </c>
      <c r="CM55" s="110" t="s">
        <v>80</v>
      </c>
    </row>
    <row r="56" s="4" customFormat="1" ht="16.5" customHeight="1">
      <c r="A56" s="111" t="s">
        <v>82</v>
      </c>
      <c r="B56" s="60"/>
      <c r="C56" s="10"/>
      <c r="D56" s="10"/>
      <c r="E56" s="112" t="s">
        <v>83</v>
      </c>
      <c r="F56" s="112"/>
      <c r="G56" s="112"/>
      <c r="H56" s="112"/>
      <c r="I56" s="112"/>
      <c r="J56" s="10"/>
      <c r="K56" s="112" t="s">
        <v>84</v>
      </c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3">
        <f>'SO-01.04 - Skrývka ornice...'!J32</f>
        <v>0</v>
      </c>
      <c r="AH56" s="10"/>
      <c r="AI56" s="10"/>
      <c r="AJ56" s="10"/>
      <c r="AK56" s="10"/>
      <c r="AL56" s="10"/>
      <c r="AM56" s="10"/>
      <c r="AN56" s="113">
        <f>SUM(AG56,AT56)</f>
        <v>0</v>
      </c>
      <c r="AO56" s="10"/>
      <c r="AP56" s="10"/>
      <c r="AQ56" s="114" t="s">
        <v>85</v>
      </c>
      <c r="AR56" s="60"/>
      <c r="AS56" s="115">
        <v>0</v>
      </c>
      <c r="AT56" s="116">
        <f>ROUND(SUM(AV56:AW56),2)</f>
        <v>0</v>
      </c>
      <c r="AU56" s="117">
        <f>'SO-01.04 - Skrývka ornice...'!P88</f>
        <v>0</v>
      </c>
      <c r="AV56" s="116">
        <f>'SO-01.04 - Skrývka ornice...'!J35</f>
        <v>0</v>
      </c>
      <c r="AW56" s="116">
        <f>'SO-01.04 - Skrývka ornice...'!J36</f>
        <v>0</v>
      </c>
      <c r="AX56" s="116">
        <f>'SO-01.04 - Skrývka ornice...'!J37</f>
        <v>0</v>
      </c>
      <c r="AY56" s="116">
        <f>'SO-01.04 - Skrývka ornice...'!J38</f>
        <v>0</v>
      </c>
      <c r="AZ56" s="116">
        <f>'SO-01.04 - Skrývka ornice...'!F35</f>
        <v>0</v>
      </c>
      <c r="BA56" s="116">
        <f>'SO-01.04 - Skrývka ornice...'!F36</f>
        <v>0</v>
      </c>
      <c r="BB56" s="116">
        <f>'SO-01.04 - Skrývka ornice...'!F37</f>
        <v>0</v>
      </c>
      <c r="BC56" s="116">
        <f>'SO-01.04 - Skrývka ornice...'!F38</f>
        <v>0</v>
      </c>
      <c r="BD56" s="118">
        <f>'SO-01.04 - Skrývka ornice...'!F39</f>
        <v>0</v>
      </c>
      <c r="BE56" s="4"/>
      <c r="BT56" s="28" t="s">
        <v>86</v>
      </c>
      <c r="BV56" s="28" t="s">
        <v>75</v>
      </c>
      <c r="BW56" s="28" t="s">
        <v>87</v>
      </c>
      <c r="BX56" s="28" t="s">
        <v>81</v>
      </c>
      <c r="CL56" s="28" t="s">
        <v>20</v>
      </c>
    </row>
    <row r="57" s="7" customFormat="1" ht="16.5" customHeight="1">
      <c r="A57" s="7"/>
      <c r="B57" s="99"/>
      <c r="C57" s="100"/>
      <c r="D57" s="101" t="s">
        <v>88</v>
      </c>
      <c r="E57" s="101"/>
      <c r="F57" s="101"/>
      <c r="G57" s="101"/>
      <c r="H57" s="101"/>
      <c r="I57" s="102"/>
      <c r="J57" s="101" t="s">
        <v>89</v>
      </c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3">
        <f>ROUND(SUM(AG58:AG59),2)</f>
        <v>0</v>
      </c>
      <c r="AH57" s="102"/>
      <c r="AI57" s="102"/>
      <c r="AJ57" s="102"/>
      <c r="AK57" s="102"/>
      <c r="AL57" s="102"/>
      <c r="AM57" s="102"/>
      <c r="AN57" s="104">
        <f>SUM(AG57,AT57)</f>
        <v>0</v>
      </c>
      <c r="AO57" s="102"/>
      <c r="AP57" s="102"/>
      <c r="AQ57" s="105" t="s">
        <v>79</v>
      </c>
      <c r="AR57" s="99"/>
      <c r="AS57" s="106">
        <f>ROUND(SUM(AS58:AS59),2)</f>
        <v>0</v>
      </c>
      <c r="AT57" s="107">
        <f>ROUND(SUM(AV57:AW57),2)</f>
        <v>0</v>
      </c>
      <c r="AU57" s="108">
        <f>ROUND(SUM(AU58:AU59),5)</f>
        <v>0</v>
      </c>
      <c r="AV57" s="107">
        <f>ROUND(AZ57*L29,2)</f>
        <v>0</v>
      </c>
      <c r="AW57" s="107">
        <f>ROUND(BA57*L30,2)</f>
        <v>0</v>
      </c>
      <c r="AX57" s="107">
        <f>ROUND(BB57*L29,2)</f>
        <v>0</v>
      </c>
      <c r="AY57" s="107">
        <f>ROUND(BC57*L30,2)</f>
        <v>0</v>
      </c>
      <c r="AZ57" s="107">
        <f>ROUND(SUM(AZ58:AZ59),2)</f>
        <v>0</v>
      </c>
      <c r="BA57" s="107">
        <f>ROUND(SUM(BA58:BA59),2)</f>
        <v>0</v>
      </c>
      <c r="BB57" s="107">
        <f>ROUND(SUM(BB58:BB59),2)</f>
        <v>0</v>
      </c>
      <c r="BC57" s="107">
        <f>ROUND(SUM(BC58:BC59),2)</f>
        <v>0</v>
      </c>
      <c r="BD57" s="109">
        <f>ROUND(SUM(BD58:BD59),2)</f>
        <v>0</v>
      </c>
      <c r="BE57" s="7"/>
      <c r="BS57" s="110" t="s">
        <v>72</v>
      </c>
      <c r="BT57" s="110" t="s">
        <v>80</v>
      </c>
      <c r="BU57" s="110" t="s">
        <v>74</v>
      </c>
      <c r="BV57" s="110" t="s">
        <v>75</v>
      </c>
      <c r="BW57" s="110" t="s">
        <v>90</v>
      </c>
      <c r="BX57" s="110" t="s">
        <v>5</v>
      </c>
      <c r="CL57" s="110" t="s">
        <v>20</v>
      </c>
      <c r="CM57" s="110" t="s">
        <v>80</v>
      </c>
    </row>
    <row r="58" s="4" customFormat="1" ht="16.5" customHeight="1">
      <c r="A58" s="111" t="s">
        <v>82</v>
      </c>
      <c r="B58" s="60"/>
      <c r="C58" s="10"/>
      <c r="D58" s="10"/>
      <c r="E58" s="112" t="s">
        <v>91</v>
      </c>
      <c r="F58" s="112"/>
      <c r="G58" s="112"/>
      <c r="H58" s="112"/>
      <c r="I58" s="112"/>
      <c r="J58" s="10"/>
      <c r="K58" s="112" t="s">
        <v>92</v>
      </c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3">
        <f>'SO-02.01 - Vodovodní příp...'!J32</f>
        <v>0</v>
      </c>
      <c r="AH58" s="10"/>
      <c r="AI58" s="10"/>
      <c r="AJ58" s="10"/>
      <c r="AK58" s="10"/>
      <c r="AL58" s="10"/>
      <c r="AM58" s="10"/>
      <c r="AN58" s="113">
        <f>SUM(AG58,AT58)</f>
        <v>0</v>
      </c>
      <c r="AO58" s="10"/>
      <c r="AP58" s="10"/>
      <c r="AQ58" s="114" t="s">
        <v>85</v>
      </c>
      <c r="AR58" s="60"/>
      <c r="AS58" s="115">
        <v>0</v>
      </c>
      <c r="AT58" s="116">
        <f>ROUND(SUM(AV58:AW58),2)</f>
        <v>0</v>
      </c>
      <c r="AU58" s="117">
        <f>'SO-02.01 - Vodovodní příp...'!P91</f>
        <v>0</v>
      </c>
      <c r="AV58" s="116">
        <f>'SO-02.01 - Vodovodní příp...'!J35</f>
        <v>0</v>
      </c>
      <c r="AW58" s="116">
        <f>'SO-02.01 - Vodovodní příp...'!J36</f>
        <v>0</v>
      </c>
      <c r="AX58" s="116">
        <f>'SO-02.01 - Vodovodní příp...'!J37</f>
        <v>0</v>
      </c>
      <c r="AY58" s="116">
        <f>'SO-02.01 - Vodovodní příp...'!J38</f>
        <v>0</v>
      </c>
      <c r="AZ58" s="116">
        <f>'SO-02.01 - Vodovodní příp...'!F35</f>
        <v>0</v>
      </c>
      <c r="BA58" s="116">
        <f>'SO-02.01 - Vodovodní příp...'!F36</f>
        <v>0</v>
      </c>
      <c r="BB58" s="116">
        <f>'SO-02.01 - Vodovodní příp...'!F37</f>
        <v>0</v>
      </c>
      <c r="BC58" s="116">
        <f>'SO-02.01 - Vodovodní příp...'!F38</f>
        <v>0</v>
      </c>
      <c r="BD58" s="118">
        <f>'SO-02.01 - Vodovodní příp...'!F39</f>
        <v>0</v>
      </c>
      <c r="BE58" s="4"/>
      <c r="BT58" s="28" t="s">
        <v>86</v>
      </c>
      <c r="BV58" s="28" t="s">
        <v>75</v>
      </c>
      <c r="BW58" s="28" t="s">
        <v>93</v>
      </c>
      <c r="BX58" s="28" t="s">
        <v>90</v>
      </c>
      <c r="CL58" s="28" t="s">
        <v>3</v>
      </c>
    </row>
    <row r="59" s="4" customFormat="1" ht="23.25" customHeight="1">
      <c r="A59" s="111" t="s">
        <v>82</v>
      </c>
      <c r="B59" s="60"/>
      <c r="C59" s="10"/>
      <c r="D59" s="10"/>
      <c r="E59" s="112" t="s">
        <v>94</v>
      </c>
      <c r="F59" s="112"/>
      <c r="G59" s="112"/>
      <c r="H59" s="112"/>
      <c r="I59" s="112"/>
      <c r="J59" s="10"/>
      <c r="K59" s="112" t="s">
        <v>95</v>
      </c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3">
        <f>'SO-02.04 - Přípojka elekt...'!J32</f>
        <v>0</v>
      </c>
      <c r="AH59" s="10"/>
      <c r="AI59" s="10"/>
      <c r="AJ59" s="10"/>
      <c r="AK59" s="10"/>
      <c r="AL59" s="10"/>
      <c r="AM59" s="10"/>
      <c r="AN59" s="113">
        <f>SUM(AG59,AT59)</f>
        <v>0</v>
      </c>
      <c r="AO59" s="10"/>
      <c r="AP59" s="10"/>
      <c r="AQ59" s="114" t="s">
        <v>85</v>
      </c>
      <c r="AR59" s="60"/>
      <c r="AS59" s="115">
        <v>0</v>
      </c>
      <c r="AT59" s="116">
        <f>ROUND(SUM(AV59:AW59),2)</f>
        <v>0</v>
      </c>
      <c r="AU59" s="117">
        <f>'SO-02.04 - Přípojka elekt...'!P88</f>
        <v>0</v>
      </c>
      <c r="AV59" s="116">
        <f>'SO-02.04 - Přípojka elekt...'!J35</f>
        <v>0</v>
      </c>
      <c r="AW59" s="116">
        <f>'SO-02.04 - Přípojka elekt...'!J36</f>
        <v>0</v>
      </c>
      <c r="AX59" s="116">
        <f>'SO-02.04 - Přípojka elekt...'!J37</f>
        <v>0</v>
      </c>
      <c r="AY59" s="116">
        <f>'SO-02.04 - Přípojka elekt...'!J38</f>
        <v>0</v>
      </c>
      <c r="AZ59" s="116">
        <f>'SO-02.04 - Přípojka elekt...'!F35</f>
        <v>0</v>
      </c>
      <c r="BA59" s="116">
        <f>'SO-02.04 - Přípojka elekt...'!F36</f>
        <v>0</v>
      </c>
      <c r="BB59" s="116">
        <f>'SO-02.04 - Přípojka elekt...'!F37</f>
        <v>0</v>
      </c>
      <c r="BC59" s="116">
        <f>'SO-02.04 - Přípojka elekt...'!F38</f>
        <v>0</v>
      </c>
      <c r="BD59" s="118">
        <f>'SO-02.04 - Přípojka elekt...'!F39</f>
        <v>0</v>
      </c>
      <c r="BE59" s="4"/>
      <c r="BT59" s="28" t="s">
        <v>86</v>
      </c>
      <c r="BV59" s="28" t="s">
        <v>75</v>
      </c>
      <c r="BW59" s="28" t="s">
        <v>96</v>
      </c>
      <c r="BX59" s="28" t="s">
        <v>90</v>
      </c>
      <c r="CL59" s="28" t="s">
        <v>20</v>
      </c>
    </row>
    <row r="60" s="7" customFormat="1" ht="16.5" customHeight="1">
      <c r="A60" s="7"/>
      <c r="B60" s="99"/>
      <c r="C60" s="100"/>
      <c r="D60" s="101" t="s">
        <v>97</v>
      </c>
      <c r="E60" s="101"/>
      <c r="F60" s="101"/>
      <c r="G60" s="101"/>
      <c r="H60" s="101"/>
      <c r="I60" s="102"/>
      <c r="J60" s="101" t="s">
        <v>98</v>
      </c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3">
        <f>ROUND(AG61,2)</f>
        <v>0</v>
      </c>
      <c r="AH60" s="102"/>
      <c r="AI60" s="102"/>
      <c r="AJ60" s="102"/>
      <c r="AK60" s="102"/>
      <c r="AL60" s="102"/>
      <c r="AM60" s="102"/>
      <c r="AN60" s="104">
        <f>SUM(AG60,AT60)</f>
        <v>0</v>
      </c>
      <c r="AO60" s="102"/>
      <c r="AP60" s="102"/>
      <c r="AQ60" s="105" t="s">
        <v>79</v>
      </c>
      <c r="AR60" s="99"/>
      <c r="AS60" s="106">
        <f>ROUND(AS61,2)</f>
        <v>0</v>
      </c>
      <c r="AT60" s="107">
        <f>ROUND(SUM(AV60:AW60),2)</f>
        <v>0</v>
      </c>
      <c r="AU60" s="108">
        <f>ROUND(AU61,5)</f>
        <v>0</v>
      </c>
      <c r="AV60" s="107">
        <f>ROUND(AZ60*L29,2)</f>
        <v>0</v>
      </c>
      <c r="AW60" s="107">
        <f>ROUND(BA60*L30,2)</f>
        <v>0</v>
      </c>
      <c r="AX60" s="107">
        <f>ROUND(BB60*L29,2)</f>
        <v>0</v>
      </c>
      <c r="AY60" s="107">
        <f>ROUND(BC60*L30,2)</f>
        <v>0</v>
      </c>
      <c r="AZ60" s="107">
        <f>ROUND(AZ61,2)</f>
        <v>0</v>
      </c>
      <c r="BA60" s="107">
        <f>ROUND(BA61,2)</f>
        <v>0</v>
      </c>
      <c r="BB60" s="107">
        <f>ROUND(BB61,2)</f>
        <v>0</v>
      </c>
      <c r="BC60" s="107">
        <f>ROUND(BC61,2)</f>
        <v>0</v>
      </c>
      <c r="BD60" s="109">
        <f>ROUND(BD61,2)</f>
        <v>0</v>
      </c>
      <c r="BE60" s="7"/>
      <c r="BS60" s="110" t="s">
        <v>72</v>
      </c>
      <c r="BT60" s="110" t="s">
        <v>80</v>
      </c>
      <c r="BU60" s="110" t="s">
        <v>74</v>
      </c>
      <c r="BV60" s="110" t="s">
        <v>75</v>
      </c>
      <c r="BW60" s="110" t="s">
        <v>99</v>
      </c>
      <c r="BX60" s="110" t="s">
        <v>5</v>
      </c>
      <c r="CL60" s="110" t="s">
        <v>20</v>
      </c>
      <c r="CM60" s="110" t="s">
        <v>80</v>
      </c>
    </row>
    <row r="61" s="4" customFormat="1" ht="16.5" customHeight="1">
      <c r="A61" s="111" t="s">
        <v>82</v>
      </c>
      <c r="B61" s="60"/>
      <c r="C61" s="10"/>
      <c r="D61" s="10"/>
      <c r="E61" s="112" t="s">
        <v>100</v>
      </c>
      <c r="F61" s="112"/>
      <c r="G61" s="112"/>
      <c r="H61" s="112"/>
      <c r="I61" s="112"/>
      <c r="J61" s="10"/>
      <c r="K61" s="112" t="s">
        <v>101</v>
      </c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3">
        <f>'SO-03.01 - Retenční nádrž...'!J32</f>
        <v>0</v>
      </c>
      <c r="AH61" s="10"/>
      <c r="AI61" s="10"/>
      <c r="AJ61" s="10"/>
      <c r="AK61" s="10"/>
      <c r="AL61" s="10"/>
      <c r="AM61" s="10"/>
      <c r="AN61" s="113">
        <f>SUM(AG61,AT61)</f>
        <v>0</v>
      </c>
      <c r="AO61" s="10"/>
      <c r="AP61" s="10"/>
      <c r="AQ61" s="114" t="s">
        <v>85</v>
      </c>
      <c r="AR61" s="60"/>
      <c r="AS61" s="115">
        <v>0</v>
      </c>
      <c r="AT61" s="116">
        <f>ROUND(SUM(AV61:AW61),2)</f>
        <v>0</v>
      </c>
      <c r="AU61" s="117">
        <f>'SO-03.01 - Retenční nádrž...'!P92</f>
        <v>0</v>
      </c>
      <c r="AV61" s="116">
        <f>'SO-03.01 - Retenční nádrž...'!J35</f>
        <v>0</v>
      </c>
      <c r="AW61" s="116">
        <f>'SO-03.01 - Retenční nádrž...'!J36</f>
        <v>0</v>
      </c>
      <c r="AX61" s="116">
        <f>'SO-03.01 - Retenční nádrž...'!J37</f>
        <v>0</v>
      </c>
      <c r="AY61" s="116">
        <f>'SO-03.01 - Retenční nádrž...'!J38</f>
        <v>0</v>
      </c>
      <c r="AZ61" s="116">
        <f>'SO-03.01 - Retenční nádrž...'!F35</f>
        <v>0</v>
      </c>
      <c r="BA61" s="116">
        <f>'SO-03.01 - Retenční nádrž...'!F36</f>
        <v>0</v>
      </c>
      <c r="BB61" s="116">
        <f>'SO-03.01 - Retenční nádrž...'!F37</f>
        <v>0</v>
      </c>
      <c r="BC61" s="116">
        <f>'SO-03.01 - Retenční nádrž...'!F38</f>
        <v>0</v>
      </c>
      <c r="BD61" s="118">
        <f>'SO-03.01 - Retenční nádrž...'!F39</f>
        <v>0</v>
      </c>
      <c r="BE61" s="4"/>
      <c r="BT61" s="28" t="s">
        <v>86</v>
      </c>
      <c r="BV61" s="28" t="s">
        <v>75</v>
      </c>
      <c r="BW61" s="28" t="s">
        <v>102</v>
      </c>
      <c r="BX61" s="28" t="s">
        <v>99</v>
      </c>
      <c r="CL61" s="28" t="s">
        <v>20</v>
      </c>
    </row>
    <row r="62" s="7" customFormat="1" ht="16.5" customHeight="1">
      <c r="A62" s="7"/>
      <c r="B62" s="99"/>
      <c r="C62" s="100"/>
      <c r="D62" s="101" t="s">
        <v>103</v>
      </c>
      <c r="E62" s="101"/>
      <c r="F62" s="101"/>
      <c r="G62" s="101"/>
      <c r="H62" s="101"/>
      <c r="I62" s="102"/>
      <c r="J62" s="101" t="s">
        <v>104</v>
      </c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3">
        <f>ROUND(AG63+AG64+AG65+AG74+AG80+SUM(AG83:AG85),2)</f>
        <v>0</v>
      </c>
      <c r="AH62" s="102"/>
      <c r="AI62" s="102"/>
      <c r="AJ62" s="102"/>
      <c r="AK62" s="102"/>
      <c r="AL62" s="102"/>
      <c r="AM62" s="102"/>
      <c r="AN62" s="104">
        <f>SUM(AG62,AT62)</f>
        <v>0</v>
      </c>
      <c r="AO62" s="102"/>
      <c r="AP62" s="102"/>
      <c r="AQ62" s="105" t="s">
        <v>79</v>
      </c>
      <c r="AR62" s="99"/>
      <c r="AS62" s="106">
        <f>ROUND(AS63+AS64+AS65+AS74+AS80+SUM(AS83:AS85),2)</f>
        <v>0</v>
      </c>
      <c r="AT62" s="107">
        <f>ROUND(SUM(AV62:AW62),2)</f>
        <v>0</v>
      </c>
      <c r="AU62" s="108">
        <f>ROUND(AU63+AU64+AU65+AU74+AU80+SUM(AU83:AU85),5)</f>
        <v>0</v>
      </c>
      <c r="AV62" s="107">
        <f>ROUND(AZ62*L29,2)</f>
        <v>0</v>
      </c>
      <c r="AW62" s="107">
        <f>ROUND(BA62*L30,2)</f>
        <v>0</v>
      </c>
      <c r="AX62" s="107">
        <f>ROUND(BB62*L29,2)</f>
        <v>0</v>
      </c>
      <c r="AY62" s="107">
        <f>ROUND(BC62*L30,2)</f>
        <v>0</v>
      </c>
      <c r="AZ62" s="107">
        <f>ROUND(AZ63+AZ64+AZ65+AZ74+AZ80+SUM(AZ83:AZ85),2)</f>
        <v>0</v>
      </c>
      <c r="BA62" s="107">
        <f>ROUND(BA63+BA64+BA65+BA74+BA80+SUM(BA83:BA85),2)</f>
        <v>0</v>
      </c>
      <c r="BB62" s="107">
        <f>ROUND(BB63+BB64+BB65+BB74+BB80+SUM(BB83:BB85),2)</f>
        <v>0</v>
      </c>
      <c r="BC62" s="107">
        <f>ROUND(BC63+BC64+BC65+BC74+BC80+SUM(BC83:BC85),2)</f>
        <v>0</v>
      </c>
      <c r="BD62" s="109">
        <f>ROUND(BD63+BD64+BD65+BD74+BD80+SUM(BD83:BD85),2)</f>
        <v>0</v>
      </c>
      <c r="BE62" s="7"/>
      <c r="BS62" s="110" t="s">
        <v>72</v>
      </c>
      <c r="BT62" s="110" t="s">
        <v>80</v>
      </c>
      <c r="BU62" s="110" t="s">
        <v>74</v>
      </c>
      <c r="BV62" s="110" t="s">
        <v>75</v>
      </c>
      <c r="BW62" s="110" t="s">
        <v>105</v>
      </c>
      <c r="BX62" s="110" t="s">
        <v>5</v>
      </c>
      <c r="CL62" s="110" t="s">
        <v>20</v>
      </c>
      <c r="CM62" s="110" t="s">
        <v>80</v>
      </c>
    </row>
    <row r="63" s="4" customFormat="1" ht="16.5" customHeight="1">
      <c r="A63" s="111" t="s">
        <v>82</v>
      </c>
      <c r="B63" s="60"/>
      <c r="C63" s="10"/>
      <c r="D63" s="10"/>
      <c r="E63" s="112" t="s">
        <v>106</v>
      </c>
      <c r="F63" s="112"/>
      <c r="G63" s="112"/>
      <c r="H63" s="112"/>
      <c r="I63" s="112"/>
      <c r="J63" s="10"/>
      <c r="K63" s="112" t="s">
        <v>107</v>
      </c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3">
        <f>'SO-04.01 - Architektonick...'!J32</f>
        <v>0</v>
      </c>
      <c r="AH63" s="10"/>
      <c r="AI63" s="10"/>
      <c r="AJ63" s="10"/>
      <c r="AK63" s="10"/>
      <c r="AL63" s="10"/>
      <c r="AM63" s="10"/>
      <c r="AN63" s="113">
        <f>SUM(AG63,AT63)</f>
        <v>0</v>
      </c>
      <c r="AO63" s="10"/>
      <c r="AP63" s="10"/>
      <c r="AQ63" s="114" t="s">
        <v>85</v>
      </c>
      <c r="AR63" s="60"/>
      <c r="AS63" s="115">
        <v>0</v>
      </c>
      <c r="AT63" s="116">
        <f>ROUND(SUM(AV63:AW63),2)</f>
        <v>0</v>
      </c>
      <c r="AU63" s="117">
        <f>'SO-04.01 - Architektonick...'!P110</f>
        <v>0</v>
      </c>
      <c r="AV63" s="116">
        <f>'SO-04.01 - Architektonick...'!J35</f>
        <v>0</v>
      </c>
      <c r="AW63" s="116">
        <f>'SO-04.01 - Architektonick...'!J36</f>
        <v>0</v>
      </c>
      <c r="AX63" s="116">
        <f>'SO-04.01 - Architektonick...'!J37</f>
        <v>0</v>
      </c>
      <c r="AY63" s="116">
        <f>'SO-04.01 - Architektonick...'!J38</f>
        <v>0</v>
      </c>
      <c r="AZ63" s="116">
        <f>'SO-04.01 - Architektonick...'!F35</f>
        <v>0</v>
      </c>
      <c r="BA63" s="116">
        <f>'SO-04.01 - Architektonick...'!F36</f>
        <v>0</v>
      </c>
      <c r="BB63" s="116">
        <f>'SO-04.01 - Architektonick...'!F37</f>
        <v>0</v>
      </c>
      <c r="BC63" s="116">
        <f>'SO-04.01 - Architektonick...'!F38</f>
        <v>0</v>
      </c>
      <c r="BD63" s="118">
        <f>'SO-04.01 - Architektonick...'!F39</f>
        <v>0</v>
      </c>
      <c r="BE63" s="4"/>
      <c r="BT63" s="28" t="s">
        <v>86</v>
      </c>
      <c r="BV63" s="28" t="s">
        <v>75</v>
      </c>
      <c r="BW63" s="28" t="s">
        <v>108</v>
      </c>
      <c r="BX63" s="28" t="s">
        <v>105</v>
      </c>
      <c r="CL63" s="28" t="s">
        <v>20</v>
      </c>
    </row>
    <row r="64" s="4" customFormat="1" ht="16.5" customHeight="1">
      <c r="A64" s="111" t="s">
        <v>82</v>
      </c>
      <c r="B64" s="60"/>
      <c r="C64" s="10"/>
      <c r="D64" s="10"/>
      <c r="E64" s="112" t="s">
        <v>109</v>
      </c>
      <c r="F64" s="112"/>
      <c r="G64" s="112"/>
      <c r="H64" s="112"/>
      <c r="I64" s="112"/>
      <c r="J64" s="10"/>
      <c r="K64" s="112" t="s">
        <v>110</v>
      </c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3">
        <f>'SO-04.02 - Konstrukční čá...'!J32</f>
        <v>0</v>
      </c>
      <c r="AH64" s="10"/>
      <c r="AI64" s="10"/>
      <c r="AJ64" s="10"/>
      <c r="AK64" s="10"/>
      <c r="AL64" s="10"/>
      <c r="AM64" s="10"/>
      <c r="AN64" s="113">
        <f>SUM(AG64,AT64)</f>
        <v>0</v>
      </c>
      <c r="AO64" s="10"/>
      <c r="AP64" s="10"/>
      <c r="AQ64" s="114" t="s">
        <v>85</v>
      </c>
      <c r="AR64" s="60"/>
      <c r="AS64" s="115">
        <v>0</v>
      </c>
      <c r="AT64" s="116">
        <f>ROUND(SUM(AV64:AW64),2)</f>
        <v>0</v>
      </c>
      <c r="AU64" s="117">
        <f>'SO-04.02 - Konstrukční čá...'!P90</f>
        <v>0</v>
      </c>
      <c r="AV64" s="116">
        <f>'SO-04.02 - Konstrukční čá...'!J35</f>
        <v>0</v>
      </c>
      <c r="AW64" s="116">
        <f>'SO-04.02 - Konstrukční čá...'!J36</f>
        <v>0</v>
      </c>
      <c r="AX64" s="116">
        <f>'SO-04.02 - Konstrukční čá...'!J37</f>
        <v>0</v>
      </c>
      <c r="AY64" s="116">
        <f>'SO-04.02 - Konstrukční čá...'!J38</f>
        <v>0</v>
      </c>
      <c r="AZ64" s="116">
        <f>'SO-04.02 - Konstrukční čá...'!F35</f>
        <v>0</v>
      </c>
      <c r="BA64" s="116">
        <f>'SO-04.02 - Konstrukční čá...'!F36</f>
        <v>0</v>
      </c>
      <c r="BB64" s="116">
        <f>'SO-04.02 - Konstrukční čá...'!F37</f>
        <v>0</v>
      </c>
      <c r="BC64" s="116">
        <f>'SO-04.02 - Konstrukční čá...'!F38</f>
        <v>0</v>
      </c>
      <c r="BD64" s="118">
        <f>'SO-04.02 - Konstrukční čá...'!F39</f>
        <v>0</v>
      </c>
      <c r="BE64" s="4"/>
      <c r="BT64" s="28" t="s">
        <v>86</v>
      </c>
      <c r="BV64" s="28" t="s">
        <v>75</v>
      </c>
      <c r="BW64" s="28" t="s">
        <v>111</v>
      </c>
      <c r="BX64" s="28" t="s">
        <v>105</v>
      </c>
      <c r="CL64" s="28" t="s">
        <v>20</v>
      </c>
    </row>
    <row r="65" s="4" customFormat="1" ht="16.5" customHeight="1">
      <c r="A65" s="4"/>
      <c r="B65" s="60"/>
      <c r="C65" s="10"/>
      <c r="D65" s="10"/>
      <c r="E65" s="112" t="s">
        <v>112</v>
      </c>
      <c r="F65" s="112"/>
      <c r="G65" s="112"/>
      <c r="H65" s="112"/>
      <c r="I65" s="112"/>
      <c r="J65" s="10"/>
      <c r="K65" s="112" t="s">
        <v>113</v>
      </c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9">
        <f>ROUND(SUM(AG66:AG73),2)</f>
        <v>0</v>
      </c>
      <c r="AH65" s="10"/>
      <c r="AI65" s="10"/>
      <c r="AJ65" s="10"/>
      <c r="AK65" s="10"/>
      <c r="AL65" s="10"/>
      <c r="AM65" s="10"/>
      <c r="AN65" s="113">
        <f>SUM(AG65,AT65)</f>
        <v>0</v>
      </c>
      <c r="AO65" s="10"/>
      <c r="AP65" s="10"/>
      <c r="AQ65" s="114" t="s">
        <v>85</v>
      </c>
      <c r="AR65" s="60"/>
      <c r="AS65" s="115">
        <f>ROUND(SUM(AS66:AS73),2)</f>
        <v>0</v>
      </c>
      <c r="AT65" s="116">
        <f>ROUND(SUM(AV65:AW65),2)</f>
        <v>0</v>
      </c>
      <c r="AU65" s="117">
        <f>ROUND(SUM(AU66:AU73),5)</f>
        <v>0</v>
      </c>
      <c r="AV65" s="116">
        <f>ROUND(AZ65*L29,2)</f>
        <v>0</v>
      </c>
      <c r="AW65" s="116">
        <f>ROUND(BA65*L30,2)</f>
        <v>0</v>
      </c>
      <c r="AX65" s="116">
        <f>ROUND(BB65*L29,2)</f>
        <v>0</v>
      </c>
      <c r="AY65" s="116">
        <f>ROUND(BC65*L30,2)</f>
        <v>0</v>
      </c>
      <c r="AZ65" s="116">
        <f>ROUND(SUM(AZ66:AZ73),2)</f>
        <v>0</v>
      </c>
      <c r="BA65" s="116">
        <f>ROUND(SUM(BA66:BA73),2)</f>
        <v>0</v>
      </c>
      <c r="BB65" s="116">
        <f>ROUND(SUM(BB66:BB73),2)</f>
        <v>0</v>
      </c>
      <c r="BC65" s="116">
        <f>ROUND(SUM(BC66:BC73),2)</f>
        <v>0</v>
      </c>
      <c r="BD65" s="118">
        <f>ROUND(SUM(BD66:BD73),2)</f>
        <v>0</v>
      </c>
      <c r="BE65" s="4"/>
      <c r="BS65" s="28" t="s">
        <v>72</v>
      </c>
      <c r="BT65" s="28" t="s">
        <v>86</v>
      </c>
      <c r="BU65" s="28" t="s">
        <v>74</v>
      </c>
      <c r="BV65" s="28" t="s">
        <v>75</v>
      </c>
      <c r="BW65" s="28" t="s">
        <v>114</v>
      </c>
      <c r="BX65" s="28" t="s">
        <v>105</v>
      </c>
      <c r="CL65" s="28" t="s">
        <v>20</v>
      </c>
    </row>
    <row r="66" s="4" customFormat="1" ht="23.25" customHeight="1">
      <c r="A66" s="111" t="s">
        <v>82</v>
      </c>
      <c r="B66" s="60"/>
      <c r="C66" s="10"/>
      <c r="D66" s="10"/>
      <c r="E66" s="10"/>
      <c r="F66" s="112" t="s">
        <v>115</v>
      </c>
      <c r="G66" s="112"/>
      <c r="H66" s="112"/>
      <c r="I66" s="112"/>
      <c r="J66" s="112"/>
      <c r="K66" s="10"/>
      <c r="L66" s="112" t="s">
        <v>116</v>
      </c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3">
        <f>'SO-04.03.01 - Dešťová kan...'!J34</f>
        <v>0</v>
      </c>
      <c r="AH66" s="10"/>
      <c r="AI66" s="10"/>
      <c r="AJ66" s="10"/>
      <c r="AK66" s="10"/>
      <c r="AL66" s="10"/>
      <c r="AM66" s="10"/>
      <c r="AN66" s="113">
        <f>SUM(AG66,AT66)</f>
        <v>0</v>
      </c>
      <c r="AO66" s="10"/>
      <c r="AP66" s="10"/>
      <c r="AQ66" s="114" t="s">
        <v>85</v>
      </c>
      <c r="AR66" s="60"/>
      <c r="AS66" s="115">
        <v>0</v>
      </c>
      <c r="AT66" s="116">
        <f>ROUND(SUM(AV66:AW66),2)</f>
        <v>0</v>
      </c>
      <c r="AU66" s="117">
        <f>'SO-04.03.01 - Dešťová kan...'!P97</f>
        <v>0</v>
      </c>
      <c r="AV66" s="116">
        <f>'SO-04.03.01 - Dešťová kan...'!J37</f>
        <v>0</v>
      </c>
      <c r="AW66" s="116">
        <f>'SO-04.03.01 - Dešťová kan...'!J38</f>
        <v>0</v>
      </c>
      <c r="AX66" s="116">
        <f>'SO-04.03.01 - Dešťová kan...'!J39</f>
        <v>0</v>
      </c>
      <c r="AY66" s="116">
        <f>'SO-04.03.01 - Dešťová kan...'!J40</f>
        <v>0</v>
      </c>
      <c r="AZ66" s="116">
        <f>'SO-04.03.01 - Dešťová kan...'!F37</f>
        <v>0</v>
      </c>
      <c r="BA66" s="116">
        <f>'SO-04.03.01 - Dešťová kan...'!F38</f>
        <v>0</v>
      </c>
      <c r="BB66" s="116">
        <f>'SO-04.03.01 - Dešťová kan...'!F39</f>
        <v>0</v>
      </c>
      <c r="BC66" s="116">
        <f>'SO-04.03.01 - Dešťová kan...'!F40</f>
        <v>0</v>
      </c>
      <c r="BD66" s="118">
        <f>'SO-04.03.01 - Dešťová kan...'!F41</f>
        <v>0</v>
      </c>
      <c r="BE66" s="4"/>
      <c r="BT66" s="28" t="s">
        <v>117</v>
      </c>
      <c r="BV66" s="28" t="s">
        <v>75</v>
      </c>
      <c r="BW66" s="28" t="s">
        <v>118</v>
      </c>
      <c r="BX66" s="28" t="s">
        <v>114</v>
      </c>
      <c r="CL66" s="28" t="s">
        <v>3</v>
      </c>
    </row>
    <row r="67" s="4" customFormat="1" ht="23.25" customHeight="1">
      <c r="A67" s="111" t="s">
        <v>82</v>
      </c>
      <c r="B67" s="60"/>
      <c r="C67" s="10"/>
      <c r="D67" s="10"/>
      <c r="E67" s="10"/>
      <c r="F67" s="112" t="s">
        <v>119</v>
      </c>
      <c r="G67" s="112"/>
      <c r="H67" s="112"/>
      <c r="I67" s="112"/>
      <c r="J67" s="112"/>
      <c r="K67" s="10"/>
      <c r="L67" s="112" t="s">
        <v>120</v>
      </c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3">
        <f>'SO-04.03.02 - Splašková k...'!J34</f>
        <v>0</v>
      </c>
      <c r="AH67" s="10"/>
      <c r="AI67" s="10"/>
      <c r="AJ67" s="10"/>
      <c r="AK67" s="10"/>
      <c r="AL67" s="10"/>
      <c r="AM67" s="10"/>
      <c r="AN67" s="113">
        <f>SUM(AG67,AT67)</f>
        <v>0</v>
      </c>
      <c r="AO67" s="10"/>
      <c r="AP67" s="10"/>
      <c r="AQ67" s="114" t="s">
        <v>85</v>
      </c>
      <c r="AR67" s="60"/>
      <c r="AS67" s="115">
        <v>0</v>
      </c>
      <c r="AT67" s="116">
        <f>ROUND(SUM(AV67:AW67),2)</f>
        <v>0</v>
      </c>
      <c r="AU67" s="117">
        <f>'SO-04.03.02 - Splašková k...'!P94</f>
        <v>0</v>
      </c>
      <c r="AV67" s="116">
        <f>'SO-04.03.02 - Splašková k...'!J37</f>
        <v>0</v>
      </c>
      <c r="AW67" s="116">
        <f>'SO-04.03.02 - Splašková k...'!J38</f>
        <v>0</v>
      </c>
      <c r="AX67" s="116">
        <f>'SO-04.03.02 - Splašková k...'!J39</f>
        <v>0</v>
      </c>
      <c r="AY67" s="116">
        <f>'SO-04.03.02 - Splašková k...'!J40</f>
        <v>0</v>
      </c>
      <c r="AZ67" s="116">
        <f>'SO-04.03.02 - Splašková k...'!F37</f>
        <v>0</v>
      </c>
      <c r="BA67" s="116">
        <f>'SO-04.03.02 - Splašková k...'!F38</f>
        <v>0</v>
      </c>
      <c r="BB67" s="116">
        <f>'SO-04.03.02 - Splašková k...'!F39</f>
        <v>0</v>
      </c>
      <c r="BC67" s="116">
        <f>'SO-04.03.02 - Splašková k...'!F40</f>
        <v>0</v>
      </c>
      <c r="BD67" s="118">
        <f>'SO-04.03.02 - Splašková k...'!F41</f>
        <v>0</v>
      </c>
      <c r="BE67" s="4"/>
      <c r="BT67" s="28" t="s">
        <v>117</v>
      </c>
      <c r="BV67" s="28" t="s">
        <v>75</v>
      </c>
      <c r="BW67" s="28" t="s">
        <v>121</v>
      </c>
      <c r="BX67" s="28" t="s">
        <v>114</v>
      </c>
      <c r="CL67" s="28" t="s">
        <v>3</v>
      </c>
    </row>
    <row r="68" s="4" customFormat="1" ht="23.25" customHeight="1">
      <c r="A68" s="111" t="s">
        <v>82</v>
      </c>
      <c r="B68" s="60"/>
      <c r="C68" s="10"/>
      <c r="D68" s="10"/>
      <c r="E68" s="10"/>
      <c r="F68" s="112" t="s">
        <v>122</v>
      </c>
      <c r="G68" s="112"/>
      <c r="H68" s="112"/>
      <c r="I68" s="112"/>
      <c r="J68" s="112"/>
      <c r="K68" s="10"/>
      <c r="L68" s="112" t="s">
        <v>123</v>
      </c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3">
        <f>'SO-04.03.03 - Společné pr...'!J34</f>
        <v>0</v>
      </c>
      <c r="AH68" s="10"/>
      <c r="AI68" s="10"/>
      <c r="AJ68" s="10"/>
      <c r="AK68" s="10"/>
      <c r="AL68" s="10"/>
      <c r="AM68" s="10"/>
      <c r="AN68" s="113">
        <f>SUM(AG68,AT68)</f>
        <v>0</v>
      </c>
      <c r="AO68" s="10"/>
      <c r="AP68" s="10"/>
      <c r="AQ68" s="114" t="s">
        <v>85</v>
      </c>
      <c r="AR68" s="60"/>
      <c r="AS68" s="115">
        <v>0</v>
      </c>
      <c r="AT68" s="116">
        <f>ROUND(SUM(AV68:AW68),2)</f>
        <v>0</v>
      </c>
      <c r="AU68" s="117">
        <f>'SO-04.03.03 - Společné pr...'!P97</f>
        <v>0</v>
      </c>
      <c r="AV68" s="116">
        <f>'SO-04.03.03 - Společné pr...'!J37</f>
        <v>0</v>
      </c>
      <c r="AW68" s="116">
        <f>'SO-04.03.03 - Společné pr...'!J38</f>
        <v>0</v>
      </c>
      <c r="AX68" s="116">
        <f>'SO-04.03.03 - Společné pr...'!J39</f>
        <v>0</v>
      </c>
      <c r="AY68" s="116">
        <f>'SO-04.03.03 - Společné pr...'!J40</f>
        <v>0</v>
      </c>
      <c r="AZ68" s="116">
        <f>'SO-04.03.03 - Společné pr...'!F37</f>
        <v>0</v>
      </c>
      <c r="BA68" s="116">
        <f>'SO-04.03.03 - Společné pr...'!F38</f>
        <v>0</v>
      </c>
      <c r="BB68" s="116">
        <f>'SO-04.03.03 - Společné pr...'!F39</f>
        <v>0</v>
      </c>
      <c r="BC68" s="116">
        <f>'SO-04.03.03 - Společné pr...'!F40</f>
        <v>0</v>
      </c>
      <c r="BD68" s="118">
        <f>'SO-04.03.03 - Společné pr...'!F41</f>
        <v>0</v>
      </c>
      <c r="BE68" s="4"/>
      <c r="BT68" s="28" t="s">
        <v>117</v>
      </c>
      <c r="BV68" s="28" t="s">
        <v>75</v>
      </c>
      <c r="BW68" s="28" t="s">
        <v>124</v>
      </c>
      <c r="BX68" s="28" t="s">
        <v>114</v>
      </c>
      <c r="CL68" s="28" t="s">
        <v>3</v>
      </c>
    </row>
    <row r="69" s="4" customFormat="1" ht="23.25" customHeight="1">
      <c r="A69" s="111" t="s">
        <v>82</v>
      </c>
      <c r="B69" s="60"/>
      <c r="C69" s="10"/>
      <c r="D69" s="10"/>
      <c r="E69" s="10"/>
      <c r="F69" s="112" t="s">
        <v>125</v>
      </c>
      <c r="G69" s="112"/>
      <c r="H69" s="112"/>
      <c r="I69" s="112"/>
      <c r="J69" s="112"/>
      <c r="K69" s="10"/>
      <c r="L69" s="112" t="s">
        <v>126</v>
      </c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3">
        <f>'SO-04.03.04 - Byt 1+KK - ZTI'!J34</f>
        <v>0</v>
      </c>
      <c r="AH69" s="10"/>
      <c r="AI69" s="10"/>
      <c r="AJ69" s="10"/>
      <c r="AK69" s="10"/>
      <c r="AL69" s="10"/>
      <c r="AM69" s="10"/>
      <c r="AN69" s="113">
        <f>SUM(AG69,AT69)</f>
        <v>0</v>
      </c>
      <c r="AO69" s="10"/>
      <c r="AP69" s="10"/>
      <c r="AQ69" s="114" t="s">
        <v>85</v>
      </c>
      <c r="AR69" s="60"/>
      <c r="AS69" s="115">
        <v>0</v>
      </c>
      <c r="AT69" s="116">
        <f>ROUND(SUM(AV69:AW69),2)</f>
        <v>0</v>
      </c>
      <c r="AU69" s="117">
        <f>'SO-04.03.04 - Byt 1+KK - ZTI'!P96</f>
        <v>0</v>
      </c>
      <c r="AV69" s="116">
        <f>'SO-04.03.04 - Byt 1+KK - ZTI'!J37</f>
        <v>0</v>
      </c>
      <c r="AW69" s="116">
        <f>'SO-04.03.04 - Byt 1+KK - ZTI'!J38</f>
        <v>0</v>
      </c>
      <c r="AX69" s="116">
        <f>'SO-04.03.04 - Byt 1+KK - ZTI'!J39</f>
        <v>0</v>
      </c>
      <c r="AY69" s="116">
        <f>'SO-04.03.04 - Byt 1+KK - ZTI'!J40</f>
        <v>0</v>
      </c>
      <c r="AZ69" s="116">
        <f>'SO-04.03.04 - Byt 1+KK - ZTI'!F37</f>
        <v>0</v>
      </c>
      <c r="BA69" s="116">
        <f>'SO-04.03.04 - Byt 1+KK - ZTI'!F38</f>
        <v>0</v>
      </c>
      <c r="BB69" s="116">
        <f>'SO-04.03.04 - Byt 1+KK - ZTI'!F39</f>
        <v>0</v>
      </c>
      <c r="BC69" s="116">
        <f>'SO-04.03.04 - Byt 1+KK - ZTI'!F40</f>
        <v>0</v>
      </c>
      <c r="BD69" s="118">
        <f>'SO-04.03.04 - Byt 1+KK - ZTI'!F41</f>
        <v>0</v>
      </c>
      <c r="BE69" s="4"/>
      <c r="BT69" s="28" t="s">
        <v>117</v>
      </c>
      <c r="BV69" s="28" t="s">
        <v>75</v>
      </c>
      <c r="BW69" s="28" t="s">
        <v>127</v>
      </c>
      <c r="BX69" s="28" t="s">
        <v>114</v>
      </c>
      <c r="CL69" s="28" t="s">
        <v>3</v>
      </c>
    </row>
    <row r="70" s="4" customFormat="1" ht="23.25" customHeight="1">
      <c r="A70" s="111" t="s">
        <v>82</v>
      </c>
      <c r="B70" s="60"/>
      <c r="C70" s="10"/>
      <c r="D70" s="10"/>
      <c r="E70" s="10"/>
      <c r="F70" s="112" t="s">
        <v>128</v>
      </c>
      <c r="G70" s="112"/>
      <c r="H70" s="112"/>
      <c r="I70" s="112"/>
      <c r="J70" s="112"/>
      <c r="K70" s="10"/>
      <c r="L70" s="112" t="s">
        <v>129</v>
      </c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3">
        <f>'SO-04.03.05 - Byt 2+KK - ZTI'!J34</f>
        <v>0</v>
      </c>
      <c r="AH70" s="10"/>
      <c r="AI70" s="10"/>
      <c r="AJ70" s="10"/>
      <c r="AK70" s="10"/>
      <c r="AL70" s="10"/>
      <c r="AM70" s="10"/>
      <c r="AN70" s="113">
        <f>SUM(AG70,AT70)</f>
        <v>0</v>
      </c>
      <c r="AO70" s="10"/>
      <c r="AP70" s="10"/>
      <c r="AQ70" s="114" t="s">
        <v>85</v>
      </c>
      <c r="AR70" s="60"/>
      <c r="AS70" s="115">
        <v>0</v>
      </c>
      <c r="AT70" s="116">
        <f>ROUND(SUM(AV70:AW70),2)</f>
        <v>0</v>
      </c>
      <c r="AU70" s="117">
        <f>'SO-04.03.05 - Byt 2+KK - ZTI'!P97</f>
        <v>0</v>
      </c>
      <c r="AV70" s="116">
        <f>'SO-04.03.05 - Byt 2+KK - ZTI'!J37</f>
        <v>0</v>
      </c>
      <c r="AW70" s="116">
        <f>'SO-04.03.05 - Byt 2+KK - ZTI'!J38</f>
        <v>0</v>
      </c>
      <c r="AX70" s="116">
        <f>'SO-04.03.05 - Byt 2+KK - ZTI'!J39</f>
        <v>0</v>
      </c>
      <c r="AY70" s="116">
        <f>'SO-04.03.05 - Byt 2+KK - ZTI'!J40</f>
        <v>0</v>
      </c>
      <c r="AZ70" s="116">
        <f>'SO-04.03.05 - Byt 2+KK - ZTI'!F37</f>
        <v>0</v>
      </c>
      <c r="BA70" s="116">
        <f>'SO-04.03.05 - Byt 2+KK - ZTI'!F38</f>
        <v>0</v>
      </c>
      <c r="BB70" s="116">
        <f>'SO-04.03.05 - Byt 2+KK - ZTI'!F39</f>
        <v>0</v>
      </c>
      <c r="BC70" s="116">
        <f>'SO-04.03.05 - Byt 2+KK - ZTI'!F40</f>
        <v>0</v>
      </c>
      <c r="BD70" s="118">
        <f>'SO-04.03.05 - Byt 2+KK - ZTI'!F41</f>
        <v>0</v>
      </c>
      <c r="BE70" s="4"/>
      <c r="BT70" s="28" t="s">
        <v>117</v>
      </c>
      <c r="BV70" s="28" t="s">
        <v>75</v>
      </c>
      <c r="BW70" s="28" t="s">
        <v>130</v>
      </c>
      <c r="BX70" s="28" t="s">
        <v>114</v>
      </c>
      <c r="CL70" s="28" t="s">
        <v>3</v>
      </c>
    </row>
    <row r="71" s="4" customFormat="1" ht="23.25" customHeight="1">
      <c r="A71" s="111" t="s">
        <v>82</v>
      </c>
      <c r="B71" s="60"/>
      <c r="C71" s="10"/>
      <c r="D71" s="10"/>
      <c r="E71" s="10"/>
      <c r="F71" s="112" t="s">
        <v>131</v>
      </c>
      <c r="G71" s="112"/>
      <c r="H71" s="112"/>
      <c r="I71" s="112"/>
      <c r="J71" s="112"/>
      <c r="K71" s="10"/>
      <c r="L71" s="112" t="s">
        <v>132</v>
      </c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3">
        <f>'SO-04.03.06 - Byt 3+KK - ZTI'!J34</f>
        <v>0</v>
      </c>
      <c r="AH71" s="10"/>
      <c r="AI71" s="10"/>
      <c r="AJ71" s="10"/>
      <c r="AK71" s="10"/>
      <c r="AL71" s="10"/>
      <c r="AM71" s="10"/>
      <c r="AN71" s="113">
        <f>SUM(AG71,AT71)</f>
        <v>0</v>
      </c>
      <c r="AO71" s="10"/>
      <c r="AP71" s="10"/>
      <c r="AQ71" s="114" t="s">
        <v>85</v>
      </c>
      <c r="AR71" s="60"/>
      <c r="AS71" s="115">
        <v>0</v>
      </c>
      <c r="AT71" s="116">
        <f>ROUND(SUM(AV71:AW71),2)</f>
        <v>0</v>
      </c>
      <c r="AU71" s="117">
        <f>'SO-04.03.06 - Byt 3+KK - ZTI'!P96</f>
        <v>0</v>
      </c>
      <c r="AV71" s="116">
        <f>'SO-04.03.06 - Byt 3+KK - ZTI'!J37</f>
        <v>0</v>
      </c>
      <c r="AW71" s="116">
        <f>'SO-04.03.06 - Byt 3+KK - ZTI'!J38</f>
        <v>0</v>
      </c>
      <c r="AX71" s="116">
        <f>'SO-04.03.06 - Byt 3+KK - ZTI'!J39</f>
        <v>0</v>
      </c>
      <c r="AY71" s="116">
        <f>'SO-04.03.06 - Byt 3+KK - ZTI'!J40</f>
        <v>0</v>
      </c>
      <c r="AZ71" s="116">
        <f>'SO-04.03.06 - Byt 3+KK - ZTI'!F37</f>
        <v>0</v>
      </c>
      <c r="BA71" s="116">
        <f>'SO-04.03.06 - Byt 3+KK - ZTI'!F38</f>
        <v>0</v>
      </c>
      <c r="BB71" s="116">
        <f>'SO-04.03.06 - Byt 3+KK - ZTI'!F39</f>
        <v>0</v>
      </c>
      <c r="BC71" s="116">
        <f>'SO-04.03.06 - Byt 3+KK - ZTI'!F40</f>
        <v>0</v>
      </c>
      <c r="BD71" s="118">
        <f>'SO-04.03.06 - Byt 3+KK - ZTI'!F41</f>
        <v>0</v>
      </c>
      <c r="BE71" s="4"/>
      <c r="BT71" s="28" t="s">
        <v>117</v>
      </c>
      <c r="BV71" s="28" t="s">
        <v>75</v>
      </c>
      <c r="BW71" s="28" t="s">
        <v>133</v>
      </c>
      <c r="BX71" s="28" t="s">
        <v>114</v>
      </c>
      <c r="CL71" s="28" t="s">
        <v>3</v>
      </c>
    </row>
    <row r="72" s="4" customFormat="1" ht="23.25" customHeight="1">
      <c r="A72" s="111" t="s">
        <v>82</v>
      </c>
      <c r="B72" s="60"/>
      <c r="C72" s="10"/>
      <c r="D72" s="10"/>
      <c r="E72" s="10"/>
      <c r="F72" s="112" t="s">
        <v>134</v>
      </c>
      <c r="G72" s="112"/>
      <c r="H72" s="112"/>
      <c r="I72" s="112"/>
      <c r="J72" s="112"/>
      <c r="K72" s="10"/>
      <c r="L72" s="112" t="s">
        <v>135</v>
      </c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3">
        <f>'SO-04.03.08 - Závlahový s...'!J34</f>
        <v>0</v>
      </c>
      <c r="AH72" s="10"/>
      <c r="AI72" s="10"/>
      <c r="AJ72" s="10"/>
      <c r="AK72" s="10"/>
      <c r="AL72" s="10"/>
      <c r="AM72" s="10"/>
      <c r="AN72" s="113">
        <f>SUM(AG72,AT72)</f>
        <v>0</v>
      </c>
      <c r="AO72" s="10"/>
      <c r="AP72" s="10"/>
      <c r="AQ72" s="114" t="s">
        <v>85</v>
      </c>
      <c r="AR72" s="60"/>
      <c r="AS72" s="115">
        <v>0</v>
      </c>
      <c r="AT72" s="116">
        <f>ROUND(SUM(AV72:AW72),2)</f>
        <v>0</v>
      </c>
      <c r="AU72" s="117">
        <f>'SO-04.03.08 - Závlahový s...'!P97</f>
        <v>0</v>
      </c>
      <c r="AV72" s="116">
        <f>'SO-04.03.08 - Závlahový s...'!J37</f>
        <v>0</v>
      </c>
      <c r="AW72" s="116">
        <f>'SO-04.03.08 - Závlahový s...'!J38</f>
        <v>0</v>
      </c>
      <c r="AX72" s="116">
        <f>'SO-04.03.08 - Závlahový s...'!J39</f>
        <v>0</v>
      </c>
      <c r="AY72" s="116">
        <f>'SO-04.03.08 - Závlahový s...'!J40</f>
        <v>0</v>
      </c>
      <c r="AZ72" s="116">
        <f>'SO-04.03.08 - Závlahový s...'!F37</f>
        <v>0</v>
      </c>
      <c r="BA72" s="116">
        <f>'SO-04.03.08 - Závlahový s...'!F38</f>
        <v>0</v>
      </c>
      <c r="BB72" s="116">
        <f>'SO-04.03.08 - Závlahový s...'!F39</f>
        <v>0</v>
      </c>
      <c r="BC72" s="116">
        <f>'SO-04.03.08 - Závlahový s...'!F40</f>
        <v>0</v>
      </c>
      <c r="BD72" s="118">
        <f>'SO-04.03.08 - Závlahový s...'!F41</f>
        <v>0</v>
      </c>
      <c r="BE72" s="4"/>
      <c r="BT72" s="28" t="s">
        <v>117</v>
      </c>
      <c r="BV72" s="28" t="s">
        <v>75</v>
      </c>
      <c r="BW72" s="28" t="s">
        <v>136</v>
      </c>
      <c r="BX72" s="28" t="s">
        <v>114</v>
      </c>
      <c r="CL72" s="28" t="s">
        <v>3</v>
      </c>
    </row>
    <row r="73" s="4" customFormat="1" ht="23.25" customHeight="1">
      <c r="A73" s="111" t="s">
        <v>82</v>
      </c>
      <c r="B73" s="60"/>
      <c r="C73" s="10"/>
      <c r="D73" s="10"/>
      <c r="E73" s="10"/>
      <c r="F73" s="112" t="s">
        <v>137</v>
      </c>
      <c r="G73" s="112"/>
      <c r="H73" s="112"/>
      <c r="I73" s="112"/>
      <c r="J73" s="112"/>
      <c r="K73" s="10"/>
      <c r="L73" s="112" t="s">
        <v>138</v>
      </c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3">
        <f>'SO-04.03.07 - Zařizovací ...'!J34</f>
        <v>0</v>
      </c>
      <c r="AH73" s="10"/>
      <c r="AI73" s="10"/>
      <c r="AJ73" s="10"/>
      <c r="AK73" s="10"/>
      <c r="AL73" s="10"/>
      <c r="AM73" s="10"/>
      <c r="AN73" s="113">
        <f>SUM(AG73,AT73)</f>
        <v>0</v>
      </c>
      <c r="AO73" s="10"/>
      <c r="AP73" s="10"/>
      <c r="AQ73" s="114" t="s">
        <v>85</v>
      </c>
      <c r="AR73" s="60"/>
      <c r="AS73" s="115">
        <v>0</v>
      </c>
      <c r="AT73" s="116">
        <f>ROUND(SUM(AV73:AW73),2)</f>
        <v>0</v>
      </c>
      <c r="AU73" s="117">
        <f>'SO-04.03.07 - Zařizovací ...'!P96</f>
        <v>0</v>
      </c>
      <c r="AV73" s="116">
        <f>'SO-04.03.07 - Zařizovací ...'!J37</f>
        <v>0</v>
      </c>
      <c r="AW73" s="116">
        <f>'SO-04.03.07 - Zařizovací ...'!J38</f>
        <v>0</v>
      </c>
      <c r="AX73" s="116">
        <f>'SO-04.03.07 - Zařizovací ...'!J39</f>
        <v>0</v>
      </c>
      <c r="AY73" s="116">
        <f>'SO-04.03.07 - Zařizovací ...'!J40</f>
        <v>0</v>
      </c>
      <c r="AZ73" s="116">
        <f>'SO-04.03.07 - Zařizovací ...'!F37</f>
        <v>0</v>
      </c>
      <c r="BA73" s="116">
        <f>'SO-04.03.07 - Zařizovací ...'!F38</f>
        <v>0</v>
      </c>
      <c r="BB73" s="116">
        <f>'SO-04.03.07 - Zařizovací ...'!F39</f>
        <v>0</v>
      </c>
      <c r="BC73" s="116">
        <f>'SO-04.03.07 - Zařizovací ...'!F40</f>
        <v>0</v>
      </c>
      <c r="BD73" s="118">
        <f>'SO-04.03.07 - Zařizovací ...'!F41</f>
        <v>0</v>
      </c>
      <c r="BE73" s="4"/>
      <c r="BT73" s="28" t="s">
        <v>117</v>
      </c>
      <c r="BV73" s="28" t="s">
        <v>75</v>
      </c>
      <c r="BW73" s="28" t="s">
        <v>139</v>
      </c>
      <c r="BX73" s="28" t="s">
        <v>114</v>
      </c>
      <c r="CL73" s="28" t="s">
        <v>3</v>
      </c>
    </row>
    <row r="74" s="4" customFormat="1" ht="16.5" customHeight="1">
      <c r="A74" s="4"/>
      <c r="B74" s="60"/>
      <c r="C74" s="10"/>
      <c r="D74" s="10"/>
      <c r="E74" s="112" t="s">
        <v>140</v>
      </c>
      <c r="F74" s="112"/>
      <c r="G74" s="112"/>
      <c r="H74" s="112"/>
      <c r="I74" s="112"/>
      <c r="J74" s="10"/>
      <c r="K74" s="112" t="s">
        <v>141</v>
      </c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9">
        <f>ROUND(SUM(AG75:AG79),2)</f>
        <v>0</v>
      </c>
      <c r="AH74" s="10"/>
      <c r="AI74" s="10"/>
      <c r="AJ74" s="10"/>
      <c r="AK74" s="10"/>
      <c r="AL74" s="10"/>
      <c r="AM74" s="10"/>
      <c r="AN74" s="113">
        <f>SUM(AG74,AT74)</f>
        <v>0</v>
      </c>
      <c r="AO74" s="10"/>
      <c r="AP74" s="10"/>
      <c r="AQ74" s="114" t="s">
        <v>85</v>
      </c>
      <c r="AR74" s="60"/>
      <c r="AS74" s="115">
        <f>ROUND(SUM(AS75:AS79),2)</f>
        <v>0</v>
      </c>
      <c r="AT74" s="116">
        <f>ROUND(SUM(AV74:AW74),2)</f>
        <v>0</v>
      </c>
      <c r="AU74" s="117">
        <f>ROUND(SUM(AU75:AU79),5)</f>
        <v>0</v>
      </c>
      <c r="AV74" s="116">
        <f>ROUND(AZ74*L29,2)</f>
        <v>0</v>
      </c>
      <c r="AW74" s="116">
        <f>ROUND(BA74*L30,2)</f>
        <v>0</v>
      </c>
      <c r="AX74" s="116">
        <f>ROUND(BB74*L29,2)</f>
        <v>0</v>
      </c>
      <c r="AY74" s="116">
        <f>ROUND(BC74*L30,2)</f>
        <v>0</v>
      </c>
      <c r="AZ74" s="116">
        <f>ROUND(SUM(AZ75:AZ79),2)</f>
        <v>0</v>
      </c>
      <c r="BA74" s="116">
        <f>ROUND(SUM(BA75:BA79),2)</f>
        <v>0</v>
      </c>
      <c r="BB74" s="116">
        <f>ROUND(SUM(BB75:BB79),2)</f>
        <v>0</v>
      </c>
      <c r="BC74" s="116">
        <f>ROUND(SUM(BC75:BC79),2)</f>
        <v>0</v>
      </c>
      <c r="BD74" s="118">
        <f>ROUND(SUM(BD75:BD79),2)</f>
        <v>0</v>
      </c>
      <c r="BE74" s="4"/>
      <c r="BS74" s="28" t="s">
        <v>72</v>
      </c>
      <c r="BT74" s="28" t="s">
        <v>86</v>
      </c>
      <c r="BU74" s="28" t="s">
        <v>74</v>
      </c>
      <c r="BV74" s="28" t="s">
        <v>75</v>
      </c>
      <c r="BW74" s="28" t="s">
        <v>142</v>
      </c>
      <c r="BX74" s="28" t="s">
        <v>105</v>
      </c>
      <c r="CL74" s="28" t="s">
        <v>20</v>
      </c>
    </row>
    <row r="75" s="4" customFormat="1" ht="23.25" customHeight="1">
      <c r="A75" s="111" t="s">
        <v>82</v>
      </c>
      <c r="B75" s="60"/>
      <c r="C75" s="10"/>
      <c r="D75" s="10"/>
      <c r="E75" s="10"/>
      <c r="F75" s="112" t="s">
        <v>143</v>
      </c>
      <c r="G75" s="112"/>
      <c r="H75" s="112"/>
      <c r="I75" s="112"/>
      <c r="J75" s="112"/>
      <c r="K75" s="10"/>
      <c r="L75" s="112" t="s">
        <v>144</v>
      </c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3">
        <f>'SO-04.04.01 - Silnoproud'!J34</f>
        <v>0</v>
      </c>
      <c r="AH75" s="10"/>
      <c r="AI75" s="10"/>
      <c r="AJ75" s="10"/>
      <c r="AK75" s="10"/>
      <c r="AL75" s="10"/>
      <c r="AM75" s="10"/>
      <c r="AN75" s="113">
        <f>SUM(AG75,AT75)</f>
        <v>0</v>
      </c>
      <c r="AO75" s="10"/>
      <c r="AP75" s="10"/>
      <c r="AQ75" s="114" t="s">
        <v>85</v>
      </c>
      <c r="AR75" s="60"/>
      <c r="AS75" s="115">
        <v>0</v>
      </c>
      <c r="AT75" s="116">
        <f>ROUND(SUM(AV75:AW75),2)</f>
        <v>0</v>
      </c>
      <c r="AU75" s="117">
        <f>'SO-04.04.01 - Silnoproud'!P101</f>
        <v>0</v>
      </c>
      <c r="AV75" s="116">
        <f>'SO-04.04.01 - Silnoproud'!J37</f>
        <v>0</v>
      </c>
      <c r="AW75" s="116">
        <f>'SO-04.04.01 - Silnoproud'!J38</f>
        <v>0</v>
      </c>
      <c r="AX75" s="116">
        <f>'SO-04.04.01 - Silnoproud'!J39</f>
        <v>0</v>
      </c>
      <c r="AY75" s="116">
        <f>'SO-04.04.01 - Silnoproud'!J40</f>
        <v>0</v>
      </c>
      <c r="AZ75" s="116">
        <f>'SO-04.04.01 - Silnoproud'!F37</f>
        <v>0</v>
      </c>
      <c r="BA75" s="116">
        <f>'SO-04.04.01 - Silnoproud'!F38</f>
        <v>0</v>
      </c>
      <c r="BB75" s="116">
        <f>'SO-04.04.01 - Silnoproud'!F39</f>
        <v>0</v>
      </c>
      <c r="BC75" s="116">
        <f>'SO-04.04.01 - Silnoproud'!F40</f>
        <v>0</v>
      </c>
      <c r="BD75" s="118">
        <f>'SO-04.04.01 - Silnoproud'!F41</f>
        <v>0</v>
      </c>
      <c r="BE75" s="4"/>
      <c r="BT75" s="28" t="s">
        <v>117</v>
      </c>
      <c r="BV75" s="28" t="s">
        <v>75</v>
      </c>
      <c r="BW75" s="28" t="s">
        <v>145</v>
      </c>
      <c r="BX75" s="28" t="s">
        <v>142</v>
      </c>
      <c r="CL75" s="28" t="s">
        <v>3</v>
      </c>
    </row>
    <row r="76" s="4" customFormat="1" ht="23.25" customHeight="1">
      <c r="A76" s="111" t="s">
        <v>82</v>
      </c>
      <c r="B76" s="60"/>
      <c r="C76" s="10"/>
      <c r="D76" s="10"/>
      <c r="E76" s="10"/>
      <c r="F76" s="112" t="s">
        <v>146</v>
      </c>
      <c r="G76" s="112"/>
      <c r="H76" s="112"/>
      <c r="I76" s="112"/>
      <c r="J76" s="112"/>
      <c r="K76" s="10"/>
      <c r="L76" s="112" t="s">
        <v>147</v>
      </c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3">
        <f>'SO-04.04.02 - Slaboproud'!J34</f>
        <v>0</v>
      </c>
      <c r="AH76" s="10"/>
      <c r="AI76" s="10"/>
      <c r="AJ76" s="10"/>
      <c r="AK76" s="10"/>
      <c r="AL76" s="10"/>
      <c r="AM76" s="10"/>
      <c r="AN76" s="113">
        <f>SUM(AG76,AT76)</f>
        <v>0</v>
      </c>
      <c r="AO76" s="10"/>
      <c r="AP76" s="10"/>
      <c r="AQ76" s="114" t="s">
        <v>85</v>
      </c>
      <c r="AR76" s="60"/>
      <c r="AS76" s="115">
        <v>0</v>
      </c>
      <c r="AT76" s="116">
        <f>ROUND(SUM(AV76:AW76),2)</f>
        <v>0</v>
      </c>
      <c r="AU76" s="117">
        <f>'SO-04.04.02 - Slaboproud'!P99</f>
        <v>0</v>
      </c>
      <c r="AV76" s="116">
        <f>'SO-04.04.02 - Slaboproud'!J37</f>
        <v>0</v>
      </c>
      <c r="AW76" s="116">
        <f>'SO-04.04.02 - Slaboproud'!J38</f>
        <v>0</v>
      </c>
      <c r="AX76" s="116">
        <f>'SO-04.04.02 - Slaboproud'!J39</f>
        <v>0</v>
      </c>
      <c r="AY76" s="116">
        <f>'SO-04.04.02 - Slaboproud'!J40</f>
        <v>0</v>
      </c>
      <c r="AZ76" s="116">
        <f>'SO-04.04.02 - Slaboproud'!F37</f>
        <v>0</v>
      </c>
      <c r="BA76" s="116">
        <f>'SO-04.04.02 - Slaboproud'!F38</f>
        <v>0</v>
      </c>
      <c r="BB76" s="116">
        <f>'SO-04.04.02 - Slaboproud'!F39</f>
        <v>0</v>
      </c>
      <c r="BC76" s="116">
        <f>'SO-04.04.02 - Slaboproud'!F40</f>
        <v>0</v>
      </c>
      <c r="BD76" s="118">
        <f>'SO-04.04.02 - Slaboproud'!F41</f>
        <v>0</v>
      </c>
      <c r="BE76" s="4"/>
      <c r="BT76" s="28" t="s">
        <v>117</v>
      </c>
      <c r="BV76" s="28" t="s">
        <v>75</v>
      </c>
      <c r="BW76" s="28" t="s">
        <v>148</v>
      </c>
      <c r="BX76" s="28" t="s">
        <v>142</v>
      </c>
      <c r="CL76" s="28" t="s">
        <v>3</v>
      </c>
    </row>
    <row r="77" s="4" customFormat="1" ht="23.25" customHeight="1">
      <c r="A77" s="111" t="s">
        <v>82</v>
      </c>
      <c r="B77" s="60"/>
      <c r="C77" s="10"/>
      <c r="D77" s="10"/>
      <c r="E77" s="10"/>
      <c r="F77" s="112" t="s">
        <v>149</v>
      </c>
      <c r="G77" s="112"/>
      <c r="H77" s="112"/>
      <c r="I77" s="112"/>
      <c r="J77" s="112"/>
      <c r="K77" s="10"/>
      <c r="L77" s="112" t="s">
        <v>150</v>
      </c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3">
        <f>'SO-04.04.03 - EPS'!J34</f>
        <v>0</v>
      </c>
      <c r="AH77" s="10"/>
      <c r="AI77" s="10"/>
      <c r="AJ77" s="10"/>
      <c r="AK77" s="10"/>
      <c r="AL77" s="10"/>
      <c r="AM77" s="10"/>
      <c r="AN77" s="113">
        <f>SUM(AG77,AT77)</f>
        <v>0</v>
      </c>
      <c r="AO77" s="10"/>
      <c r="AP77" s="10"/>
      <c r="AQ77" s="114" t="s">
        <v>85</v>
      </c>
      <c r="AR77" s="60"/>
      <c r="AS77" s="115">
        <v>0</v>
      </c>
      <c r="AT77" s="116">
        <f>ROUND(SUM(AV77:AW77),2)</f>
        <v>0</v>
      </c>
      <c r="AU77" s="117">
        <f>'SO-04.04.03 - EPS'!P97</f>
        <v>0</v>
      </c>
      <c r="AV77" s="116">
        <f>'SO-04.04.03 - EPS'!J37</f>
        <v>0</v>
      </c>
      <c r="AW77" s="116">
        <f>'SO-04.04.03 - EPS'!J38</f>
        <v>0</v>
      </c>
      <c r="AX77" s="116">
        <f>'SO-04.04.03 - EPS'!J39</f>
        <v>0</v>
      </c>
      <c r="AY77" s="116">
        <f>'SO-04.04.03 - EPS'!J40</f>
        <v>0</v>
      </c>
      <c r="AZ77" s="116">
        <f>'SO-04.04.03 - EPS'!F37</f>
        <v>0</v>
      </c>
      <c r="BA77" s="116">
        <f>'SO-04.04.03 - EPS'!F38</f>
        <v>0</v>
      </c>
      <c r="BB77" s="116">
        <f>'SO-04.04.03 - EPS'!F39</f>
        <v>0</v>
      </c>
      <c r="BC77" s="116">
        <f>'SO-04.04.03 - EPS'!F40</f>
        <v>0</v>
      </c>
      <c r="BD77" s="118">
        <f>'SO-04.04.03 - EPS'!F41</f>
        <v>0</v>
      </c>
      <c r="BE77" s="4"/>
      <c r="BT77" s="28" t="s">
        <v>117</v>
      </c>
      <c r="BV77" s="28" t="s">
        <v>75</v>
      </c>
      <c r="BW77" s="28" t="s">
        <v>151</v>
      </c>
      <c r="BX77" s="28" t="s">
        <v>142</v>
      </c>
      <c r="CL77" s="28" t="s">
        <v>3</v>
      </c>
    </row>
    <row r="78" s="4" customFormat="1" ht="23.25" customHeight="1">
      <c r="A78" s="111" t="s">
        <v>82</v>
      </c>
      <c r="B78" s="60"/>
      <c r="C78" s="10"/>
      <c r="D78" s="10"/>
      <c r="E78" s="10"/>
      <c r="F78" s="112" t="s">
        <v>152</v>
      </c>
      <c r="G78" s="112"/>
      <c r="H78" s="112"/>
      <c r="I78" s="112"/>
      <c r="J78" s="112"/>
      <c r="K78" s="10"/>
      <c r="L78" s="112" t="s">
        <v>153</v>
      </c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3">
        <f>'SO-04.04.04 - Umělé osvět...'!J34</f>
        <v>0</v>
      </c>
      <c r="AH78" s="10"/>
      <c r="AI78" s="10"/>
      <c r="AJ78" s="10"/>
      <c r="AK78" s="10"/>
      <c r="AL78" s="10"/>
      <c r="AM78" s="10"/>
      <c r="AN78" s="113">
        <f>SUM(AG78,AT78)</f>
        <v>0</v>
      </c>
      <c r="AO78" s="10"/>
      <c r="AP78" s="10"/>
      <c r="AQ78" s="114" t="s">
        <v>85</v>
      </c>
      <c r="AR78" s="60"/>
      <c r="AS78" s="115">
        <v>0</v>
      </c>
      <c r="AT78" s="116">
        <f>ROUND(SUM(AV78:AW78),2)</f>
        <v>0</v>
      </c>
      <c r="AU78" s="117">
        <f>'SO-04.04.04 - Umělé osvět...'!P96</f>
        <v>0</v>
      </c>
      <c r="AV78" s="116">
        <f>'SO-04.04.04 - Umělé osvět...'!J37</f>
        <v>0</v>
      </c>
      <c r="AW78" s="116">
        <f>'SO-04.04.04 - Umělé osvět...'!J38</f>
        <v>0</v>
      </c>
      <c r="AX78" s="116">
        <f>'SO-04.04.04 - Umělé osvět...'!J39</f>
        <v>0</v>
      </c>
      <c r="AY78" s="116">
        <f>'SO-04.04.04 - Umělé osvět...'!J40</f>
        <v>0</v>
      </c>
      <c r="AZ78" s="116">
        <f>'SO-04.04.04 - Umělé osvět...'!F37</f>
        <v>0</v>
      </c>
      <c r="BA78" s="116">
        <f>'SO-04.04.04 - Umělé osvět...'!F38</f>
        <v>0</v>
      </c>
      <c r="BB78" s="116">
        <f>'SO-04.04.04 - Umělé osvět...'!F39</f>
        <v>0</v>
      </c>
      <c r="BC78" s="116">
        <f>'SO-04.04.04 - Umělé osvět...'!F40</f>
        <v>0</v>
      </c>
      <c r="BD78" s="118">
        <f>'SO-04.04.04 - Umělé osvět...'!F41</f>
        <v>0</v>
      </c>
      <c r="BE78" s="4"/>
      <c r="BT78" s="28" t="s">
        <v>117</v>
      </c>
      <c r="BV78" s="28" t="s">
        <v>75</v>
      </c>
      <c r="BW78" s="28" t="s">
        <v>154</v>
      </c>
      <c r="BX78" s="28" t="s">
        <v>142</v>
      </c>
      <c r="CL78" s="28" t="s">
        <v>3</v>
      </c>
    </row>
    <row r="79" s="4" customFormat="1" ht="23.25" customHeight="1">
      <c r="A79" s="111" t="s">
        <v>82</v>
      </c>
      <c r="B79" s="60"/>
      <c r="C79" s="10"/>
      <c r="D79" s="10"/>
      <c r="E79" s="10"/>
      <c r="F79" s="112" t="s">
        <v>155</v>
      </c>
      <c r="G79" s="112"/>
      <c r="H79" s="112"/>
      <c r="I79" s="112"/>
      <c r="J79" s="112"/>
      <c r="K79" s="10"/>
      <c r="L79" s="112" t="s">
        <v>156</v>
      </c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3">
        <f>'SO-04.04.05 - Domácí tele...'!J34</f>
        <v>0</v>
      </c>
      <c r="AH79" s="10"/>
      <c r="AI79" s="10"/>
      <c r="AJ79" s="10"/>
      <c r="AK79" s="10"/>
      <c r="AL79" s="10"/>
      <c r="AM79" s="10"/>
      <c r="AN79" s="113">
        <f>SUM(AG79,AT79)</f>
        <v>0</v>
      </c>
      <c r="AO79" s="10"/>
      <c r="AP79" s="10"/>
      <c r="AQ79" s="114" t="s">
        <v>85</v>
      </c>
      <c r="AR79" s="60"/>
      <c r="AS79" s="115">
        <v>0</v>
      </c>
      <c r="AT79" s="116">
        <f>ROUND(SUM(AV79:AW79),2)</f>
        <v>0</v>
      </c>
      <c r="AU79" s="117">
        <f>'SO-04.04.05 - Domácí tele...'!P91</f>
        <v>0</v>
      </c>
      <c r="AV79" s="116">
        <f>'SO-04.04.05 - Domácí tele...'!J37</f>
        <v>0</v>
      </c>
      <c r="AW79" s="116">
        <f>'SO-04.04.05 - Domácí tele...'!J38</f>
        <v>0</v>
      </c>
      <c r="AX79" s="116">
        <f>'SO-04.04.05 - Domácí tele...'!J39</f>
        <v>0</v>
      </c>
      <c r="AY79" s="116">
        <f>'SO-04.04.05 - Domácí tele...'!J40</f>
        <v>0</v>
      </c>
      <c r="AZ79" s="116">
        <f>'SO-04.04.05 - Domácí tele...'!F37</f>
        <v>0</v>
      </c>
      <c r="BA79" s="116">
        <f>'SO-04.04.05 - Domácí tele...'!F38</f>
        <v>0</v>
      </c>
      <c r="BB79" s="116">
        <f>'SO-04.04.05 - Domácí tele...'!F39</f>
        <v>0</v>
      </c>
      <c r="BC79" s="116">
        <f>'SO-04.04.05 - Domácí tele...'!F40</f>
        <v>0</v>
      </c>
      <c r="BD79" s="118">
        <f>'SO-04.04.05 - Domácí tele...'!F41</f>
        <v>0</v>
      </c>
      <c r="BE79" s="4"/>
      <c r="BT79" s="28" t="s">
        <v>117</v>
      </c>
      <c r="BV79" s="28" t="s">
        <v>75</v>
      </c>
      <c r="BW79" s="28" t="s">
        <v>157</v>
      </c>
      <c r="BX79" s="28" t="s">
        <v>142</v>
      </c>
      <c r="CL79" s="28" t="s">
        <v>3</v>
      </c>
    </row>
    <row r="80" s="4" customFormat="1" ht="16.5" customHeight="1">
      <c r="A80" s="4"/>
      <c r="B80" s="60"/>
      <c r="C80" s="10"/>
      <c r="D80" s="10"/>
      <c r="E80" s="112" t="s">
        <v>158</v>
      </c>
      <c r="F80" s="112"/>
      <c r="G80" s="112"/>
      <c r="H80" s="112"/>
      <c r="I80" s="112"/>
      <c r="J80" s="10"/>
      <c r="K80" s="112" t="s">
        <v>159</v>
      </c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9">
        <f>ROUND(SUM(AG81:AG82),2)</f>
        <v>0</v>
      </c>
      <c r="AH80" s="10"/>
      <c r="AI80" s="10"/>
      <c r="AJ80" s="10"/>
      <c r="AK80" s="10"/>
      <c r="AL80" s="10"/>
      <c r="AM80" s="10"/>
      <c r="AN80" s="113">
        <f>SUM(AG80,AT80)</f>
        <v>0</v>
      </c>
      <c r="AO80" s="10"/>
      <c r="AP80" s="10"/>
      <c r="AQ80" s="114" t="s">
        <v>85</v>
      </c>
      <c r="AR80" s="60"/>
      <c r="AS80" s="115">
        <f>ROUND(SUM(AS81:AS82),2)</f>
        <v>0</v>
      </c>
      <c r="AT80" s="116">
        <f>ROUND(SUM(AV80:AW80),2)</f>
        <v>0</v>
      </c>
      <c r="AU80" s="117">
        <f>ROUND(SUM(AU81:AU82),5)</f>
        <v>0</v>
      </c>
      <c r="AV80" s="116">
        <f>ROUND(AZ80*L29,2)</f>
        <v>0</v>
      </c>
      <c r="AW80" s="116">
        <f>ROUND(BA80*L30,2)</f>
        <v>0</v>
      </c>
      <c r="AX80" s="116">
        <f>ROUND(BB80*L29,2)</f>
        <v>0</v>
      </c>
      <c r="AY80" s="116">
        <f>ROUND(BC80*L30,2)</f>
        <v>0</v>
      </c>
      <c r="AZ80" s="116">
        <f>ROUND(SUM(AZ81:AZ82),2)</f>
        <v>0</v>
      </c>
      <c r="BA80" s="116">
        <f>ROUND(SUM(BA81:BA82),2)</f>
        <v>0</v>
      </c>
      <c r="BB80" s="116">
        <f>ROUND(SUM(BB81:BB82),2)</f>
        <v>0</v>
      </c>
      <c r="BC80" s="116">
        <f>ROUND(SUM(BC81:BC82),2)</f>
        <v>0</v>
      </c>
      <c r="BD80" s="118">
        <f>ROUND(SUM(BD81:BD82),2)</f>
        <v>0</v>
      </c>
      <c r="BE80" s="4"/>
      <c r="BS80" s="28" t="s">
        <v>72</v>
      </c>
      <c r="BT80" s="28" t="s">
        <v>86</v>
      </c>
      <c r="BU80" s="28" t="s">
        <v>74</v>
      </c>
      <c r="BV80" s="28" t="s">
        <v>75</v>
      </c>
      <c r="BW80" s="28" t="s">
        <v>160</v>
      </c>
      <c r="BX80" s="28" t="s">
        <v>105</v>
      </c>
      <c r="CL80" s="28" t="s">
        <v>20</v>
      </c>
    </row>
    <row r="81" s="4" customFormat="1" ht="23.25" customHeight="1">
      <c r="A81" s="111" t="s">
        <v>82</v>
      </c>
      <c r="B81" s="60"/>
      <c r="C81" s="10"/>
      <c r="D81" s="10"/>
      <c r="E81" s="10"/>
      <c r="F81" s="112" t="s">
        <v>161</v>
      </c>
      <c r="G81" s="112"/>
      <c r="H81" s="112"/>
      <c r="I81" s="112"/>
      <c r="J81" s="112"/>
      <c r="K81" s="10"/>
      <c r="L81" s="112" t="s">
        <v>162</v>
      </c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3">
        <f>'SO-04.05.01 - ÚT'!J34</f>
        <v>0</v>
      </c>
      <c r="AH81" s="10"/>
      <c r="AI81" s="10"/>
      <c r="AJ81" s="10"/>
      <c r="AK81" s="10"/>
      <c r="AL81" s="10"/>
      <c r="AM81" s="10"/>
      <c r="AN81" s="113">
        <f>SUM(AG81,AT81)</f>
        <v>0</v>
      </c>
      <c r="AO81" s="10"/>
      <c r="AP81" s="10"/>
      <c r="AQ81" s="114" t="s">
        <v>85</v>
      </c>
      <c r="AR81" s="60"/>
      <c r="AS81" s="115">
        <v>0</v>
      </c>
      <c r="AT81" s="116">
        <f>ROUND(SUM(AV81:AW81),2)</f>
        <v>0</v>
      </c>
      <c r="AU81" s="117">
        <f>'SO-04.05.01 - ÚT'!P99</f>
        <v>0</v>
      </c>
      <c r="AV81" s="116">
        <f>'SO-04.05.01 - ÚT'!J37</f>
        <v>0</v>
      </c>
      <c r="AW81" s="116">
        <f>'SO-04.05.01 - ÚT'!J38</f>
        <v>0</v>
      </c>
      <c r="AX81" s="116">
        <f>'SO-04.05.01 - ÚT'!J39</f>
        <v>0</v>
      </c>
      <c r="AY81" s="116">
        <f>'SO-04.05.01 - ÚT'!J40</f>
        <v>0</v>
      </c>
      <c r="AZ81" s="116">
        <f>'SO-04.05.01 - ÚT'!F37</f>
        <v>0</v>
      </c>
      <c r="BA81" s="116">
        <f>'SO-04.05.01 - ÚT'!F38</f>
        <v>0</v>
      </c>
      <c r="BB81" s="116">
        <f>'SO-04.05.01 - ÚT'!F39</f>
        <v>0</v>
      </c>
      <c r="BC81" s="116">
        <f>'SO-04.05.01 - ÚT'!F40</f>
        <v>0</v>
      </c>
      <c r="BD81" s="118">
        <f>'SO-04.05.01 - ÚT'!F41</f>
        <v>0</v>
      </c>
      <c r="BE81" s="4"/>
      <c r="BT81" s="28" t="s">
        <v>117</v>
      </c>
      <c r="BV81" s="28" t="s">
        <v>75</v>
      </c>
      <c r="BW81" s="28" t="s">
        <v>163</v>
      </c>
      <c r="BX81" s="28" t="s">
        <v>160</v>
      </c>
      <c r="CL81" s="28" t="s">
        <v>20</v>
      </c>
    </row>
    <row r="82" s="4" customFormat="1" ht="23.25" customHeight="1">
      <c r="A82" s="111" t="s">
        <v>82</v>
      </c>
      <c r="B82" s="60"/>
      <c r="C82" s="10"/>
      <c r="D82" s="10"/>
      <c r="E82" s="10"/>
      <c r="F82" s="112" t="s">
        <v>164</v>
      </c>
      <c r="G82" s="112"/>
      <c r="H82" s="112"/>
      <c r="I82" s="112"/>
      <c r="J82" s="112"/>
      <c r="K82" s="10"/>
      <c r="L82" s="112" t="s">
        <v>165</v>
      </c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3">
        <f>'SO-04.05.02 - Tepelné čer...'!J34</f>
        <v>0</v>
      </c>
      <c r="AH82" s="10"/>
      <c r="AI82" s="10"/>
      <c r="AJ82" s="10"/>
      <c r="AK82" s="10"/>
      <c r="AL82" s="10"/>
      <c r="AM82" s="10"/>
      <c r="AN82" s="113">
        <f>SUM(AG82,AT82)</f>
        <v>0</v>
      </c>
      <c r="AO82" s="10"/>
      <c r="AP82" s="10"/>
      <c r="AQ82" s="114" t="s">
        <v>85</v>
      </c>
      <c r="AR82" s="60"/>
      <c r="AS82" s="115">
        <v>0</v>
      </c>
      <c r="AT82" s="116">
        <f>ROUND(SUM(AV82:AW82),2)</f>
        <v>0</v>
      </c>
      <c r="AU82" s="117">
        <f>'SO-04.05.02 - Tepelné čer...'!P97</f>
        <v>0</v>
      </c>
      <c r="AV82" s="116">
        <f>'SO-04.05.02 - Tepelné čer...'!J37</f>
        <v>0</v>
      </c>
      <c r="AW82" s="116">
        <f>'SO-04.05.02 - Tepelné čer...'!J38</f>
        <v>0</v>
      </c>
      <c r="AX82" s="116">
        <f>'SO-04.05.02 - Tepelné čer...'!J39</f>
        <v>0</v>
      </c>
      <c r="AY82" s="116">
        <f>'SO-04.05.02 - Tepelné čer...'!J40</f>
        <v>0</v>
      </c>
      <c r="AZ82" s="116">
        <f>'SO-04.05.02 - Tepelné čer...'!F37</f>
        <v>0</v>
      </c>
      <c r="BA82" s="116">
        <f>'SO-04.05.02 - Tepelné čer...'!F38</f>
        <v>0</v>
      </c>
      <c r="BB82" s="116">
        <f>'SO-04.05.02 - Tepelné čer...'!F39</f>
        <v>0</v>
      </c>
      <c r="BC82" s="116">
        <f>'SO-04.05.02 - Tepelné čer...'!F40</f>
        <v>0</v>
      </c>
      <c r="BD82" s="118">
        <f>'SO-04.05.02 - Tepelné čer...'!F41</f>
        <v>0</v>
      </c>
      <c r="BE82" s="4"/>
      <c r="BT82" s="28" t="s">
        <v>117</v>
      </c>
      <c r="BV82" s="28" t="s">
        <v>75</v>
      </c>
      <c r="BW82" s="28" t="s">
        <v>166</v>
      </c>
      <c r="BX82" s="28" t="s">
        <v>160</v>
      </c>
      <c r="CL82" s="28" t="s">
        <v>3</v>
      </c>
    </row>
    <row r="83" s="4" customFormat="1" ht="16.5" customHeight="1">
      <c r="A83" s="111" t="s">
        <v>82</v>
      </c>
      <c r="B83" s="60"/>
      <c r="C83" s="10"/>
      <c r="D83" s="10"/>
      <c r="E83" s="112" t="s">
        <v>167</v>
      </c>
      <c r="F83" s="112"/>
      <c r="G83" s="112"/>
      <c r="H83" s="112"/>
      <c r="I83" s="112"/>
      <c r="J83" s="10"/>
      <c r="K83" s="112" t="s">
        <v>168</v>
      </c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3">
        <f>'SO-04.06 - Fotovoltaika'!J32</f>
        <v>0</v>
      </c>
      <c r="AH83" s="10"/>
      <c r="AI83" s="10"/>
      <c r="AJ83" s="10"/>
      <c r="AK83" s="10"/>
      <c r="AL83" s="10"/>
      <c r="AM83" s="10"/>
      <c r="AN83" s="113">
        <f>SUM(AG83,AT83)</f>
        <v>0</v>
      </c>
      <c r="AO83" s="10"/>
      <c r="AP83" s="10"/>
      <c r="AQ83" s="114" t="s">
        <v>85</v>
      </c>
      <c r="AR83" s="60"/>
      <c r="AS83" s="115">
        <v>0</v>
      </c>
      <c r="AT83" s="116">
        <f>ROUND(SUM(AV83:AW83),2)</f>
        <v>0</v>
      </c>
      <c r="AU83" s="117">
        <f>'SO-04.06 - Fotovoltaika'!P85</f>
        <v>0</v>
      </c>
      <c r="AV83" s="116">
        <f>'SO-04.06 - Fotovoltaika'!J35</f>
        <v>0</v>
      </c>
      <c r="AW83" s="116">
        <f>'SO-04.06 - Fotovoltaika'!J36</f>
        <v>0</v>
      </c>
      <c r="AX83" s="116">
        <f>'SO-04.06 - Fotovoltaika'!J37</f>
        <v>0</v>
      </c>
      <c r="AY83" s="116">
        <f>'SO-04.06 - Fotovoltaika'!J38</f>
        <v>0</v>
      </c>
      <c r="AZ83" s="116">
        <f>'SO-04.06 - Fotovoltaika'!F35</f>
        <v>0</v>
      </c>
      <c r="BA83" s="116">
        <f>'SO-04.06 - Fotovoltaika'!F36</f>
        <v>0</v>
      </c>
      <c r="BB83" s="116">
        <f>'SO-04.06 - Fotovoltaika'!F37</f>
        <v>0</v>
      </c>
      <c r="BC83" s="116">
        <f>'SO-04.06 - Fotovoltaika'!F38</f>
        <v>0</v>
      </c>
      <c r="BD83" s="118">
        <f>'SO-04.06 - Fotovoltaika'!F39</f>
        <v>0</v>
      </c>
      <c r="BE83" s="4"/>
      <c r="BT83" s="28" t="s">
        <v>86</v>
      </c>
      <c r="BV83" s="28" t="s">
        <v>75</v>
      </c>
      <c r="BW83" s="28" t="s">
        <v>169</v>
      </c>
      <c r="BX83" s="28" t="s">
        <v>105</v>
      </c>
      <c r="CL83" s="28" t="s">
        <v>3</v>
      </c>
    </row>
    <row r="84" s="4" customFormat="1" ht="16.5" customHeight="1">
      <c r="A84" s="111" t="s">
        <v>82</v>
      </c>
      <c r="B84" s="60"/>
      <c r="C84" s="10"/>
      <c r="D84" s="10"/>
      <c r="E84" s="112" t="s">
        <v>170</v>
      </c>
      <c r="F84" s="112"/>
      <c r="G84" s="112"/>
      <c r="H84" s="112"/>
      <c r="I84" s="112"/>
      <c r="J84" s="10"/>
      <c r="K84" s="112" t="s">
        <v>171</v>
      </c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3">
        <f>'SO-04.09 - Interierové za...'!J32</f>
        <v>0</v>
      </c>
      <c r="AH84" s="10"/>
      <c r="AI84" s="10"/>
      <c r="AJ84" s="10"/>
      <c r="AK84" s="10"/>
      <c r="AL84" s="10"/>
      <c r="AM84" s="10"/>
      <c r="AN84" s="113">
        <f>SUM(AG84,AT84)</f>
        <v>0</v>
      </c>
      <c r="AO84" s="10"/>
      <c r="AP84" s="10"/>
      <c r="AQ84" s="114" t="s">
        <v>85</v>
      </c>
      <c r="AR84" s="60"/>
      <c r="AS84" s="115">
        <v>0</v>
      </c>
      <c r="AT84" s="116">
        <f>ROUND(SUM(AV84:AW84),2)</f>
        <v>0</v>
      </c>
      <c r="AU84" s="117">
        <f>'SO-04.09 - Interierové za...'!P85</f>
        <v>0</v>
      </c>
      <c r="AV84" s="116">
        <f>'SO-04.09 - Interierové za...'!J35</f>
        <v>0</v>
      </c>
      <c r="AW84" s="116">
        <f>'SO-04.09 - Interierové za...'!J36</f>
        <v>0</v>
      </c>
      <c r="AX84" s="116">
        <f>'SO-04.09 - Interierové za...'!J37</f>
        <v>0</v>
      </c>
      <c r="AY84" s="116">
        <f>'SO-04.09 - Interierové za...'!J38</f>
        <v>0</v>
      </c>
      <c r="AZ84" s="116">
        <f>'SO-04.09 - Interierové za...'!F35</f>
        <v>0</v>
      </c>
      <c r="BA84" s="116">
        <f>'SO-04.09 - Interierové za...'!F36</f>
        <v>0</v>
      </c>
      <c r="BB84" s="116">
        <f>'SO-04.09 - Interierové za...'!F37</f>
        <v>0</v>
      </c>
      <c r="BC84" s="116">
        <f>'SO-04.09 - Interierové za...'!F38</f>
        <v>0</v>
      </c>
      <c r="BD84" s="118">
        <f>'SO-04.09 - Interierové za...'!F39</f>
        <v>0</v>
      </c>
      <c r="BE84" s="4"/>
      <c r="BT84" s="28" t="s">
        <v>86</v>
      </c>
      <c r="BV84" s="28" t="s">
        <v>75</v>
      </c>
      <c r="BW84" s="28" t="s">
        <v>172</v>
      </c>
      <c r="BX84" s="28" t="s">
        <v>105</v>
      </c>
      <c r="CL84" s="28" t="s">
        <v>3</v>
      </c>
    </row>
    <row r="85" s="4" customFormat="1" ht="16.5" customHeight="1">
      <c r="A85" s="4"/>
      <c r="B85" s="60"/>
      <c r="C85" s="10"/>
      <c r="D85" s="10"/>
      <c r="E85" s="112" t="s">
        <v>173</v>
      </c>
      <c r="F85" s="112"/>
      <c r="G85" s="112"/>
      <c r="H85" s="112"/>
      <c r="I85" s="112"/>
      <c r="J85" s="10"/>
      <c r="K85" s="112" t="s">
        <v>174</v>
      </c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9">
        <f>ROUND(SUM(AG86:AG87),2)</f>
        <v>0</v>
      </c>
      <c r="AH85" s="10"/>
      <c r="AI85" s="10"/>
      <c r="AJ85" s="10"/>
      <c r="AK85" s="10"/>
      <c r="AL85" s="10"/>
      <c r="AM85" s="10"/>
      <c r="AN85" s="113">
        <f>SUM(AG85,AT85)</f>
        <v>0</v>
      </c>
      <c r="AO85" s="10"/>
      <c r="AP85" s="10"/>
      <c r="AQ85" s="114" t="s">
        <v>85</v>
      </c>
      <c r="AR85" s="60"/>
      <c r="AS85" s="115">
        <f>ROUND(SUM(AS86:AS87),2)</f>
        <v>0</v>
      </c>
      <c r="AT85" s="116">
        <f>ROUND(SUM(AV85:AW85),2)</f>
        <v>0</v>
      </c>
      <c r="AU85" s="117">
        <f>ROUND(SUM(AU86:AU87),5)</f>
        <v>0</v>
      </c>
      <c r="AV85" s="116">
        <f>ROUND(AZ85*L29,2)</f>
        <v>0</v>
      </c>
      <c r="AW85" s="116">
        <f>ROUND(BA85*L30,2)</f>
        <v>0</v>
      </c>
      <c r="AX85" s="116">
        <f>ROUND(BB85*L29,2)</f>
        <v>0</v>
      </c>
      <c r="AY85" s="116">
        <f>ROUND(BC85*L30,2)</f>
        <v>0</v>
      </c>
      <c r="AZ85" s="116">
        <f>ROUND(SUM(AZ86:AZ87),2)</f>
        <v>0</v>
      </c>
      <c r="BA85" s="116">
        <f>ROUND(SUM(BA86:BA87),2)</f>
        <v>0</v>
      </c>
      <c r="BB85" s="116">
        <f>ROUND(SUM(BB86:BB87),2)</f>
        <v>0</v>
      </c>
      <c r="BC85" s="116">
        <f>ROUND(SUM(BC86:BC87),2)</f>
        <v>0</v>
      </c>
      <c r="BD85" s="118">
        <f>ROUND(SUM(BD86:BD87),2)</f>
        <v>0</v>
      </c>
      <c r="BE85" s="4"/>
      <c r="BS85" s="28" t="s">
        <v>72</v>
      </c>
      <c r="BT85" s="28" t="s">
        <v>86</v>
      </c>
      <c r="BU85" s="28" t="s">
        <v>74</v>
      </c>
      <c r="BV85" s="28" t="s">
        <v>75</v>
      </c>
      <c r="BW85" s="28" t="s">
        <v>175</v>
      </c>
      <c r="BX85" s="28" t="s">
        <v>105</v>
      </c>
      <c r="CL85" s="28" t="s">
        <v>20</v>
      </c>
    </row>
    <row r="86" s="4" customFormat="1" ht="23.25" customHeight="1">
      <c r="A86" s="111" t="s">
        <v>82</v>
      </c>
      <c r="B86" s="60"/>
      <c r="C86" s="10"/>
      <c r="D86" s="10"/>
      <c r="E86" s="10"/>
      <c r="F86" s="112" t="s">
        <v>176</v>
      </c>
      <c r="G86" s="112"/>
      <c r="H86" s="112"/>
      <c r="I86" s="112"/>
      <c r="J86" s="112"/>
      <c r="K86" s="10"/>
      <c r="L86" s="112" t="s">
        <v>177</v>
      </c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3">
        <f>'SO-04.10.01 - VZT byty'!J34</f>
        <v>0</v>
      </c>
      <c r="AH86" s="10"/>
      <c r="AI86" s="10"/>
      <c r="AJ86" s="10"/>
      <c r="AK86" s="10"/>
      <c r="AL86" s="10"/>
      <c r="AM86" s="10"/>
      <c r="AN86" s="113">
        <f>SUM(AG86,AT86)</f>
        <v>0</v>
      </c>
      <c r="AO86" s="10"/>
      <c r="AP86" s="10"/>
      <c r="AQ86" s="114" t="s">
        <v>85</v>
      </c>
      <c r="AR86" s="60"/>
      <c r="AS86" s="115">
        <v>0</v>
      </c>
      <c r="AT86" s="116">
        <f>ROUND(SUM(AV86:AW86),2)</f>
        <v>0</v>
      </c>
      <c r="AU86" s="117">
        <f>'SO-04.10.01 - VZT byty'!P96</f>
        <v>0</v>
      </c>
      <c r="AV86" s="116">
        <f>'SO-04.10.01 - VZT byty'!J37</f>
        <v>0</v>
      </c>
      <c r="AW86" s="116">
        <f>'SO-04.10.01 - VZT byty'!J38</f>
        <v>0</v>
      </c>
      <c r="AX86" s="116">
        <f>'SO-04.10.01 - VZT byty'!J39</f>
        <v>0</v>
      </c>
      <c r="AY86" s="116">
        <f>'SO-04.10.01 - VZT byty'!J40</f>
        <v>0</v>
      </c>
      <c r="AZ86" s="116">
        <f>'SO-04.10.01 - VZT byty'!F37</f>
        <v>0</v>
      </c>
      <c r="BA86" s="116">
        <f>'SO-04.10.01 - VZT byty'!F38</f>
        <v>0</v>
      </c>
      <c r="BB86" s="116">
        <f>'SO-04.10.01 - VZT byty'!F39</f>
        <v>0</v>
      </c>
      <c r="BC86" s="116">
        <f>'SO-04.10.01 - VZT byty'!F40</f>
        <v>0</v>
      </c>
      <c r="BD86" s="118">
        <f>'SO-04.10.01 - VZT byty'!F41</f>
        <v>0</v>
      </c>
      <c r="BE86" s="4"/>
      <c r="BT86" s="28" t="s">
        <v>117</v>
      </c>
      <c r="BV86" s="28" t="s">
        <v>75</v>
      </c>
      <c r="BW86" s="28" t="s">
        <v>178</v>
      </c>
      <c r="BX86" s="28" t="s">
        <v>175</v>
      </c>
      <c r="CL86" s="28" t="s">
        <v>3</v>
      </c>
    </row>
    <row r="87" s="4" customFormat="1" ht="23.25" customHeight="1">
      <c r="A87" s="111" t="s">
        <v>82</v>
      </c>
      <c r="B87" s="60"/>
      <c r="C87" s="10"/>
      <c r="D87" s="10"/>
      <c r="E87" s="10"/>
      <c r="F87" s="112" t="s">
        <v>179</v>
      </c>
      <c r="G87" s="112"/>
      <c r="H87" s="112"/>
      <c r="I87" s="112"/>
      <c r="J87" s="112"/>
      <c r="K87" s="10"/>
      <c r="L87" s="112" t="s">
        <v>180</v>
      </c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3">
        <f>'SO-04.10.02 - CHÚC'!J34</f>
        <v>0</v>
      </c>
      <c r="AH87" s="10"/>
      <c r="AI87" s="10"/>
      <c r="AJ87" s="10"/>
      <c r="AK87" s="10"/>
      <c r="AL87" s="10"/>
      <c r="AM87" s="10"/>
      <c r="AN87" s="113">
        <f>SUM(AG87,AT87)</f>
        <v>0</v>
      </c>
      <c r="AO87" s="10"/>
      <c r="AP87" s="10"/>
      <c r="AQ87" s="114" t="s">
        <v>85</v>
      </c>
      <c r="AR87" s="60"/>
      <c r="AS87" s="115">
        <v>0</v>
      </c>
      <c r="AT87" s="116">
        <f>ROUND(SUM(AV87:AW87),2)</f>
        <v>0</v>
      </c>
      <c r="AU87" s="117">
        <f>'SO-04.10.02 - CHÚC'!P93</f>
        <v>0</v>
      </c>
      <c r="AV87" s="116">
        <f>'SO-04.10.02 - CHÚC'!J37</f>
        <v>0</v>
      </c>
      <c r="AW87" s="116">
        <f>'SO-04.10.02 - CHÚC'!J38</f>
        <v>0</v>
      </c>
      <c r="AX87" s="116">
        <f>'SO-04.10.02 - CHÚC'!J39</f>
        <v>0</v>
      </c>
      <c r="AY87" s="116">
        <f>'SO-04.10.02 - CHÚC'!J40</f>
        <v>0</v>
      </c>
      <c r="AZ87" s="116">
        <f>'SO-04.10.02 - CHÚC'!F37</f>
        <v>0</v>
      </c>
      <c r="BA87" s="116">
        <f>'SO-04.10.02 - CHÚC'!F38</f>
        <v>0</v>
      </c>
      <c r="BB87" s="116">
        <f>'SO-04.10.02 - CHÚC'!F39</f>
        <v>0</v>
      </c>
      <c r="BC87" s="116">
        <f>'SO-04.10.02 - CHÚC'!F40</f>
        <v>0</v>
      </c>
      <c r="BD87" s="118">
        <f>'SO-04.10.02 - CHÚC'!F41</f>
        <v>0</v>
      </c>
      <c r="BE87" s="4"/>
      <c r="BT87" s="28" t="s">
        <v>117</v>
      </c>
      <c r="BV87" s="28" t="s">
        <v>75</v>
      </c>
      <c r="BW87" s="28" t="s">
        <v>181</v>
      </c>
      <c r="BX87" s="28" t="s">
        <v>175</v>
      </c>
      <c r="CL87" s="28" t="s">
        <v>3</v>
      </c>
    </row>
    <row r="88" s="7" customFormat="1" ht="16.5" customHeight="1">
      <c r="A88" s="7"/>
      <c r="B88" s="99"/>
      <c r="C88" s="100"/>
      <c r="D88" s="101" t="s">
        <v>182</v>
      </c>
      <c r="E88" s="101"/>
      <c r="F88" s="101"/>
      <c r="G88" s="101"/>
      <c r="H88" s="101"/>
      <c r="I88" s="102"/>
      <c r="J88" s="101" t="s">
        <v>183</v>
      </c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3">
        <f>ROUND(SUM(AG89:AG92),2)</f>
        <v>0</v>
      </c>
      <c r="AH88" s="102"/>
      <c r="AI88" s="102"/>
      <c r="AJ88" s="102"/>
      <c r="AK88" s="102"/>
      <c r="AL88" s="102"/>
      <c r="AM88" s="102"/>
      <c r="AN88" s="104">
        <f>SUM(AG88,AT88)</f>
        <v>0</v>
      </c>
      <c r="AO88" s="102"/>
      <c r="AP88" s="102"/>
      <c r="AQ88" s="105" t="s">
        <v>79</v>
      </c>
      <c r="AR88" s="99"/>
      <c r="AS88" s="106">
        <f>ROUND(SUM(AS89:AS92),2)</f>
        <v>0</v>
      </c>
      <c r="AT88" s="107">
        <f>ROUND(SUM(AV88:AW88),2)</f>
        <v>0</v>
      </c>
      <c r="AU88" s="108">
        <f>ROUND(SUM(AU89:AU92),5)</f>
        <v>0</v>
      </c>
      <c r="AV88" s="107">
        <f>ROUND(AZ88*L29,2)</f>
        <v>0</v>
      </c>
      <c r="AW88" s="107">
        <f>ROUND(BA88*L30,2)</f>
        <v>0</v>
      </c>
      <c r="AX88" s="107">
        <f>ROUND(BB88*L29,2)</f>
        <v>0</v>
      </c>
      <c r="AY88" s="107">
        <f>ROUND(BC88*L30,2)</f>
        <v>0</v>
      </c>
      <c r="AZ88" s="107">
        <f>ROUND(SUM(AZ89:AZ92),2)</f>
        <v>0</v>
      </c>
      <c r="BA88" s="107">
        <f>ROUND(SUM(BA89:BA92),2)</f>
        <v>0</v>
      </c>
      <c r="BB88" s="107">
        <f>ROUND(SUM(BB89:BB92),2)</f>
        <v>0</v>
      </c>
      <c r="BC88" s="107">
        <f>ROUND(SUM(BC89:BC92),2)</f>
        <v>0</v>
      </c>
      <c r="BD88" s="109">
        <f>ROUND(SUM(BD89:BD92),2)</f>
        <v>0</v>
      </c>
      <c r="BE88" s="7"/>
      <c r="BS88" s="110" t="s">
        <v>72</v>
      </c>
      <c r="BT88" s="110" t="s">
        <v>80</v>
      </c>
      <c r="BU88" s="110" t="s">
        <v>74</v>
      </c>
      <c r="BV88" s="110" t="s">
        <v>75</v>
      </c>
      <c r="BW88" s="110" t="s">
        <v>184</v>
      </c>
      <c r="BX88" s="110" t="s">
        <v>5</v>
      </c>
      <c r="CL88" s="110" t="s">
        <v>20</v>
      </c>
      <c r="CM88" s="110" t="s">
        <v>80</v>
      </c>
    </row>
    <row r="89" s="4" customFormat="1" ht="16.5" customHeight="1">
      <c r="A89" s="111" t="s">
        <v>82</v>
      </c>
      <c r="B89" s="60"/>
      <c r="C89" s="10"/>
      <c r="D89" s="10"/>
      <c r="E89" s="112" t="s">
        <v>185</v>
      </c>
      <c r="F89" s="112"/>
      <c r="G89" s="112"/>
      <c r="H89" s="112"/>
      <c r="I89" s="112"/>
      <c r="J89" s="10"/>
      <c r="K89" s="112" t="s">
        <v>186</v>
      </c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3">
        <f>'SO-05.02 - Sjezd na komun...'!J32</f>
        <v>0</v>
      </c>
      <c r="AH89" s="10"/>
      <c r="AI89" s="10"/>
      <c r="AJ89" s="10"/>
      <c r="AK89" s="10"/>
      <c r="AL89" s="10"/>
      <c r="AM89" s="10"/>
      <c r="AN89" s="113">
        <f>SUM(AG89,AT89)</f>
        <v>0</v>
      </c>
      <c r="AO89" s="10"/>
      <c r="AP89" s="10"/>
      <c r="AQ89" s="114" t="s">
        <v>85</v>
      </c>
      <c r="AR89" s="60"/>
      <c r="AS89" s="115">
        <v>0</v>
      </c>
      <c r="AT89" s="116">
        <f>ROUND(SUM(AV89:AW89),2)</f>
        <v>0</v>
      </c>
      <c r="AU89" s="117">
        <f>'SO-05.02 - Sjezd na komun...'!P97</f>
        <v>0</v>
      </c>
      <c r="AV89" s="116">
        <f>'SO-05.02 - Sjezd na komun...'!J35</f>
        <v>0</v>
      </c>
      <c r="AW89" s="116">
        <f>'SO-05.02 - Sjezd na komun...'!J36</f>
        <v>0</v>
      </c>
      <c r="AX89" s="116">
        <f>'SO-05.02 - Sjezd na komun...'!J37</f>
        <v>0</v>
      </c>
      <c r="AY89" s="116">
        <f>'SO-05.02 - Sjezd na komun...'!J38</f>
        <v>0</v>
      </c>
      <c r="AZ89" s="116">
        <f>'SO-05.02 - Sjezd na komun...'!F35</f>
        <v>0</v>
      </c>
      <c r="BA89" s="116">
        <f>'SO-05.02 - Sjezd na komun...'!F36</f>
        <v>0</v>
      </c>
      <c r="BB89" s="116">
        <f>'SO-05.02 - Sjezd na komun...'!F37</f>
        <v>0</v>
      </c>
      <c r="BC89" s="116">
        <f>'SO-05.02 - Sjezd na komun...'!F38</f>
        <v>0</v>
      </c>
      <c r="BD89" s="118">
        <f>'SO-05.02 - Sjezd na komun...'!F39</f>
        <v>0</v>
      </c>
      <c r="BE89" s="4"/>
      <c r="BT89" s="28" t="s">
        <v>86</v>
      </c>
      <c r="BV89" s="28" t="s">
        <v>75</v>
      </c>
      <c r="BW89" s="28" t="s">
        <v>187</v>
      </c>
      <c r="BX89" s="28" t="s">
        <v>184</v>
      </c>
      <c r="CL89" s="28" t="s">
        <v>3</v>
      </c>
    </row>
    <row r="90" s="4" customFormat="1" ht="16.5" customHeight="1">
      <c r="A90" s="111" t="s">
        <v>82</v>
      </c>
      <c r="B90" s="60"/>
      <c r="C90" s="10"/>
      <c r="D90" s="10"/>
      <c r="E90" s="112" t="s">
        <v>188</v>
      </c>
      <c r="F90" s="112"/>
      <c r="G90" s="112"/>
      <c r="H90" s="112"/>
      <c r="I90" s="112"/>
      <c r="J90" s="10"/>
      <c r="K90" s="112" t="s">
        <v>189</v>
      </c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3">
        <f>'SO-05.05 - Exterierový mo...'!J32</f>
        <v>0</v>
      </c>
      <c r="AH90" s="10"/>
      <c r="AI90" s="10"/>
      <c r="AJ90" s="10"/>
      <c r="AK90" s="10"/>
      <c r="AL90" s="10"/>
      <c r="AM90" s="10"/>
      <c r="AN90" s="113">
        <f>SUM(AG90,AT90)</f>
        <v>0</v>
      </c>
      <c r="AO90" s="10"/>
      <c r="AP90" s="10"/>
      <c r="AQ90" s="114" t="s">
        <v>85</v>
      </c>
      <c r="AR90" s="60"/>
      <c r="AS90" s="115">
        <v>0</v>
      </c>
      <c r="AT90" s="116">
        <f>ROUND(SUM(AV90:AW90),2)</f>
        <v>0</v>
      </c>
      <c r="AU90" s="117">
        <f>'SO-05.05 - Exterierový mo...'!P85</f>
        <v>0</v>
      </c>
      <c r="AV90" s="116">
        <f>'SO-05.05 - Exterierový mo...'!J35</f>
        <v>0</v>
      </c>
      <c r="AW90" s="116">
        <f>'SO-05.05 - Exterierový mo...'!J36</f>
        <v>0</v>
      </c>
      <c r="AX90" s="116">
        <f>'SO-05.05 - Exterierový mo...'!J37</f>
        <v>0</v>
      </c>
      <c r="AY90" s="116">
        <f>'SO-05.05 - Exterierový mo...'!J38</f>
        <v>0</v>
      </c>
      <c r="AZ90" s="116">
        <f>'SO-05.05 - Exterierový mo...'!F35</f>
        <v>0</v>
      </c>
      <c r="BA90" s="116">
        <f>'SO-05.05 - Exterierový mo...'!F36</f>
        <v>0</v>
      </c>
      <c r="BB90" s="116">
        <f>'SO-05.05 - Exterierový mo...'!F37</f>
        <v>0</v>
      </c>
      <c r="BC90" s="116">
        <f>'SO-05.05 - Exterierový mo...'!F38</f>
        <v>0</v>
      </c>
      <c r="BD90" s="118">
        <f>'SO-05.05 - Exterierový mo...'!F39</f>
        <v>0</v>
      </c>
      <c r="BE90" s="4"/>
      <c r="BT90" s="28" t="s">
        <v>86</v>
      </c>
      <c r="BV90" s="28" t="s">
        <v>75</v>
      </c>
      <c r="BW90" s="28" t="s">
        <v>190</v>
      </c>
      <c r="BX90" s="28" t="s">
        <v>184</v>
      </c>
      <c r="CL90" s="28" t="s">
        <v>20</v>
      </c>
    </row>
    <row r="91" s="4" customFormat="1" ht="16.5" customHeight="1">
      <c r="A91" s="111" t="s">
        <v>82</v>
      </c>
      <c r="B91" s="60"/>
      <c r="C91" s="10"/>
      <c r="D91" s="10"/>
      <c r="E91" s="112" t="s">
        <v>191</v>
      </c>
      <c r="F91" s="112"/>
      <c r="G91" s="112"/>
      <c r="H91" s="112"/>
      <c r="I91" s="112"/>
      <c r="J91" s="10"/>
      <c r="K91" s="112" t="s">
        <v>192</v>
      </c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3">
        <f>'SO-05.03 - Oplocení předz...'!J32</f>
        <v>0</v>
      </c>
      <c r="AH91" s="10"/>
      <c r="AI91" s="10"/>
      <c r="AJ91" s="10"/>
      <c r="AK91" s="10"/>
      <c r="AL91" s="10"/>
      <c r="AM91" s="10"/>
      <c r="AN91" s="113">
        <f>SUM(AG91,AT91)</f>
        <v>0</v>
      </c>
      <c r="AO91" s="10"/>
      <c r="AP91" s="10"/>
      <c r="AQ91" s="114" t="s">
        <v>85</v>
      </c>
      <c r="AR91" s="60"/>
      <c r="AS91" s="115">
        <v>0</v>
      </c>
      <c r="AT91" s="116">
        <f>ROUND(SUM(AV91:AW91),2)</f>
        <v>0</v>
      </c>
      <c r="AU91" s="117">
        <f>'SO-05.03 - Oplocení předz...'!P89</f>
        <v>0</v>
      </c>
      <c r="AV91" s="116">
        <f>'SO-05.03 - Oplocení předz...'!J35</f>
        <v>0</v>
      </c>
      <c r="AW91" s="116">
        <f>'SO-05.03 - Oplocení předz...'!J36</f>
        <v>0</v>
      </c>
      <c r="AX91" s="116">
        <f>'SO-05.03 - Oplocení předz...'!J37</f>
        <v>0</v>
      </c>
      <c r="AY91" s="116">
        <f>'SO-05.03 - Oplocení předz...'!J38</f>
        <v>0</v>
      </c>
      <c r="AZ91" s="116">
        <f>'SO-05.03 - Oplocení předz...'!F35</f>
        <v>0</v>
      </c>
      <c r="BA91" s="116">
        <f>'SO-05.03 - Oplocení předz...'!F36</f>
        <v>0</v>
      </c>
      <c r="BB91" s="116">
        <f>'SO-05.03 - Oplocení předz...'!F37</f>
        <v>0</v>
      </c>
      <c r="BC91" s="116">
        <f>'SO-05.03 - Oplocení předz...'!F38</f>
        <v>0</v>
      </c>
      <c r="BD91" s="118">
        <f>'SO-05.03 - Oplocení předz...'!F39</f>
        <v>0</v>
      </c>
      <c r="BE91" s="4"/>
      <c r="BT91" s="28" t="s">
        <v>86</v>
      </c>
      <c r="BV91" s="28" t="s">
        <v>75</v>
      </c>
      <c r="BW91" s="28" t="s">
        <v>193</v>
      </c>
      <c r="BX91" s="28" t="s">
        <v>184</v>
      </c>
      <c r="CL91" s="28" t="s">
        <v>20</v>
      </c>
    </row>
    <row r="92" s="4" customFormat="1" ht="16.5" customHeight="1">
      <c r="A92" s="111" t="s">
        <v>82</v>
      </c>
      <c r="B92" s="60"/>
      <c r="C92" s="10"/>
      <c r="D92" s="10"/>
      <c r="E92" s="112" t="s">
        <v>194</v>
      </c>
      <c r="F92" s="112"/>
      <c r="G92" s="112"/>
      <c r="H92" s="112"/>
      <c r="I92" s="112"/>
      <c r="J92" s="10"/>
      <c r="K92" s="112" t="s">
        <v>195</v>
      </c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3">
        <f>'SO-05.04 - Oplocení pozemku'!J32</f>
        <v>0</v>
      </c>
      <c r="AH92" s="10"/>
      <c r="AI92" s="10"/>
      <c r="AJ92" s="10"/>
      <c r="AK92" s="10"/>
      <c r="AL92" s="10"/>
      <c r="AM92" s="10"/>
      <c r="AN92" s="113">
        <f>SUM(AG92,AT92)</f>
        <v>0</v>
      </c>
      <c r="AO92" s="10"/>
      <c r="AP92" s="10"/>
      <c r="AQ92" s="114" t="s">
        <v>85</v>
      </c>
      <c r="AR92" s="60"/>
      <c r="AS92" s="115">
        <v>0</v>
      </c>
      <c r="AT92" s="116">
        <f>ROUND(SUM(AV92:AW92),2)</f>
        <v>0</v>
      </c>
      <c r="AU92" s="117">
        <f>'SO-05.04 - Oplocení pozemku'!P89</f>
        <v>0</v>
      </c>
      <c r="AV92" s="116">
        <f>'SO-05.04 - Oplocení pozemku'!J35</f>
        <v>0</v>
      </c>
      <c r="AW92" s="116">
        <f>'SO-05.04 - Oplocení pozemku'!J36</f>
        <v>0</v>
      </c>
      <c r="AX92" s="116">
        <f>'SO-05.04 - Oplocení pozemku'!J37</f>
        <v>0</v>
      </c>
      <c r="AY92" s="116">
        <f>'SO-05.04 - Oplocení pozemku'!J38</f>
        <v>0</v>
      </c>
      <c r="AZ92" s="116">
        <f>'SO-05.04 - Oplocení pozemku'!F35</f>
        <v>0</v>
      </c>
      <c r="BA92" s="116">
        <f>'SO-05.04 - Oplocení pozemku'!F36</f>
        <v>0</v>
      </c>
      <c r="BB92" s="116">
        <f>'SO-05.04 - Oplocení pozemku'!F37</f>
        <v>0</v>
      </c>
      <c r="BC92" s="116">
        <f>'SO-05.04 - Oplocení pozemku'!F38</f>
        <v>0</v>
      </c>
      <c r="BD92" s="118">
        <f>'SO-05.04 - Oplocení pozemku'!F39</f>
        <v>0</v>
      </c>
      <c r="BE92" s="4"/>
      <c r="BT92" s="28" t="s">
        <v>86</v>
      </c>
      <c r="BV92" s="28" t="s">
        <v>75</v>
      </c>
      <c r="BW92" s="28" t="s">
        <v>196</v>
      </c>
      <c r="BX92" s="28" t="s">
        <v>184</v>
      </c>
      <c r="CL92" s="28" t="s">
        <v>20</v>
      </c>
    </row>
    <row r="93" s="7" customFormat="1" ht="16.5" customHeight="1">
      <c r="A93" s="7"/>
      <c r="B93" s="99"/>
      <c r="C93" s="100"/>
      <c r="D93" s="101" t="s">
        <v>197</v>
      </c>
      <c r="E93" s="101"/>
      <c r="F93" s="101"/>
      <c r="G93" s="101"/>
      <c r="H93" s="101"/>
      <c r="I93" s="102"/>
      <c r="J93" s="101" t="s">
        <v>198</v>
      </c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3">
        <f>ROUND(SUM(AG94:AG96),2)</f>
        <v>0</v>
      </c>
      <c r="AH93" s="102"/>
      <c r="AI93" s="102"/>
      <c r="AJ93" s="102"/>
      <c r="AK93" s="102"/>
      <c r="AL93" s="102"/>
      <c r="AM93" s="102"/>
      <c r="AN93" s="104">
        <f>SUM(AG93,AT93)</f>
        <v>0</v>
      </c>
      <c r="AO93" s="102"/>
      <c r="AP93" s="102"/>
      <c r="AQ93" s="105" t="s">
        <v>79</v>
      </c>
      <c r="AR93" s="99"/>
      <c r="AS93" s="106">
        <f>ROUND(SUM(AS94:AS96),2)</f>
        <v>0</v>
      </c>
      <c r="AT93" s="107">
        <f>ROUND(SUM(AV93:AW93),2)</f>
        <v>0</v>
      </c>
      <c r="AU93" s="108">
        <f>ROUND(SUM(AU94:AU96),5)</f>
        <v>0</v>
      </c>
      <c r="AV93" s="107">
        <f>ROUND(AZ93*L29,2)</f>
        <v>0</v>
      </c>
      <c r="AW93" s="107">
        <f>ROUND(BA93*L30,2)</f>
        <v>0</v>
      </c>
      <c r="AX93" s="107">
        <f>ROUND(BB93*L29,2)</f>
        <v>0</v>
      </c>
      <c r="AY93" s="107">
        <f>ROUND(BC93*L30,2)</f>
        <v>0</v>
      </c>
      <c r="AZ93" s="107">
        <f>ROUND(SUM(AZ94:AZ96),2)</f>
        <v>0</v>
      </c>
      <c r="BA93" s="107">
        <f>ROUND(SUM(BA94:BA96),2)</f>
        <v>0</v>
      </c>
      <c r="BB93" s="107">
        <f>ROUND(SUM(BB94:BB96),2)</f>
        <v>0</v>
      </c>
      <c r="BC93" s="107">
        <f>ROUND(SUM(BC94:BC96),2)</f>
        <v>0</v>
      </c>
      <c r="BD93" s="109">
        <f>ROUND(SUM(BD94:BD96),2)</f>
        <v>0</v>
      </c>
      <c r="BE93" s="7"/>
      <c r="BS93" s="110" t="s">
        <v>72</v>
      </c>
      <c r="BT93" s="110" t="s">
        <v>80</v>
      </c>
      <c r="BU93" s="110" t="s">
        <v>74</v>
      </c>
      <c r="BV93" s="110" t="s">
        <v>75</v>
      </c>
      <c r="BW93" s="110" t="s">
        <v>199</v>
      </c>
      <c r="BX93" s="110" t="s">
        <v>5</v>
      </c>
      <c r="CL93" s="110" t="s">
        <v>20</v>
      </c>
      <c r="CM93" s="110" t="s">
        <v>80</v>
      </c>
    </row>
    <row r="94" s="4" customFormat="1" ht="16.5" customHeight="1">
      <c r="A94" s="111" t="s">
        <v>82</v>
      </c>
      <c r="B94" s="60"/>
      <c r="C94" s="10"/>
      <c r="D94" s="10"/>
      <c r="E94" s="112" t="s">
        <v>200</v>
      </c>
      <c r="F94" s="112"/>
      <c r="G94" s="112"/>
      <c r="H94" s="112"/>
      <c r="I94" s="112"/>
      <c r="J94" s="10"/>
      <c r="K94" s="112" t="s">
        <v>201</v>
      </c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3">
        <f>'SO-06.01 - Čisté terénní ...'!J32</f>
        <v>0</v>
      </c>
      <c r="AH94" s="10"/>
      <c r="AI94" s="10"/>
      <c r="AJ94" s="10"/>
      <c r="AK94" s="10"/>
      <c r="AL94" s="10"/>
      <c r="AM94" s="10"/>
      <c r="AN94" s="113">
        <f>SUM(AG94,AT94)</f>
        <v>0</v>
      </c>
      <c r="AO94" s="10"/>
      <c r="AP94" s="10"/>
      <c r="AQ94" s="114" t="s">
        <v>85</v>
      </c>
      <c r="AR94" s="60"/>
      <c r="AS94" s="115">
        <v>0</v>
      </c>
      <c r="AT94" s="116">
        <f>ROUND(SUM(AV94:AW94),2)</f>
        <v>0</v>
      </c>
      <c r="AU94" s="117">
        <f>'SO-06.01 - Čisté terénní ...'!P87</f>
        <v>0</v>
      </c>
      <c r="AV94" s="116">
        <f>'SO-06.01 - Čisté terénní ...'!J35</f>
        <v>0</v>
      </c>
      <c r="AW94" s="116">
        <f>'SO-06.01 - Čisté terénní ...'!J36</f>
        <v>0</v>
      </c>
      <c r="AX94" s="116">
        <f>'SO-06.01 - Čisté terénní ...'!J37</f>
        <v>0</v>
      </c>
      <c r="AY94" s="116">
        <f>'SO-06.01 - Čisté terénní ...'!J38</f>
        <v>0</v>
      </c>
      <c r="AZ94" s="116">
        <f>'SO-06.01 - Čisté terénní ...'!F35</f>
        <v>0</v>
      </c>
      <c r="BA94" s="116">
        <f>'SO-06.01 - Čisté terénní ...'!F36</f>
        <v>0</v>
      </c>
      <c r="BB94" s="116">
        <f>'SO-06.01 - Čisté terénní ...'!F37</f>
        <v>0</v>
      </c>
      <c r="BC94" s="116">
        <f>'SO-06.01 - Čisté terénní ...'!F38</f>
        <v>0</v>
      </c>
      <c r="BD94" s="118">
        <f>'SO-06.01 - Čisté terénní ...'!F39</f>
        <v>0</v>
      </c>
      <c r="BE94" s="4"/>
      <c r="BT94" s="28" t="s">
        <v>86</v>
      </c>
      <c r="BV94" s="28" t="s">
        <v>75</v>
      </c>
      <c r="BW94" s="28" t="s">
        <v>202</v>
      </c>
      <c r="BX94" s="28" t="s">
        <v>199</v>
      </c>
      <c r="CL94" s="28" t="s">
        <v>20</v>
      </c>
    </row>
    <row r="95" s="4" customFormat="1" ht="16.5" customHeight="1">
      <c r="A95" s="111" t="s">
        <v>82</v>
      </c>
      <c r="B95" s="60"/>
      <c r="C95" s="10"/>
      <c r="D95" s="10"/>
      <c r="E95" s="112" t="s">
        <v>203</v>
      </c>
      <c r="F95" s="112"/>
      <c r="G95" s="112"/>
      <c r="H95" s="112"/>
      <c r="I95" s="112"/>
      <c r="J95" s="10"/>
      <c r="K95" s="112" t="s">
        <v>204</v>
      </c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3">
        <f>'SO-06.02 - Závlaha'!J32</f>
        <v>0</v>
      </c>
      <c r="AH95" s="10"/>
      <c r="AI95" s="10"/>
      <c r="AJ95" s="10"/>
      <c r="AK95" s="10"/>
      <c r="AL95" s="10"/>
      <c r="AM95" s="10"/>
      <c r="AN95" s="113">
        <f>SUM(AG95,AT95)</f>
        <v>0</v>
      </c>
      <c r="AO95" s="10"/>
      <c r="AP95" s="10"/>
      <c r="AQ95" s="114" t="s">
        <v>85</v>
      </c>
      <c r="AR95" s="60"/>
      <c r="AS95" s="115">
        <v>0</v>
      </c>
      <c r="AT95" s="116">
        <f>ROUND(SUM(AV95:AW95),2)</f>
        <v>0</v>
      </c>
      <c r="AU95" s="117">
        <f>'SO-06.02 - Závlaha'!P93</f>
        <v>0</v>
      </c>
      <c r="AV95" s="116">
        <f>'SO-06.02 - Závlaha'!J35</f>
        <v>0</v>
      </c>
      <c r="AW95" s="116">
        <f>'SO-06.02 - Závlaha'!J36</f>
        <v>0</v>
      </c>
      <c r="AX95" s="116">
        <f>'SO-06.02 - Závlaha'!J37</f>
        <v>0</v>
      </c>
      <c r="AY95" s="116">
        <f>'SO-06.02 - Závlaha'!J38</f>
        <v>0</v>
      </c>
      <c r="AZ95" s="116">
        <f>'SO-06.02 - Závlaha'!F35</f>
        <v>0</v>
      </c>
      <c r="BA95" s="116">
        <f>'SO-06.02 - Závlaha'!F36</f>
        <v>0</v>
      </c>
      <c r="BB95" s="116">
        <f>'SO-06.02 - Závlaha'!F37</f>
        <v>0</v>
      </c>
      <c r="BC95" s="116">
        <f>'SO-06.02 - Závlaha'!F38</f>
        <v>0</v>
      </c>
      <c r="BD95" s="118">
        <f>'SO-06.02 - Závlaha'!F39</f>
        <v>0</v>
      </c>
      <c r="BE95" s="4"/>
      <c r="BT95" s="28" t="s">
        <v>86</v>
      </c>
      <c r="BV95" s="28" t="s">
        <v>75</v>
      </c>
      <c r="BW95" s="28" t="s">
        <v>205</v>
      </c>
      <c r="BX95" s="28" t="s">
        <v>199</v>
      </c>
      <c r="CL95" s="28" t="s">
        <v>3</v>
      </c>
    </row>
    <row r="96" s="4" customFormat="1" ht="16.5" customHeight="1">
      <c r="A96" s="111" t="s">
        <v>82</v>
      </c>
      <c r="B96" s="60"/>
      <c r="C96" s="10"/>
      <c r="D96" s="10"/>
      <c r="E96" s="112" t="s">
        <v>206</v>
      </c>
      <c r="F96" s="112"/>
      <c r="G96" s="112"/>
      <c r="H96" s="112"/>
      <c r="I96" s="112"/>
      <c r="J96" s="10"/>
      <c r="K96" s="112" t="s">
        <v>207</v>
      </c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3">
        <f>'SO-06.03 - Zeleň výsadba'!J32</f>
        <v>0</v>
      </c>
      <c r="AH96" s="10"/>
      <c r="AI96" s="10"/>
      <c r="AJ96" s="10"/>
      <c r="AK96" s="10"/>
      <c r="AL96" s="10"/>
      <c r="AM96" s="10"/>
      <c r="AN96" s="113">
        <f>SUM(AG96,AT96)</f>
        <v>0</v>
      </c>
      <c r="AO96" s="10"/>
      <c r="AP96" s="10"/>
      <c r="AQ96" s="114" t="s">
        <v>85</v>
      </c>
      <c r="AR96" s="60"/>
      <c r="AS96" s="115">
        <v>0</v>
      </c>
      <c r="AT96" s="116">
        <f>ROUND(SUM(AV96:AW96),2)</f>
        <v>0</v>
      </c>
      <c r="AU96" s="117">
        <f>'SO-06.03 - Zeleň výsadba'!P87</f>
        <v>0</v>
      </c>
      <c r="AV96" s="116">
        <f>'SO-06.03 - Zeleň výsadba'!J35</f>
        <v>0</v>
      </c>
      <c r="AW96" s="116">
        <f>'SO-06.03 - Zeleň výsadba'!J36</f>
        <v>0</v>
      </c>
      <c r="AX96" s="116">
        <f>'SO-06.03 - Zeleň výsadba'!J37</f>
        <v>0</v>
      </c>
      <c r="AY96" s="116">
        <f>'SO-06.03 - Zeleň výsadba'!J38</f>
        <v>0</v>
      </c>
      <c r="AZ96" s="116">
        <f>'SO-06.03 - Zeleň výsadba'!F35</f>
        <v>0</v>
      </c>
      <c r="BA96" s="116">
        <f>'SO-06.03 - Zeleň výsadba'!F36</f>
        <v>0</v>
      </c>
      <c r="BB96" s="116">
        <f>'SO-06.03 - Zeleň výsadba'!F37</f>
        <v>0</v>
      </c>
      <c r="BC96" s="116">
        <f>'SO-06.03 - Zeleň výsadba'!F38</f>
        <v>0</v>
      </c>
      <c r="BD96" s="118">
        <f>'SO-06.03 - Zeleň výsadba'!F39</f>
        <v>0</v>
      </c>
      <c r="BE96" s="4"/>
      <c r="BT96" s="28" t="s">
        <v>86</v>
      </c>
      <c r="BV96" s="28" t="s">
        <v>75</v>
      </c>
      <c r="BW96" s="28" t="s">
        <v>208</v>
      </c>
      <c r="BX96" s="28" t="s">
        <v>199</v>
      </c>
      <c r="CL96" s="28" t="s">
        <v>20</v>
      </c>
    </row>
    <row r="97" s="7" customFormat="1" ht="16.5" customHeight="1">
      <c r="A97" s="111" t="s">
        <v>82</v>
      </c>
      <c r="B97" s="99"/>
      <c r="C97" s="100"/>
      <c r="D97" s="101" t="s">
        <v>209</v>
      </c>
      <c r="E97" s="101"/>
      <c r="F97" s="101"/>
      <c r="G97" s="101"/>
      <c r="H97" s="101"/>
      <c r="I97" s="102"/>
      <c r="J97" s="101" t="s">
        <v>210</v>
      </c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4">
        <f>'VRN - Vedlejší rozpočtové...'!J30</f>
        <v>0</v>
      </c>
      <c r="AH97" s="102"/>
      <c r="AI97" s="102"/>
      <c r="AJ97" s="102"/>
      <c r="AK97" s="102"/>
      <c r="AL97" s="102"/>
      <c r="AM97" s="102"/>
      <c r="AN97" s="104">
        <f>SUM(AG97,AT97)</f>
        <v>0</v>
      </c>
      <c r="AO97" s="102"/>
      <c r="AP97" s="102"/>
      <c r="AQ97" s="105" t="s">
        <v>79</v>
      </c>
      <c r="AR97" s="99"/>
      <c r="AS97" s="120">
        <v>0</v>
      </c>
      <c r="AT97" s="121">
        <f>ROUND(SUM(AV97:AW97),2)</f>
        <v>0</v>
      </c>
      <c r="AU97" s="122">
        <f>'VRN - Vedlejší rozpočtové...'!P83</f>
        <v>0</v>
      </c>
      <c r="AV97" s="121">
        <f>'VRN - Vedlejší rozpočtové...'!J33</f>
        <v>0</v>
      </c>
      <c r="AW97" s="121">
        <f>'VRN - Vedlejší rozpočtové...'!J34</f>
        <v>0</v>
      </c>
      <c r="AX97" s="121">
        <f>'VRN - Vedlejší rozpočtové...'!J35</f>
        <v>0</v>
      </c>
      <c r="AY97" s="121">
        <f>'VRN - Vedlejší rozpočtové...'!J36</f>
        <v>0</v>
      </c>
      <c r="AZ97" s="121">
        <f>'VRN - Vedlejší rozpočtové...'!F33</f>
        <v>0</v>
      </c>
      <c r="BA97" s="121">
        <f>'VRN - Vedlejší rozpočtové...'!F34</f>
        <v>0</v>
      </c>
      <c r="BB97" s="121">
        <f>'VRN - Vedlejší rozpočtové...'!F35</f>
        <v>0</v>
      </c>
      <c r="BC97" s="121">
        <f>'VRN - Vedlejší rozpočtové...'!F36</f>
        <v>0</v>
      </c>
      <c r="BD97" s="123">
        <f>'VRN - Vedlejší rozpočtové...'!F37</f>
        <v>0</v>
      </c>
      <c r="BE97" s="7"/>
      <c r="BT97" s="110" t="s">
        <v>80</v>
      </c>
      <c r="BV97" s="110" t="s">
        <v>75</v>
      </c>
      <c r="BW97" s="110" t="s">
        <v>211</v>
      </c>
      <c r="BX97" s="110" t="s">
        <v>5</v>
      </c>
      <c r="CL97" s="110" t="s">
        <v>20</v>
      </c>
      <c r="CM97" s="110" t="s">
        <v>80</v>
      </c>
    </row>
    <row r="98" s="2" customFormat="1" ht="30" customHeight="1">
      <c r="A98" s="39"/>
      <c r="B98" s="4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40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</row>
    <row r="99" s="2" customFormat="1" ht="6.96" customHeight="1">
      <c r="A99" s="39"/>
      <c r="B99" s="56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40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</row>
  </sheetData>
  <mergeCells count="210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AK30:AO30"/>
    <mergeCell ref="W30:AE30"/>
    <mergeCell ref="L30:P30"/>
    <mergeCell ref="W31:AE31"/>
    <mergeCell ref="L31:P31"/>
    <mergeCell ref="AK31:AO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G81:AM81"/>
    <mergeCell ref="AN81:AP81"/>
    <mergeCell ref="AG82:AM82"/>
    <mergeCell ref="AN82:AP82"/>
    <mergeCell ref="AN83:AP83"/>
    <mergeCell ref="AG83:AM83"/>
    <mergeCell ref="AN84:AP84"/>
    <mergeCell ref="AG84:AM84"/>
    <mergeCell ref="AN85:AP85"/>
    <mergeCell ref="AG85:AM85"/>
    <mergeCell ref="AG86:AM86"/>
    <mergeCell ref="AN86:AP86"/>
    <mergeCell ref="AG87:AM87"/>
    <mergeCell ref="AN87:AP87"/>
    <mergeCell ref="AN88:AP88"/>
    <mergeCell ref="AG88:AM88"/>
    <mergeCell ref="AN89:AP89"/>
    <mergeCell ref="AG89:AM89"/>
    <mergeCell ref="AN90:AP90"/>
    <mergeCell ref="AG90:AM90"/>
    <mergeCell ref="AN91:AP91"/>
    <mergeCell ref="AG91:AM91"/>
    <mergeCell ref="AG92:AM92"/>
    <mergeCell ref="AN92:AP92"/>
    <mergeCell ref="AN93:AP93"/>
    <mergeCell ref="AG93:AM93"/>
    <mergeCell ref="AN94:AP94"/>
    <mergeCell ref="AG94:AM94"/>
    <mergeCell ref="AN95:AP95"/>
    <mergeCell ref="AG95:AM95"/>
    <mergeCell ref="AN96:AP96"/>
    <mergeCell ref="AG96:AM96"/>
    <mergeCell ref="AN97:AP97"/>
    <mergeCell ref="AG97:AM97"/>
    <mergeCell ref="L45:AO45"/>
    <mergeCell ref="C52:G52"/>
    <mergeCell ref="I52:AF52"/>
    <mergeCell ref="D55:H55"/>
    <mergeCell ref="J55:AF55"/>
    <mergeCell ref="K56:AF56"/>
    <mergeCell ref="E56:I56"/>
    <mergeCell ref="D57:H57"/>
    <mergeCell ref="J57:AF57"/>
    <mergeCell ref="K58:AF58"/>
    <mergeCell ref="E58:I58"/>
    <mergeCell ref="E59:I59"/>
    <mergeCell ref="K59:AF59"/>
    <mergeCell ref="D60:H60"/>
    <mergeCell ref="J60:AF60"/>
    <mergeCell ref="E61:I61"/>
    <mergeCell ref="K61:AF61"/>
    <mergeCell ref="J62:AF62"/>
    <mergeCell ref="D62:H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G55:AM55"/>
    <mergeCell ref="AN55:AP55"/>
    <mergeCell ref="AN56:AP56"/>
    <mergeCell ref="AG56:AM56"/>
    <mergeCell ref="AN57:AP57"/>
    <mergeCell ref="AG57:AM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E64:I64"/>
    <mergeCell ref="K64:AF64"/>
    <mergeCell ref="E65:I65"/>
    <mergeCell ref="K65:AF65"/>
    <mergeCell ref="L66:AF66"/>
    <mergeCell ref="F66:J66"/>
    <mergeCell ref="F67:J67"/>
    <mergeCell ref="L67:AF67"/>
    <mergeCell ref="L68:AF68"/>
    <mergeCell ref="F68:J68"/>
    <mergeCell ref="L69:AF69"/>
    <mergeCell ref="F69:J69"/>
    <mergeCell ref="L70:AF70"/>
    <mergeCell ref="F70:J70"/>
    <mergeCell ref="L71:AF71"/>
    <mergeCell ref="F71:J71"/>
    <mergeCell ref="F72:J72"/>
    <mergeCell ref="L72:AF72"/>
    <mergeCell ref="L73:AF73"/>
    <mergeCell ref="F73:J73"/>
    <mergeCell ref="E74:I74"/>
    <mergeCell ref="K74:AF74"/>
    <mergeCell ref="F75:J75"/>
    <mergeCell ref="L75:AF75"/>
    <mergeCell ref="L76:AF76"/>
    <mergeCell ref="F76:J76"/>
    <mergeCell ref="F77:J77"/>
    <mergeCell ref="L77:AF77"/>
    <mergeCell ref="L78:AF78"/>
    <mergeCell ref="F78:J78"/>
    <mergeCell ref="L79:AF79"/>
    <mergeCell ref="F79:J79"/>
    <mergeCell ref="K80:AF80"/>
    <mergeCell ref="E80:I80"/>
    <mergeCell ref="L81:AF81"/>
    <mergeCell ref="F81:J81"/>
    <mergeCell ref="L82:AF82"/>
    <mergeCell ref="F82:J82"/>
    <mergeCell ref="K83:AF83"/>
    <mergeCell ref="E83:I83"/>
    <mergeCell ref="E84:I84"/>
    <mergeCell ref="K84:AF84"/>
    <mergeCell ref="K85:AF85"/>
    <mergeCell ref="E85:I85"/>
    <mergeCell ref="L86:AF86"/>
    <mergeCell ref="F86:J86"/>
    <mergeCell ref="L87:AF87"/>
    <mergeCell ref="F87:J87"/>
    <mergeCell ref="J88:AF88"/>
    <mergeCell ref="D88:H88"/>
    <mergeCell ref="E89:I89"/>
    <mergeCell ref="K89:AF89"/>
    <mergeCell ref="E90:I90"/>
    <mergeCell ref="K90:AF90"/>
    <mergeCell ref="E91:I91"/>
    <mergeCell ref="K91:AF91"/>
    <mergeCell ref="E92:I92"/>
    <mergeCell ref="K92:AF92"/>
    <mergeCell ref="D93:H93"/>
    <mergeCell ref="J93:AF93"/>
    <mergeCell ref="E94:I94"/>
    <mergeCell ref="K94:AF94"/>
    <mergeCell ref="E95:I95"/>
    <mergeCell ref="K95:AF95"/>
    <mergeCell ref="E96:I96"/>
    <mergeCell ref="K96:AF96"/>
    <mergeCell ref="D97:H97"/>
    <mergeCell ref="J97:AF97"/>
  </mergeCells>
  <hyperlinks>
    <hyperlink ref="A56" location="'SO-01.04 - Skrývka ornice...'!C2" display="/"/>
    <hyperlink ref="A58" location="'SO-02.01 - Vodovodní příp...'!C2" display="/"/>
    <hyperlink ref="A59" location="'SO-02.04 - Přípojka elekt...'!C2" display="/"/>
    <hyperlink ref="A61" location="'SO-03.01 - Retenční nádrž...'!C2" display="/"/>
    <hyperlink ref="A63" location="'SO-04.01 - Architektonick...'!C2" display="/"/>
    <hyperlink ref="A64" location="'SO-04.02 - Konstrukční čá...'!C2" display="/"/>
    <hyperlink ref="A66" location="'SO-04.03.01 - Dešťová kan...'!C2" display="/"/>
    <hyperlink ref="A67" location="'SO-04.03.02 - Splašková k...'!C2" display="/"/>
    <hyperlink ref="A68" location="'SO-04.03.03 - Společné pr...'!C2" display="/"/>
    <hyperlink ref="A69" location="'SO-04.03.04 - Byt 1+KK - ZTI'!C2" display="/"/>
    <hyperlink ref="A70" location="'SO-04.03.05 - Byt 2+KK - ZTI'!C2" display="/"/>
    <hyperlink ref="A71" location="'SO-04.03.06 - Byt 3+KK - ZTI'!C2" display="/"/>
    <hyperlink ref="A72" location="'SO-04.03.08 - Závlahový s...'!C2" display="/"/>
    <hyperlink ref="A73" location="'SO-04.03.07 - Zařizovací ...'!C2" display="/"/>
    <hyperlink ref="A75" location="'SO-04.04.01 - Silnoproud'!C2" display="/"/>
    <hyperlink ref="A76" location="'SO-04.04.02 - Slaboproud'!C2" display="/"/>
    <hyperlink ref="A77" location="'SO-04.04.03 - EPS'!C2" display="/"/>
    <hyperlink ref="A78" location="'SO-04.04.04 - Umělé osvět...'!C2" display="/"/>
    <hyperlink ref="A79" location="'SO-04.04.05 - Domácí tele...'!C2" display="/"/>
    <hyperlink ref="A81" location="'SO-04.05.01 - ÚT'!C2" display="/"/>
    <hyperlink ref="A82" location="'SO-04.05.02 - Tepelné čer...'!C2" display="/"/>
    <hyperlink ref="A83" location="'SO-04.06 - Fotovoltaika'!C2" display="/"/>
    <hyperlink ref="A84" location="'SO-04.09 - Interierové za...'!C2" display="/"/>
    <hyperlink ref="A86" location="'SO-04.10.01 - VZT byty'!C2" display="/"/>
    <hyperlink ref="A87" location="'SO-04.10.02 - CHÚC'!C2" display="/"/>
    <hyperlink ref="A89" location="'SO-05.02 - Sjezd na komun...'!C2" display="/"/>
    <hyperlink ref="A90" location="'SO-05.05 - Exterierový mo...'!C2" display="/"/>
    <hyperlink ref="A91" location="'SO-05.03 - Oplocení předz...'!C2" display="/"/>
    <hyperlink ref="A92" location="'SO-05.04 - Oplocení pozemku'!C2" display="/"/>
    <hyperlink ref="A94" location="'SO-06.01 - Čisté terénní ...'!C2" display="/"/>
    <hyperlink ref="A95" location="'SO-06.02 - Závlaha'!C2" display="/"/>
    <hyperlink ref="A96" location="'SO-06.03 - Zeleň výsadba'!C2" display="/"/>
    <hyperlink ref="A97" location="'VRN - Vedlejší rozpočtové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124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86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2599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2794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ROUND(J97,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ROUND((SUM(BE97:BE158)),  2)</f>
        <v>0</v>
      </c>
      <c r="G37" s="39"/>
      <c r="H37" s="39"/>
      <c r="I37" s="133">
        <v>0.20999999999999999</v>
      </c>
      <c r="J37" s="132">
        <f>ROUND(((SUM(BE97:BE158))*I37),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ROUND((SUM(BF97:BF158)),  2)</f>
        <v>0</v>
      </c>
      <c r="G38" s="39"/>
      <c r="H38" s="39"/>
      <c r="I38" s="133">
        <v>0.14999999999999999</v>
      </c>
      <c r="J38" s="132">
        <f>ROUND(((SUM(BF97:BF158))*I38),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ROUND((SUM(BG97:BG158)),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ROUND((SUM(BH97:BH158)),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ROUND((SUM(BI97:BI158)),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2599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SO-04.03.03 - Společné prostory - ZTI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J97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318</v>
      </c>
      <c r="E68" s="145"/>
      <c r="F68" s="145"/>
      <c r="G68" s="145"/>
      <c r="H68" s="145"/>
      <c r="I68" s="145"/>
      <c r="J68" s="146">
        <f>J98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47"/>
      <c r="C69" s="10"/>
      <c r="D69" s="148" t="s">
        <v>519</v>
      </c>
      <c r="E69" s="149"/>
      <c r="F69" s="149"/>
      <c r="G69" s="149"/>
      <c r="H69" s="149"/>
      <c r="I69" s="149"/>
      <c r="J69" s="150">
        <f>J99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47"/>
      <c r="C70" s="10"/>
      <c r="D70" s="148" t="s">
        <v>2795</v>
      </c>
      <c r="E70" s="149"/>
      <c r="F70" s="149"/>
      <c r="G70" s="149"/>
      <c r="H70" s="149"/>
      <c r="I70" s="149"/>
      <c r="J70" s="150">
        <f>J106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47"/>
      <c r="C71" s="10"/>
      <c r="D71" s="148" t="s">
        <v>319</v>
      </c>
      <c r="E71" s="149"/>
      <c r="F71" s="149"/>
      <c r="G71" s="149"/>
      <c r="H71" s="149"/>
      <c r="I71" s="149"/>
      <c r="J71" s="150">
        <f>J118</f>
        <v>0</v>
      </c>
      <c r="K71" s="10"/>
      <c r="L71" s="14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47"/>
      <c r="C72" s="10"/>
      <c r="D72" s="148" t="s">
        <v>2796</v>
      </c>
      <c r="E72" s="149"/>
      <c r="F72" s="149"/>
      <c r="G72" s="149"/>
      <c r="H72" s="149"/>
      <c r="I72" s="149"/>
      <c r="J72" s="150">
        <f>J151</f>
        <v>0</v>
      </c>
      <c r="K72" s="10"/>
      <c r="L72" s="14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47"/>
      <c r="C73" s="10"/>
      <c r="D73" s="148" t="s">
        <v>2797</v>
      </c>
      <c r="E73" s="149"/>
      <c r="F73" s="149"/>
      <c r="G73" s="149"/>
      <c r="H73" s="149"/>
      <c r="I73" s="149"/>
      <c r="J73" s="150">
        <f>J155</f>
        <v>0</v>
      </c>
      <c r="K73" s="10"/>
      <c r="L73" s="14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39"/>
      <c r="B74" s="40"/>
      <c r="C74" s="39"/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56"/>
      <c r="C75" s="57"/>
      <c r="D75" s="57"/>
      <c r="E75" s="57"/>
      <c r="F75" s="57"/>
      <c r="G75" s="57"/>
      <c r="H75" s="57"/>
      <c r="I75" s="57"/>
      <c r="J75" s="57"/>
      <c r="K75" s="57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9" s="2" customFormat="1" ht="6.96" customHeight="1">
      <c r="A79" s="39"/>
      <c r="B79" s="58"/>
      <c r="C79" s="59"/>
      <c r="D79" s="59"/>
      <c r="E79" s="59"/>
      <c r="F79" s="59"/>
      <c r="G79" s="59"/>
      <c r="H79" s="59"/>
      <c r="I79" s="59"/>
      <c r="J79" s="59"/>
      <c r="K79" s="5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224</v>
      </c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39"/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17</v>
      </c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39"/>
      <c r="D83" s="39"/>
      <c r="E83" s="125" t="str">
        <f>E7</f>
        <v>Kolovraty - dostupné bydlení</v>
      </c>
      <c r="F83" s="33"/>
      <c r="G83" s="33"/>
      <c r="H83" s="33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3"/>
      <c r="C84" s="33" t="s">
        <v>213</v>
      </c>
      <c r="L84" s="23"/>
    </row>
    <row r="85" s="1" customFormat="1" ht="16.5" customHeight="1">
      <c r="B85" s="23"/>
      <c r="E85" s="125" t="s">
        <v>571</v>
      </c>
      <c r="F85" s="1"/>
      <c r="G85" s="1"/>
      <c r="H85" s="1"/>
      <c r="L85" s="23"/>
    </row>
    <row r="86" s="1" customFormat="1" ht="12" customHeight="1">
      <c r="B86" s="23"/>
      <c r="C86" s="33" t="s">
        <v>215</v>
      </c>
      <c r="L86" s="23"/>
    </row>
    <row r="87" s="2" customFormat="1" ht="16.5" customHeight="1">
      <c r="A87" s="39"/>
      <c r="B87" s="40"/>
      <c r="C87" s="39"/>
      <c r="D87" s="39"/>
      <c r="E87" s="131" t="s">
        <v>2599</v>
      </c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2600</v>
      </c>
      <c r="D88" s="39"/>
      <c r="E88" s="39"/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39"/>
      <c r="D89" s="39"/>
      <c r="E89" s="63" t="str">
        <f>E13</f>
        <v>SO-04.03.03 - Společné prostory - ZTI</v>
      </c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39"/>
      <c r="D90" s="39"/>
      <c r="E90" s="39"/>
      <c r="F90" s="39"/>
      <c r="G90" s="39"/>
      <c r="H90" s="39"/>
      <c r="I90" s="39"/>
      <c r="J90" s="39"/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39"/>
      <c r="E91" s="39"/>
      <c r="F91" s="28" t="str">
        <f>F16</f>
        <v>Kolovraty</v>
      </c>
      <c r="G91" s="39"/>
      <c r="H91" s="39"/>
      <c r="I91" s="33" t="s">
        <v>24</v>
      </c>
      <c r="J91" s="65" t="str">
        <f>IF(J16="","",J16)</f>
        <v>28. 6. 2021</v>
      </c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39"/>
      <c r="D92" s="39"/>
      <c r="E92" s="39"/>
      <c r="F92" s="39"/>
      <c r="G92" s="39"/>
      <c r="H92" s="39"/>
      <c r="I92" s="39"/>
      <c r="J92" s="39"/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26</v>
      </c>
      <c r="D93" s="39"/>
      <c r="E93" s="39"/>
      <c r="F93" s="28" t="str">
        <f>E19</f>
        <v>atelier HETA s.r.o.</v>
      </c>
      <c r="G93" s="39"/>
      <c r="H93" s="39"/>
      <c r="I93" s="33" t="s">
        <v>32</v>
      </c>
      <c r="J93" s="37" t="str">
        <f>E25</f>
        <v>atelier HETA s.r.o.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39"/>
      <c r="E94" s="39"/>
      <c r="F94" s="28" t="str">
        <f>IF(E22="","",E22)</f>
        <v>Vyplň údaj</v>
      </c>
      <c r="G94" s="39"/>
      <c r="H94" s="39"/>
      <c r="I94" s="33" t="s">
        <v>34</v>
      </c>
      <c r="J94" s="37" t="str">
        <f>E28</f>
        <v>Toman Martin</v>
      </c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39"/>
      <c r="D95" s="39"/>
      <c r="E95" s="39"/>
      <c r="F95" s="39"/>
      <c r="G95" s="39"/>
      <c r="H95" s="39"/>
      <c r="I95" s="39"/>
      <c r="J95" s="39"/>
      <c r="K95" s="39"/>
      <c r="L95" s="12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51"/>
      <c r="B96" s="152"/>
      <c r="C96" s="153" t="s">
        <v>225</v>
      </c>
      <c r="D96" s="154" t="s">
        <v>58</v>
      </c>
      <c r="E96" s="154" t="s">
        <v>54</v>
      </c>
      <c r="F96" s="154" t="s">
        <v>55</v>
      </c>
      <c r="G96" s="154" t="s">
        <v>226</v>
      </c>
      <c r="H96" s="154" t="s">
        <v>227</v>
      </c>
      <c r="I96" s="154" t="s">
        <v>228</v>
      </c>
      <c r="J96" s="154" t="s">
        <v>219</v>
      </c>
      <c r="K96" s="155" t="s">
        <v>229</v>
      </c>
      <c r="L96" s="156"/>
      <c r="M96" s="81" t="s">
        <v>3</v>
      </c>
      <c r="N96" s="82" t="s">
        <v>43</v>
      </c>
      <c r="O96" s="82" t="s">
        <v>230</v>
      </c>
      <c r="P96" s="82" t="s">
        <v>231</v>
      </c>
      <c r="Q96" s="82" t="s">
        <v>232</v>
      </c>
      <c r="R96" s="82" t="s">
        <v>233</v>
      </c>
      <c r="S96" s="82" t="s">
        <v>234</v>
      </c>
      <c r="T96" s="83" t="s">
        <v>235</v>
      </c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</row>
    <row r="97" s="2" customFormat="1" ht="22.8" customHeight="1">
      <c r="A97" s="39"/>
      <c r="B97" s="40"/>
      <c r="C97" s="88" t="s">
        <v>236</v>
      </c>
      <c r="D97" s="39"/>
      <c r="E97" s="39"/>
      <c r="F97" s="39"/>
      <c r="G97" s="39"/>
      <c r="H97" s="39"/>
      <c r="I97" s="39"/>
      <c r="J97" s="157">
        <f>BK97</f>
        <v>0</v>
      </c>
      <c r="K97" s="39"/>
      <c r="L97" s="40"/>
      <c r="M97" s="84"/>
      <c r="N97" s="69"/>
      <c r="O97" s="85"/>
      <c r="P97" s="158">
        <f>P98</f>
        <v>0</v>
      </c>
      <c r="Q97" s="85"/>
      <c r="R97" s="158">
        <f>R98</f>
        <v>7.9676488399999998</v>
      </c>
      <c r="S97" s="85"/>
      <c r="T97" s="159">
        <f>T98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20" t="s">
        <v>72</v>
      </c>
      <c r="AU97" s="20" t="s">
        <v>220</v>
      </c>
      <c r="BK97" s="160">
        <f>BK98</f>
        <v>0</v>
      </c>
    </row>
    <row r="98" s="12" customFormat="1" ht="25.92" customHeight="1">
      <c r="A98" s="12"/>
      <c r="B98" s="161"/>
      <c r="C98" s="12"/>
      <c r="D98" s="162" t="s">
        <v>72</v>
      </c>
      <c r="E98" s="163" t="s">
        <v>437</v>
      </c>
      <c r="F98" s="163" t="s">
        <v>438</v>
      </c>
      <c r="G98" s="12"/>
      <c r="H98" s="12"/>
      <c r="I98" s="164"/>
      <c r="J98" s="165">
        <f>BK98</f>
        <v>0</v>
      </c>
      <c r="K98" s="12"/>
      <c r="L98" s="161"/>
      <c r="M98" s="166"/>
      <c r="N98" s="167"/>
      <c r="O98" s="167"/>
      <c r="P98" s="168">
        <f>P99+P106+P118+P151+P155</f>
        <v>0</v>
      </c>
      <c r="Q98" s="167"/>
      <c r="R98" s="168">
        <f>R99+R106+R118+R151+R155</f>
        <v>7.9676488399999998</v>
      </c>
      <c r="S98" s="167"/>
      <c r="T98" s="169">
        <f>T99+T106+T118+T151+T155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2" t="s">
        <v>86</v>
      </c>
      <c r="AT98" s="170" t="s">
        <v>72</v>
      </c>
      <c r="AU98" s="170" t="s">
        <v>73</v>
      </c>
      <c r="AY98" s="162" t="s">
        <v>239</v>
      </c>
      <c r="BK98" s="171">
        <f>BK99+BK106+BK118+BK151+BK155</f>
        <v>0</v>
      </c>
    </row>
    <row r="99" s="12" customFormat="1" ht="22.8" customHeight="1">
      <c r="A99" s="12"/>
      <c r="B99" s="161"/>
      <c r="C99" s="12"/>
      <c r="D99" s="162" t="s">
        <v>72</v>
      </c>
      <c r="E99" s="172" t="s">
        <v>535</v>
      </c>
      <c r="F99" s="172" t="s">
        <v>536</v>
      </c>
      <c r="G99" s="12"/>
      <c r="H99" s="12"/>
      <c r="I99" s="164"/>
      <c r="J99" s="173">
        <f>BK99</f>
        <v>0</v>
      </c>
      <c r="K99" s="12"/>
      <c r="L99" s="161"/>
      <c r="M99" s="166"/>
      <c r="N99" s="167"/>
      <c r="O99" s="167"/>
      <c r="P99" s="168">
        <f>SUM(P100:P105)</f>
        <v>0</v>
      </c>
      <c r="Q99" s="167"/>
      <c r="R99" s="168">
        <f>SUM(R100:R105)</f>
        <v>0.71948283999999996</v>
      </c>
      <c r="S99" s="167"/>
      <c r="T99" s="169">
        <f>SUM(T100:T105)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162" t="s">
        <v>86</v>
      </c>
      <c r="AT99" s="170" t="s">
        <v>72</v>
      </c>
      <c r="AU99" s="170" t="s">
        <v>80</v>
      </c>
      <c r="AY99" s="162" t="s">
        <v>239</v>
      </c>
      <c r="BK99" s="171">
        <f>SUM(BK100:BK105)</f>
        <v>0</v>
      </c>
    </row>
    <row r="100" s="2" customFormat="1" ht="44.25" customHeight="1">
      <c r="A100" s="39"/>
      <c r="B100" s="174"/>
      <c r="C100" s="175" t="s">
        <v>80</v>
      </c>
      <c r="D100" s="175" t="s">
        <v>241</v>
      </c>
      <c r="E100" s="176" t="s">
        <v>2798</v>
      </c>
      <c r="F100" s="177" t="s">
        <v>2799</v>
      </c>
      <c r="G100" s="178" t="s">
        <v>244</v>
      </c>
      <c r="H100" s="179">
        <v>310.12200000000001</v>
      </c>
      <c r="I100" s="180"/>
      <c r="J100" s="181">
        <f>ROUND(I100*H100,2)</f>
        <v>0</v>
      </c>
      <c r="K100" s="177" t="s">
        <v>245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0.00022000000000000001</v>
      </c>
      <c r="R100" s="184">
        <f>Q100*H100</f>
        <v>0.068226840000000011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377</v>
      </c>
      <c r="AT100" s="186" t="s">
        <v>241</v>
      </c>
      <c r="AU100" s="186" t="s">
        <v>86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377</v>
      </c>
      <c r="BM100" s="186" t="s">
        <v>2800</v>
      </c>
    </row>
    <row r="101" s="14" customFormat="1">
      <c r="A101" s="14"/>
      <c r="B101" s="196"/>
      <c r="C101" s="14"/>
      <c r="D101" s="189" t="s">
        <v>248</v>
      </c>
      <c r="E101" s="197" t="s">
        <v>3</v>
      </c>
      <c r="F101" s="198" t="s">
        <v>2801</v>
      </c>
      <c r="G101" s="14"/>
      <c r="H101" s="199">
        <v>288.524</v>
      </c>
      <c r="I101" s="200"/>
      <c r="J101" s="14"/>
      <c r="K101" s="14"/>
      <c r="L101" s="196"/>
      <c r="M101" s="201"/>
      <c r="N101" s="202"/>
      <c r="O101" s="202"/>
      <c r="P101" s="202"/>
      <c r="Q101" s="202"/>
      <c r="R101" s="202"/>
      <c r="S101" s="202"/>
      <c r="T101" s="203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197" t="s">
        <v>248</v>
      </c>
      <c r="AU101" s="197" t="s">
        <v>86</v>
      </c>
      <c r="AV101" s="14" t="s">
        <v>86</v>
      </c>
      <c r="AW101" s="14" t="s">
        <v>33</v>
      </c>
      <c r="AX101" s="14" t="s">
        <v>73</v>
      </c>
      <c r="AY101" s="197" t="s">
        <v>239</v>
      </c>
    </row>
    <row r="102" s="14" customFormat="1">
      <c r="A102" s="14"/>
      <c r="B102" s="196"/>
      <c r="C102" s="14"/>
      <c r="D102" s="189" t="s">
        <v>248</v>
      </c>
      <c r="E102" s="197" t="s">
        <v>3</v>
      </c>
      <c r="F102" s="198" t="s">
        <v>2802</v>
      </c>
      <c r="G102" s="14"/>
      <c r="H102" s="199">
        <v>21.597999999999999</v>
      </c>
      <c r="I102" s="200"/>
      <c r="J102" s="14"/>
      <c r="K102" s="14"/>
      <c r="L102" s="196"/>
      <c r="M102" s="201"/>
      <c r="N102" s="202"/>
      <c r="O102" s="202"/>
      <c r="P102" s="202"/>
      <c r="Q102" s="202"/>
      <c r="R102" s="202"/>
      <c r="S102" s="202"/>
      <c r="T102" s="20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197" t="s">
        <v>248</v>
      </c>
      <c r="AU102" s="197" t="s">
        <v>86</v>
      </c>
      <c r="AV102" s="14" t="s">
        <v>86</v>
      </c>
      <c r="AW102" s="14" t="s">
        <v>33</v>
      </c>
      <c r="AX102" s="14" t="s">
        <v>73</v>
      </c>
      <c r="AY102" s="197" t="s">
        <v>239</v>
      </c>
    </row>
    <row r="103" s="15" customFormat="1">
      <c r="A103" s="15"/>
      <c r="B103" s="204"/>
      <c r="C103" s="15"/>
      <c r="D103" s="189" t="s">
        <v>248</v>
      </c>
      <c r="E103" s="205" t="s">
        <v>3</v>
      </c>
      <c r="F103" s="206" t="s">
        <v>251</v>
      </c>
      <c r="G103" s="15"/>
      <c r="H103" s="207">
        <v>310.12200000000001</v>
      </c>
      <c r="I103" s="208"/>
      <c r="J103" s="15"/>
      <c r="K103" s="15"/>
      <c r="L103" s="204"/>
      <c r="M103" s="209"/>
      <c r="N103" s="210"/>
      <c r="O103" s="210"/>
      <c r="P103" s="210"/>
      <c r="Q103" s="210"/>
      <c r="R103" s="210"/>
      <c r="S103" s="210"/>
      <c r="T103" s="211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05" t="s">
        <v>248</v>
      </c>
      <c r="AU103" s="205" t="s">
        <v>86</v>
      </c>
      <c r="AV103" s="15" t="s">
        <v>246</v>
      </c>
      <c r="AW103" s="15" t="s">
        <v>33</v>
      </c>
      <c r="AX103" s="15" t="s">
        <v>80</v>
      </c>
      <c r="AY103" s="205" t="s">
        <v>239</v>
      </c>
    </row>
    <row r="104" s="2" customFormat="1">
      <c r="A104" s="39"/>
      <c r="B104" s="174"/>
      <c r="C104" s="212" t="s">
        <v>86</v>
      </c>
      <c r="D104" s="212" t="s">
        <v>294</v>
      </c>
      <c r="E104" s="213" t="s">
        <v>2803</v>
      </c>
      <c r="F104" s="214" t="s">
        <v>2804</v>
      </c>
      <c r="G104" s="215" t="s">
        <v>244</v>
      </c>
      <c r="H104" s="216">
        <v>325.62799999999999</v>
      </c>
      <c r="I104" s="217"/>
      <c r="J104" s="218">
        <f>ROUND(I104*H104,2)</f>
        <v>0</v>
      </c>
      <c r="K104" s="214" t="s">
        <v>245</v>
      </c>
      <c r="L104" s="219"/>
      <c r="M104" s="220" t="s">
        <v>3</v>
      </c>
      <c r="N104" s="221" t="s">
        <v>45</v>
      </c>
      <c r="O104" s="73"/>
      <c r="P104" s="184">
        <f>O104*H104</f>
        <v>0</v>
      </c>
      <c r="Q104" s="184">
        <v>0.002</v>
      </c>
      <c r="R104" s="184">
        <f>Q104*H104</f>
        <v>0.65125599999999995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542</v>
      </c>
      <c r="AT104" s="186" t="s">
        <v>294</v>
      </c>
      <c r="AU104" s="186" t="s">
        <v>86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377</v>
      </c>
      <c r="BM104" s="186" t="s">
        <v>2805</v>
      </c>
    </row>
    <row r="105" s="14" customFormat="1">
      <c r="A105" s="14"/>
      <c r="B105" s="196"/>
      <c r="C105" s="14"/>
      <c r="D105" s="189" t="s">
        <v>248</v>
      </c>
      <c r="E105" s="197" t="s">
        <v>3</v>
      </c>
      <c r="F105" s="198" t="s">
        <v>2806</v>
      </c>
      <c r="G105" s="14"/>
      <c r="H105" s="199">
        <v>325.62799999999999</v>
      </c>
      <c r="I105" s="200"/>
      <c r="J105" s="14"/>
      <c r="K105" s="14"/>
      <c r="L105" s="196"/>
      <c r="M105" s="201"/>
      <c r="N105" s="202"/>
      <c r="O105" s="202"/>
      <c r="P105" s="202"/>
      <c r="Q105" s="202"/>
      <c r="R105" s="202"/>
      <c r="S105" s="202"/>
      <c r="T105" s="20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197" t="s">
        <v>248</v>
      </c>
      <c r="AU105" s="197" t="s">
        <v>86</v>
      </c>
      <c r="AV105" s="14" t="s">
        <v>86</v>
      </c>
      <c r="AW105" s="14" t="s">
        <v>33</v>
      </c>
      <c r="AX105" s="14" t="s">
        <v>80</v>
      </c>
      <c r="AY105" s="197" t="s">
        <v>239</v>
      </c>
    </row>
    <row r="106" s="12" customFormat="1" ht="22.8" customHeight="1">
      <c r="A106" s="12"/>
      <c r="B106" s="161"/>
      <c r="C106" s="12"/>
      <c r="D106" s="162" t="s">
        <v>72</v>
      </c>
      <c r="E106" s="172" t="s">
        <v>2807</v>
      </c>
      <c r="F106" s="172" t="s">
        <v>2808</v>
      </c>
      <c r="G106" s="12"/>
      <c r="H106" s="12"/>
      <c r="I106" s="164"/>
      <c r="J106" s="173">
        <f>BK106</f>
        <v>0</v>
      </c>
      <c r="K106" s="12"/>
      <c r="L106" s="161"/>
      <c r="M106" s="166"/>
      <c r="N106" s="167"/>
      <c r="O106" s="167"/>
      <c r="P106" s="168">
        <f>SUM(P107:P117)</f>
        <v>0</v>
      </c>
      <c r="Q106" s="167"/>
      <c r="R106" s="168">
        <f>SUM(R107:R117)</f>
        <v>1.3580400000000001</v>
      </c>
      <c r="S106" s="167"/>
      <c r="T106" s="169">
        <f>SUM(T107:T117)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162" t="s">
        <v>86</v>
      </c>
      <c r="AT106" s="170" t="s">
        <v>72</v>
      </c>
      <c r="AU106" s="170" t="s">
        <v>80</v>
      </c>
      <c r="AY106" s="162" t="s">
        <v>239</v>
      </c>
      <c r="BK106" s="171">
        <f>SUM(BK107:BK117)</f>
        <v>0</v>
      </c>
    </row>
    <row r="107" s="2" customFormat="1" ht="21.75" customHeight="1">
      <c r="A107" s="39"/>
      <c r="B107" s="174"/>
      <c r="C107" s="175" t="s">
        <v>117</v>
      </c>
      <c r="D107" s="175" t="s">
        <v>241</v>
      </c>
      <c r="E107" s="176" t="s">
        <v>2809</v>
      </c>
      <c r="F107" s="177" t="s">
        <v>2810</v>
      </c>
      <c r="G107" s="178" t="s">
        <v>326</v>
      </c>
      <c r="H107" s="179">
        <v>55</v>
      </c>
      <c r="I107" s="180"/>
      <c r="J107" s="181">
        <f>ROUND(I107*H107,2)</f>
        <v>0</v>
      </c>
      <c r="K107" s="177" t="s">
        <v>245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0.00071000000000000002</v>
      </c>
      <c r="R107" s="184">
        <f>Q107*H107</f>
        <v>0.039050000000000001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377</v>
      </c>
      <c r="AT107" s="186" t="s">
        <v>241</v>
      </c>
      <c r="AU107" s="186" t="s">
        <v>86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377</v>
      </c>
      <c r="BM107" s="186" t="s">
        <v>2811</v>
      </c>
    </row>
    <row r="108" s="2" customFormat="1">
      <c r="A108" s="39"/>
      <c r="B108" s="174"/>
      <c r="C108" s="175" t="s">
        <v>246</v>
      </c>
      <c r="D108" s="175" t="s">
        <v>241</v>
      </c>
      <c r="E108" s="176" t="s">
        <v>2812</v>
      </c>
      <c r="F108" s="177" t="s">
        <v>2813</v>
      </c>
      <c r="G108" s="178" t="s">
        <v>326</v>
      </c>
      <c r="H108" s="179">
        <v>260</v>
      </c>
      <c r="I108" s="180"/>
      <c r="J108" s="181">
        <f>ROUND(I108*H108,2)</f>
        <v>0</v>
      </c>
      <c r="K108" s="177" t="s">
        <v>245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0.0020600000000000002</v>
      </c>
      <c r="R108" s="184">
        <f>Q108*H108</f>
        <v>0.53560000000000008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377</v>
      </c>
      <c r="AT108" s="186" t="s">
        <v>241</v>
      </c>
      <c r="AU108" s="186" t="s">
        <v>86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377</v>
      </c>
      <c r="BM108" s="186" t="s">
        <v>2814</v>
      </c>
    </row>
    <row r="109" s="14" customFormat="1">
      <c r="A109" s="14"/>
      <c r="B109" s="196"/>
      <c r="C109" s="14"/>
      <c r="D109" s="189" t="s">
        <v>248</v>
      </c>
      <c r="E109" s="197" t="s">
        <v>3</v>
      </c>
      <c r="F109" s="198" t="s">
        <v>2815</v>
      </c>
      <c r="G109" s="14"/>
      <c r="H109" s="199">
        <v>260</v>
      </c>
      <c r="I109" s="200"/>
      <c r="J109" s="14"/>
      <c r="K109" s="14"/>
      <c r="L109" s="196"/>
      <c r="M109" s="201"/>
      <c r="N109" s="202"/>
      <c r="O109" s="202"/>
      <c r="P109" s="202"/>
      <c r="Q109" s="202"/>
      <c r="R109" s="202"/>
      <c r="S109" s="202"/>
      <c r="T109" s="20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197" t="s">
        <v>248</v>
      </c>
      <c r="AU109" s="197" t="s">
        <v>86</v>
      </c>
      <c r="AV109" s="14" t="s">
        <v>86</v>
      </c>
      <c r="AW109" s="14" t="s">
        <v>33</v>
      </c>
      <c r="AX109" s="14" t="s">
        <v>80</v>
      </c>
      <c r="AY109" s="197" t="s">
        <v>239</v>
      </c>
    </row>
    <row r="110" s="2" customFormat="1">
      <c r="A110" s="39"/>
      <c r="B110" s="174"/>
      <c r="C110" s="175" t="s">
        <v>271</v>
      </c>
      <c r="D110" s="175" t="s">
        <v>241</v>
      </c>
      <c r="E110" s="176" t="s">
        <v>2816</v>
      </c>
      <c r="F110" s="177" t="s">
        <v>2817</v>
      </c>
      <c r="G110" s="178" t="s">
        <v>326</v>
      </c>
      <c r="H110" s="179">
        <v>314</v>
      </c>
      <c r="I110" s="180"/>
      <c r="J110" s="181">
        <f>ROUND(I110*H110,2)</f>
        <v>0</v>
      </c>
      <c r="K110" s="177" t="s">
        <v>245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0.0020100000000000001</v>
      </c>
      <c r="R110" s="184">
        <f>Q110*H110</f>
        <v>0.63114000000000003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377</v>
      </c>
      <c r="AT110" s="186" t="s">
        <v>241</v>
      </c>
      <c r="AU110" s="186" t="s">
        <v>86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377</v>
      </c>
      <c r="BM110" s="186" t="s">
        <v>2818</v>
      </c>
    </row>
    <row r="111" s="14" customFormat="1">
      <c r="A111" s="14"/>
      <c r="B111" s="196"/>
      <c r="C111" s="14"/>
      <c r="D111" s="189" t="s">
        <v>248</v>
      </c>
      <c r="E111" s="197" t="s">
        <v>3</v>
      </c>
      <c r="F111" s="198" t="s">
        <v>2819</v>
      </c>
      <c r="G111" s="14"/>
      <c r="H111" s="199">
        <v>314</v>
      </c>
      <c r="I111" s="200"/>
      <c r="J111" s="14"/>
      <c r="K111" s="14"/>
      <c r="L111" s="196"/>
      <c r="M111" s="201"/>
      <c r="N111" s="202"/>
      <c r="O111" s="202"/>
      <c r="P111" s="202"/>
      <c r="Q111" s="202"/>
      <c r="R111" s="202"/>
      <c r="S111" s="202"/>
      <c r="T111" s="20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197" t="s">
        <v>248</v>
      </c>
      <c r="AU111" s="197" t="s">
        <v>86</v>
      </c>
      <c r="AV111" s="14" t="s">
        <v>86</v>
      </c>
      <c r="AW111" s="14" t="s">
        <v>33</v>
      </c>
      <c r="AX111" s="14" t="s">
        <v>80</v>
      </c>
      <c r="AY111" s="197" t="s">
        <v>239</v>
      </c>
    </row>
    <row r="112" s="2" customFormat="1" ht="16.5" customHeight="1">
      <c r="A112" s="39"/>
      <c r="B112" s="174"/>
      <c r="C112" s="212" t="s">
        <v>276</v>
      </c>
      <c r="D112" s="212" t="s">
        <v>294</v>
      </c>
      <c r="E112" s="213" t="s">
        <v>2820</v>
      </c>
      <c r="F112" s="214" t="s">
        <v>2821</v>
      </c>
      <c r="G112" s="215" t="s">
        <v>385</v>
      </c>
      <c r="H112" s="216">
        <v>14</v>
      </c>
      <c r="I112" s="217"/>
      <c r="J112" s="218">
        <f>ROUND(I112*H112,2)</f>
        <v>0</v>
      </c>
      <c r="K112" s="214" t="s">
        <v>245</v>
      </c>
      <c r="L112" s="219"/>
      <c r="M112" s="220" t="s">
        <v>3</v>
      </c>
      <c r="N112" s="221" t="s">
        <v>45</v>
      </c>
      <c r="O112" s="73"/>
      <c r="P112" s="184">
        <f>O112*H112</f>
        <v>0</v>
      </c>
      <c r="Q112" s="184">
        <v>0.0012099999999999999</v>
      </c>
      <c r="R112" s="184">
        <f>Q112*H112</f>
        <v>0.01694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542</v>
      </c>
      <c r="AT112" s="186" t="s">
        <v>294</v>
      </c>
      <c r="AU112" s="186" t="s">
        <v>86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377</v>
      </c>
      <c r="BM112" s="186" t="s">
        <v>2822</v>
      </c>
    </row>
    <row r="113" s="2" customFormat="1">
      <c r="A113" s="39"/>
      <c r="B113" s="174"/>
      <c r="C113" s="175" t="s">
        <v>283</v>
      </c>
      <c r="D113" s="175" t="s">
        <v>241</v>
      </c>
      <c r="E113" s="176" t="s">
        <v>2823</v>
      </c>
      <c r="F113" s="177" t="s">
        <v>2824</v>
      </c>
      <c r="G113" s="178" t="s">
        <v>385</v>
      </c>
      <c r="H113" s="179">
        <v>15</v>
      </c>
      <c r="I113" s="180"/>
      <c r="J113" s="181">
        <f>ROUND(I113*H113,2)</f>
        <v>0</v>
      </c>
      <c r="K113" s="177" t="s">
        <v>245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0.00189</v>
      </c>
      <c r="R113" s="184">
        <f>Q113*H113</f>
        <v>0.02835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377</v>
      </c>
      <c r="AT113" s="186" t="s">
        <v>241</v>
      </c>
      <c r="AU113" s="186" t="s">
        <v>86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377</v>
      </c>
      <c r="BM113" s="186" t="s">
        <v>2825</v>
      </c>
    </row>
    <row r="114" s="2" customFormat="1">
      <c r="A114" s="39"/>
      <c r="B114" s="174"/>
      <c r="C114" s="175" t="s">
        <v>287</v>
      </c>
      <c r="D114" s="175" t="s">
        <v>241</v>
      </c>
      <c r="E114" s="176" t="s">
        <v>2826</v>
      </c>
      <c r="F114" s="177" t="s">
        <v>2827</v>
      </c>
      <c r="G114" s="178" t="s">
        <v>385</v>
      </c>
      <c r="H114" s="179">
        <v>6</v>
      </c>
      <c r="I114" s="180"/>
      <c r="J114" s="181">
        <f>ROUND(I114*H114,2)</f>
        <v>0</v>
      </c>
      <c r="K114" s="177" t="s">
        <v>245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0.0021199999999999999</v>
      </c>
      <c r="R114" s="184">
        <f>Q114*H114</f>
        <v>0.012719999999999999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377</v>
      </c>
      <c r="AT114" s="186" t="s">
        <v>241</v>
      </c>
      <c r="AU114" s="186" t="s">
        <v>86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377</v>
      </c>
      <c r="BM114" s="186" t="s">
        <v>2828</v>
      </c>
    </row>
    <row r="115" s="2" customFormat="1" ht="33" customHeight="1">
      <c r="A115" s="39"/>
      <c r="B115" s="174"/>
      <c r="C115" s="175" t="s">
        <v>293</v>
      </c>
      <c r="D115" s="175" t="s">
        <v>241</v>
      </c>
      <c r="E115" s="176" t="s">
        <v>2829</v>
      </c>
      <c r="F115" s="177" t="s">
        <v>2830</v>
      </c>
      <c r="G115" s="178" t="s">
        <v>385</v>
      </c>
      <c r="H115" s="179">
        <v>54</v>
      </c>
      <c r="I115" s="180"/>
      <c r="J115" s="181">
        <f>ROUND(I115*H115,2)</f>
        <v>0</v>
      </c>
      <c r="K115" s="177" t="s">
        <v>245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0.00167</v>
      </c>
      <c r="R115" s="184">
        <f>Q115*H115</f>
        <v>0.090179999999999996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377</v>
      </c>
      <c r="AT115" s="186" t="s">
        <v>241</v>
      </c>
      <c r="AU115" s="186" t="s">
        <v>86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377</v>
      </c>
      <c r="BM115" s="186" t="s">
        <v>2831</v>
      </c>
    </row>
    <row r="116" s="2" customFormat="1" ht="16.5" customHeight="1">
      <c r="A116" s="39"/>
      <c r="B116" s="174"/>
      <c r="C116" s="175" t="s">
        <v>299</v>
      </c>
      <c r="D116" s="175" t="s">
        <v>241</v>
      </c>
      <c r="E116" s="176" t="s">
        <v>2832</v>
      </c>
      <c r="F116" s="177" t="s">
        <v>2833</v>
      </c>
      <c r="G116" s="178" t="s">
        <v>385</v>
      </c>
      <c r="H116" s="179">
        <v>14</v>
      </c>
      <c r="I116" s="180"/>
      <c r="J116" s="181">
        <f>ROUND(I116*H116,2)</f>
        <v>0</v>
      </c>
      <c r="K116" s="177" t="s">
        <v>245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0.00029</v>
      </c>
      <c r="R116" s="184">
        <f>Q116*H116</f>
        <v>0.0040600000000000002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377</v>
      </c>
      <c r="AT116" s="186" t="s">
        <v>241</v>
      </c>
      <c r="AU116" s="186" t="s">
        <v>86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377</v>
      </c>
      <c r="BM116" s="186" t="s">
        <v>2834</v>
      </c>
    </row>
    <row r="117" s="2" customFormat="1">
      <c r="A117" s="39"/>
      <c r="B117" s="174"/>
      <c r="C117" s="175" t="s">
        <v>310</v>
      </c>
      <c r="D117" s="175" t="s">
        <v>241</v>
      </c>
      <c r="E117" s="176" t="s">
        <v>2835</v>
      </c>
      <c r="F117" s="177" t="s">
        <v>2836</v>
      </c>
      <c r="G117" s="178" t="s">
        <v>326</v>
      </c>
      <c r="H117" s="179">
        <v>14</v>
      </c>
      <c r="I117" s="180"/>
      <c r="J117" s="181">
        <f>ROUND(I117*H117,2)</f>
        <v>0</v>
      </c>
      <c r="K117" s="177" t="s">
        <v>245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377</v>
      </c>
      <c r="AT117" s="186" t="s">
        <v>241</v>
      </c>
      <c r="AU117" s="186" t="s">
        <v>86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377</v>
      </c>
      <c r="BM117" s="186" t="s">
        <v>2837</v>
      </c>
    </row>
    <row r="118" s="12" customFormat="1" ht="22.8" customHeight="1">
      <c r="A118" s="12"/>
      <c r="B118" s="161"/>
      <c r="C118" s="12"/>
      <c r="D118" s="162" t="s">
        <v>72</v>
      </c>
      <c r="E118" s="172" t="s">
        <v>439</v>
      </c>
      <c r="F118" s="172" t="s">
        <v>440</v>
      </c>
      <c r="G118" s="12"/>
      <c r="H118" s="12"/>
      <c r="I118" s="164"/>
      <c r="J118" s="173">
        <f>BK118</f>
        <v>0</v>
      </c>
      <c r="K118" s="12"/>
      <c r="L118" s="161"/>
      <c r="M118" s="166"/>
      <c r="N118" s="167"/>
      <c r="O118" s="167"/>
      <c r="P118" s="168">
        <f>SUM(P119:P150)</f>
        <v>0</v>
      </c>
      <c r="Q118" s="167"/>
      <c r="R118" s="168">
        <f>SUM(R119:R150)</f>
        <v>5.8180259999999997</v>
      </c>
      <c r="S118" s="167"/>
      <c r="T118" s="169">
        <f>SUM(T119:T150)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162" t="s">
        <v>86</v>
      </c>
      <c r="AT118" s="170" t="s">
        <v>72</v>
      </c>
      <c r="AU118" s="170" t="s">
        <v>80</v>
      </c>
      <c r="AY118" s="162" t="s">
        <v>239</v>
      </c>
      <c r="BK118" s="171">
        <f>SUM(BK119:BK150)</f>
        <v>0</v>
      </c>
    </row>
    <row r="119" s="2" customFormat="1" ht="33" customHeight="1">
      <c r="A119" s="39"/>
      <c r="B119" s="174"/>
      <c r="C119" s="175" t="s">
        <v>357</v>
      </c>
      <c r="D119" s="175" t="s">
        <v>241</v>
      </c>
      <c r="E119" s="176" t="s">
        <v>2838</v>
      </c>
      <c r="F119" s="177" t="s">
        <v>2839</v>
      </c>
      <c r="G119" s="178" t="s">
        <v>326</v>
      </c>
      <c r="H119" s="179">
        <v>1042.8</v>
      </c>
      <c r="I119" s="180"/>
      <c r="J119" s="181">
        <f>ROUND(I119*H119,2)</f>
        <v>0</v>
      </c>
      <c r="K119" s="177" t="s">
        <v>245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0.00362</v>
      </c>
      <c r="R119" s="184">
        <f>Q119*H119</f>
        <v>3.7749359999999998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377</v>
      </c>
      <c r="AT119" s="186" t="s">
        <v>241</v>
      </c>
      <c r="AU119" s="186" t="s">
        <v>86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377</v>
      </c>
      <c r="BM119" s="186" t="s">
        <v>2840</v>
      </c>
    </row>
    <row r="120" s="2" customFormat="1">
      <c r="A120" s="39"/>
      <c r="B120" s="40"/>
      <c r="C120" s="39"/>
      <c r="D120" s="189" t="s">
        <v>391</v>
      </c>
      <c r="E120" s="39"/>
      <c r="F120" s="227" t="s">
        <v>2841</v>
      </c>
      <c r="G120" s="39"/>
      <c r="H120" s="39"/>
      <c r="I120" s="228"/>
      <c r="J120" s="39"/>
      <c r="K120" s="39"/>
      <c r="L120" s="40"/>
      <c r="M120" s="229"/>
      <c r="N120" s="230"/>
      <c r="O120" s="73"/>
      <c r="P120" s="73"/>
      <c r="Q120" s="73"/>
      <c r="R120" s="73"/>
      <c r="S120" s="73"/>
      <c r="T120" s="74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20" t="s">
        <v>391</v>
      </c>
      <c r="AU120" s="20" t="s">
        <v>86</v>
      </c>
    </row>
    <row r="121" s="14" customFormat="1">
      <c r="A121" s="14"/>
      <c r="B121" s="196"/>
      <c r="C121" s="14"/>
      <c r="D121" s="189" t="s">
        <v>248</v>
      </c>
      <c r="E121" s="197" t="s">
        <v>3</v>
      </c>
      <c r="F121" s="198" t="s">
        <v>2842</v>
      </c>
      <c r="G121" s="14"/>
      <c r="H121" s="199">
        <v>300</v>
      </c>
      <c r="I121" s="200"/>
      <c r="J121" s="14"/>
      <c r="K121" s="14"/>
      <c r="L121" s="196"/>
      <c r="M121" s="201"/>
      <c r="N121" s="202"/>
      <c r="O121" s="202"/>
      <c r="P121" s="202"/>
      <c r="Q121" s="202"/>
      <c r="R121" s="202"/>
      <c r="S121" s="202"/>
      <c r="T121" s="20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197" t="s">
        <v>248</v>
      </c>
      <c r="AU121" s="197" t="s">
        <v>86</v>
      </c>
      <c r="AV121" s="14" t="s">
        <v>86</v>
      </c>
      <c r="AW121" s="14" t="s">
        <v>33</v>
      </c>
      <c r="AX121" s="14" t="s">
        <v>73</v>
      </c>
      <c r="AY121" s="197" t="s">
        <v>239</v>
      </c>
    </row>
    <row r="122" s="14" customFormat="1">
      <c r="A122" s="14"/>
      <c r="B122" s="196"/>
      <c r="C122" s="14"/>
      <c r="D122" s="189" t="s">
        <v>248</v>
      </c>
      <c r="E122" s="197" t="s">
        <v>3</v>
      </c>
      <c r="F122" s="198" t="s">
        <v>2843</v>
      </c>
      <c r="G122" s="14"/>
      <c r="H122" s="199">
        <v>324</v>
      </c>
      <c r="I122" s="200"/>
      <c r="J122" s="14"/>
      <c r="K122" s="14"/>
      <c r="L122" s="196"/>
      <c r="M122" s="201"/>
      <c r="N122" s="202"/>
      <c r="O122" s="202"/>
      <c r="P122" s="202"/>
      <c r="Q122" s="202"/>
      <c r="R122" s="202"/>
      <c r="S122" s="202"/>
      <c r="T122" s="20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197" t="s">
        <v>248</v>
      </c>
      <c r="AU122" s="197" t="s">
        <v>86</v>
      </c>
      <c r="AV122" s="14" t="s">
        <v>86</v>
      </c>
      <c r="AW122" s="14" t="s">
        <v>33</v>
      </c>
      <c r="AX122" s="14" t="s">
        <v>73</v>
      </c>
      <c r="AY122" s="197" t="s">
        <v>239</v>
      </c>
    </row>
    <row r="123" s="14" customFormat="1">
      <c r="A123" s="14"/>
      <c r="B123" s="196"/>
      <c r="C123" s="14"/>
      <c r="D123" s="189" t="s">
        <v>248</v>
      </c>
      <c r="E123" s="197" t="s">
        <v>3</v>
      </c>
      <c r="F123" s="198" t="s">
        <v>2843</v>
      </c>
      <c r="G123" s="14"/>
      <c r="H123" s="199">
        <v>324</v>
      </c>
      <c r="I123" s="200"/>
      <c r="J123" s="14"/>
      <c r="K123" s="14"/>
      <c r="L123" s="196"/>
      <c r="M123" s="201"/>
      <c r="N123" s="202"/>
      <c r="O123" s="202"/>
      <c r="P123" s="202"/>
      <c r="Q123" s="202"/>
      <c r="R123" s="202"/>
      <c r="S123" s="202"/>
      <c r="T123" s="20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7" t="s">
        <v>248</v>
      </c>
      <c r="AU123" s="197" t="s">
        <v>86</v>
      </c>
      <c r="AV123" s="14" t="s">
        <v>86</v>
      </c>
      <c r="AW123" s="14" t="s">
        <v>33</v>
      </c>
      <c r="AX123" s="14" t="s">
        <v>73</v>
      </c>
      <c r="AY123" s="197" t="s">
        <v>239</v>
      </c>
    </row>
    <row r="124" s="15" customFormat="1">
      <c r="A124" s="15"/>
      <c r="B124" s="204"/>
      <c r="C124" s="15"/>
      <c r="D124" s="189" t="s">
        <v>248</v>
      </c>
      <c r="E124" s="205" t="s">
        <v>3</v>
      </c>
      <c r="F124" s="206" t="s">
        <v>251</v>
      </c>
      <c r="G124" s="15"/>
      <c r="H124" s="207">
        <v>948</v>
      </c>
      <c r="I124" s="208"/>
      <c r="J124" s="15"/>
      <c r="K124" s="15"/>
      <c r="L124" s="204"/>
      <c r="M124" s="209"/>
      <c r="N124" s="210"/>
      <c r="O124" s="210"/>
      <c r="P124" s="210"/>
      <c r="Q124" s="210"/>
      <c r="R124" s="210"/>
      <c r="S124" s="210"/>
      <c r="T124" s="211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5" t="s">
        <v>248</v>
      </c>
      <c r="AU124" s="205" t="s">
        <v>86</v>
      </c>
      <c r="AV124" s="15" t="s">
        <v>246</v>
      </c>
      <c r="AW124" s="15" t="s">
        <v>33</v>
      </c>
      <c r="AX124" s="15" t="s">
        <v>73</v>
      </c>
      <c r="AY124" s="205" t="s">
        <v>239</v>
      </c>
    </row>
    <row r="125" s="14" customFormat="1">
      <c r="A125" s="14"/>
      <c r="B125" s="196"/>
      <c r="C125" s="14"/>
      <c r="D125" s="189" t="s">
        <v>248</v>
      </c>
      <c r="E125" s="197" t="s">
        <v>3</v>
      </c>
      <c r="F125" s="198" t="s">
        <v>2844</v>
      </c>
      <c r="G125" s="14"/>
      <c r="H125" s="199">
        <v>1042.8</v>
      </c>
      <c r="I125" s="200"/>
      <c r="J125" s="14"/>
      <c r="K125" s="14"/>
      <c r="L125" s="196"/>
      <c r="M125" s="201"/>
      <c r="N125" s="202"/>
      <c r="O125" s="202"/>
      <c r="P125" s="202"/>
      <c r="Q125" s="202"/>
      <c r="R125" s="202"/>
      <c r="S125" s="202"/>
      <c r="T125" s="20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197" t="s">
        <v>248</v>
      </c>
      <c r="AU125" s="197" t="s">
        <v>86</v>
      </c>
      <c r="AV125" s="14" t="s">
        <v>86</v>
      </c>
      <c r="AW125" s="14" t="s">
        <v>33</v>
      </c>
      <c r="AX125" s="14" t="s">
        <v>80</v>
      </c>
      <c r="AY125" s="197" t="s">
        <v>239</v>
      </c>
    </row>
    <row r="126" s="2" customFormat="1" ht="33" customHeight="1">
      <c r="A126" s="39"/>
      <c r="B126" s="174"/>
      <c r="C126" s="175" t="s">
        <v>363</v>
      </c>
      <c r="D126" s="175" t="s">
        <v>241</v>
      </c>
      <c r="E126" s="176" t="s">
        <v>2845</v>
      </c>
      <c r="F126" s="177" t="s">
        <v>2846</v>
      </c>
      <c r="G126" s="178" t="s">
        <v>326</v>
      </c>
      <c r="H126" s="179">
        <v>40</v>
      </c>
      <c r="I126" s="180"/>
      <c r="J126" s="181">
        <f>ROUND(I126*H126,2)</f>
        <v>0</v>
      </c>
      <c r="K126" s="177" t="s">
        <v>245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0.0061000000000000004</v>
      </c>
      <c r="R126" s="184">
        <f>Q126*H126</f>
        <v>0.24400000000000002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377</v>
      </c>
      <c r="AT126" s="186" t="s">
        <v>241</v>
      </c>
      <c r="AU126" s="186" t="s">
        <v>86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377</v>
      </c>
      <c r="BM126" s="186" t="s">
        <v>2847</v>
      </c>
    </row>
    <row r="127" s="2" customFormat="1" ht="55.5" customHeight="1">
      <c r="A127" s="39"/>
      <c r="B127" s="174"/>
      <c r="C127" s="175" t="s">
        <v>368</v>
      </c>
      <c r="D127" s="175" t="s">
        <v>241</v>
      </c>
      <c r="E127" s="176" t="s">
        <v>2848</v>
      </c>
      <c r="F127" s="177" t="s">
        <v>2849</v>
      </c>
      <c r="G127" s="178" t="s">
        <v>326</v>
      </c>
      <c r="H127" s="179">
        <v>648</v>
      </c>
      <c r="I127" s="180"/>
      <c r="J127" s="181">
        <f>ROUND(I127*H127,2)</f>
        <v>0</v>
      </c>
      <c r="K127" s="177" t="s">
        <v>245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0.00027</v>
      </c>
      <c r="R127" s="184">
        <f>Q127*H127</f>
        <v>0.17496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377</v>
      </c>
      <c r="AT127" s="186" t="s">
        <v>241</v>
      </c>
      <c r="AU127" s="186" t="s">
        <v>86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377</v>
      </c>
      <c r="BM127" s="186" t="s">
        <v>2850</v>
      </c>
    </row>
    <row r="128" s="14" customFormat="1">
      <c r="A128" s="14"/>
      <c r="B128" s="196"/>
      <c r="C128" s="14"/>
      <c r="D128" s="189" t="s">
        <v>248</v>
      </c>
      <c r="E128" s="197" t="s">
        <v>3</v>
      </c>
      <c r="F128" s="198" t="s">
        <v>2843</v>
      </c>
      <c r="G128" s="14"/>
      <c r="H128" s="199">
        <v>324</v>
      </c>
      <c r="I128" s="200"/>
      <c r="J128" s="14"/>
      <c r="K128" s="14"/>
      <c r="L128" s="196"/>
      <c r="M128" s="201"/>
      <c r="N128" s="202"/>
      <c r="O128" s="202"/>
      <c r="P128" s="202"/>
      <c r="Q128" s="202"/>
      <c r="R128" s="202"/>
      <c r="S128" s="202"/>
      <c r="T128" s="20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7" t="s">
        <v>248</v>
      </c>
      <c r="AU128" s="197" t="s">
        <v>86</v>
      </c>
      <c r="AV128" s="14" t="s">
        <v>86</v>
      </c>
      <c r="AW128" s="14" t="s">
        <v>33</v>
      </c>
      <c r="AX128" s="14" t="s">
        <v>73</v>
      </c>
      <c r="AY128" s="197" t="s">
        <v>239</v>
      </c>
    </row>
    <row r="129" s="14" customFormat="1">
      <c r="A129" s="14"/>
      <c r="B129" s="196"/>
      <c r="C129" s="14"/>
      <c r="D129" s="189" t="s">
        <v>248</v>
      </c>
      <c r="E129" s="197" t="s">
        <v>3</v>
      </c>
      <c r="F129" s="198" t="s">
        <v>2843</v>
      </c>
      <c r="G129" s="14"/>
      <c r="H129" s="199">
        <v>324</v>
      </c>
      <c r="I129" s="200"/>
      <c r="J129" s="14"/>
      <c r="K129" s="14"/>
      <c r="L129" s="196"/>
      <c r="M129" s="201"/>
      <c r="N129" s="202"/>
      <c r="O129" s="202"/>
      <c r="P129" s="202"/>
      <c r="Q129" s="202"/>
      <c r="R129" s="202"/>
      <c r="S129" s="202"/>
      <c r="T129" s="20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197" t="s">
        <v>248</v>
      </c>
      <c r="AU129" s="197" t="s">
        <v>86</v>
      </c>
      <c r="AV129" s="14" t="s">
        <v>86</v>
      </c>
      <c r="AW129" s="14" t="s">
        <v>33</v>
      </c>
      <c r="AX129" s="14" t="s">
        <v>73</v>
      </c>
      <c r="AY129" s="197" t="s">
        <v>239</v>
      </c>
    </row>
    <row r="130" s="15" customFormat="1">
      <c r="A130" s="15"/>
      <c r="B130" s="204"/>
      <c r="C130" s="15"/>
      <c r="D130" s="189" t="s">
        <v>248</v>
      </c>
      <c r="E130" s="205" t="s">
        <v>3</v>
      </c>
      <c r="F130" s="206" t="s">
        <v>251</v>
      </c>
      <c r="G130" s="15"/>
      <c r="H130" s="207">
        <v>648</v>
      </c>
      <c r="I130" s="208"/>
      <c r="J130" s="15"/>
      <c r="K130" s="15"/>
      <c r="L130" s="204"/>
      <c r="M130" s="209"/>
      <c r="N130" s="210"/>
      <c r="O130" s="210"/>
      <c r="P130" s="210"/>
      <c r="Q130" s="210"/>
      <c r="R130" s="210"/>
      <c r="S130" s="210"/>
      <c r="T130" s="211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05" t="s">
        <v>248</v>
      </c>
      <c r="AU130" s="205" t="s">
        <v>86</v>
      </c>
      <c r="AV130" s="15" t="s">
        <v>246</v>
      </c>
      <c r="AW130" s="15" t="s">
        <v>33</v>
      </c>
      <c r="AX130" s="15" t="s">
        <v>80</v>
      </c>
      <c r="AY130" s="205" t="s">
        <v>239</v>
      </c>
    </row>
    <row r="131" s="2" customFormat="1" ht="16.5" customHeight="1">
      <c r="A131" s="39"/>
      <c r="B131" s="174"/>
      <c r="C131" s="175" t="s">
        <v>9</v>
      </c>
      <c r="D131" s="175" t="s">
        <v>241</v>
      </c>
      <c r="E131" s="176" t="s">
        <v>2851</v>
      </c>
      <c r="F131" s="177" t="s">
        <v>2852</v>
      </c>
      <c r="G131" s="178" t="s">
        <v>326</v>
      </c>
      <c r="H131" s="179">
        <v>318</v>
      </c>
      <c r="I131" s="180"/>
      <c r="J131" s="181">
        <f>ROUND(I131*H131,2)</f>
        <v>0</v>
      </c>
      <c r="K131" s="177" t="s">
        <v>245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0.0039399999999999999</v>
      </c>
      <c r="R131" s="184">
        <f>Q131*H131</f>
        <v>1.25292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377</v>
      </c>
      <c r="AT131" s="186" t="s">
        <v>241</v>
      </c>
      <c r="AU131" s="186" t="s">
        <v>86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377</v>
      </c>
      <c r="BM131" s="186" t="s">
        <v>2853</v>
      </c>
    </row>
    <row r="132" s="2" customFormat="1">
      <c r="A132" s="39"/>
      <c r="B132" s="40"/>
      <c r="C132" s="39"/>
      <c r="D132" s="189" t="s">
        <v>391</v>
      </c>
      <c r="E132" s="39"/>
      <c r="F132" s="227" t="s">
        <v>2854</v>
      </c>
      <c r="G132" s="39"/>
      <c r="H132" s="39"/>
      <c r="I132" s="228"/>
      <c r="J132" s="39"/>
      <c r="K132" s="39"/>
      <c r="L132" s="40"/>
      <c r="M132" s="229"/>
      <c r="N132" s="230"/>
      <c r="O132" s="73"/>
      <c r="P132" s="73"/>
      <c r="Q132" s="73"/>
      <c r="R132" s="73"/>
      <c r="S132" s="73"/>
      <c r="T132" s="74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20" t="s">
        <v>391</v>
      </c>
      <c r="AU132" s="20" t="s">
        <v>86</v>
      </c>
    </row>
    <row r="133" s="14" customFormat="1">
      <c r="A133" s="14"/>
      <c r="B133" s="196"/>
      <c r="C133" s="14"/>
      <c r="D133" s="189" t="s">
        <v>248</v>
      </c>
      <c r="E133" s="197" t="s">
        <v>3</v>
      </c>
      <c r="F133" s="198" t="s">
        <v>1384</v>
      </c>
      <c r="G133" s="14"/>
      <c r="H133" s="199">
        <v>90</v>
      </c>
      <c r="I133" s="200"/>
      <c r="J133" s="14"/>
      <c r="K133" s="14"/>
      <c r="L133" s="196"/>
      <c r="M133" s="201"/>
      <c r="N133" s="202"/>
      <c r="O133" s="202"/>
      <c r="P133" s="202"/>
      <c r="Q133" s="202"/>
      <c r="R133" s="202"/>
      <c r="S133" s="202"/>
      <c r="T133" s="20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197" t="s">
        <v>248</v>
      </c>
      <c r="AU133" s="197" t="s">
        <v>86</v>
      </c>
      <c r="AV133" s="14" t="s">
        <v>86</v>
      </c>
      <c r="AW133" s="14" t="s">
        <v>33</v>
      </c>
      <c r="AX133" s="14" t="s">
        <v>73</v>
      </c>
      <c r="AY133" s="197" t="s">
        <v>239</v>
      </c>
    </row>
    <row r="134" s="14" customFormat="1">
      <c r="A134" s="14"/>
      <c r="B134" s="196"/>
      <c r="C134" s="14"/>
      <c r="D134" s="189" t="s">
        <v>248</v>
      </c>
      <c r="E134" s="197" t="s">
        <v>3</v>
      </c>
      <c r="F134" s="198" t="s">
        <v>1512</v>
      </c>
      <c r="G134" s="14"/>
      <c r="H134" s="199">
        <v>114</v>
      </c>
      <c r="I134" s="200"/>
      <c r="J134" s="14"/>
      <c r="K134" s="14"/>
      <c r="L134" s="196"/>
      <c r="M134" s="201"/>
      <c r="N134" s="202"/>
      <c r="O134" s="202"/>
      <c r="P134" s="202"/>
      <c r="Q134" s="202"/>
      <c r="R134" s="202"/>
      <c r="S134" s="202"/>
      <c r="T134" s="20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197" t="s">
        <v>248</v>
      </c>
      <c r="AU134" s="197" t="s">
        <v>86</v>
      </c>
      <c r="AV134" s="14" t="s">
        <v>86</v>
      </c>
      <c r="AW134" s="14" t="s">
        <v>33</v>
      </c>
      <c r="AX134" s="14" t="s">
        <v>73</v>
      </c>
      <c r="AY134" s="197" t="s">
        <v>239</v>
      </c>
    </row>
    <row r="135" s="14" customFormat="1">
      <c r="A135" s="14"/>
      <c r="B135" s="196"/>
      <c r="C135" s="14"/>
      <c r="D135" s="189" t="s">
        <v>248</v>
      </c>
      <c r="E135" s="197" t="s">
        <v>3</v>
      </c>
      <c r="F135" s="198" t="s">
        <v>1512</v>
      </c>
      <c r="G135" s="14"/>
      <c r="H135" s="199">
        <v>114</v>
      </c>
      <c r="I135" s="200"/>
      <c r="J135" s="14"/>
      <c r="K135" s="14"/>
      <c r="L135" s="196"/>
      <c r="M135" s="201"/>
      <c r="N135" s="202"/>
      <c r="O135" s="202"/>
      <c r="P135" s="202"/>
      <c r="Q135" s="202"/>
      <c r="R135" s="202"/>
      <c r="S135" s="202"/>
      <c r="T135" s="20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197" t="s">
        <v>248</v>
      </c>
      <c r="AU135" s="197" t="s">
        <v>86</v>
      </c>
      <c r="AV135" s="14" t="s">
        <v>86</v>
      </c>
      <c r="AW135" s="14" t="s">
        <v>33</v>
      </c>
      <c r="AX135" s="14" t="s">
        <v>73</v>
      </c>
      <c r="AY135" s="197" t="s">
        <v>239</v>
      </c>
    </row>
    <row r="136" s="15" customFormat="1">
      <c r="A136" s="15"/>
      <c r="B136" s="204"/>
      <c r="C136" s="15"/>
      <c r="D136" s="189" t="s">
        <v>248</v>
      </c>
      <c r="E136" s="205" t="s">
        <v>3</v>
      </c>
      <c r="F136" s="206" t="s">
        <v>251</v>
      </c>
      <c r="G136" s="15"/>
      <c r="H136" s="207">
        <v>318</v>
      </c>
      <c r="I136" s="208"/>
      <c r="J136" s="15"/>
      <c r="K136" s="15"/>
      <c r="L136" s="204"/>
      <c r="M136" s="209"/>
      <c r="N136" s="210"/>
      <c r="O136" s="210"/>
      <c r="P136" s="210"/>
      <c r="Q136" s="210"/>
      <c r="R136" s="210"/>
      <c r="S136" s="210"/>
      <c r="T136" s="211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05" t="s">
        <v>248</v>
      </c>
      <c r="AU136" s="205" t="s">
        <v>86</v>
      </c>
      <c r="AV136" s="15" t="s">
        <v>246</v>
      </c>
      <c r="AW136" s="15" t="s">
        <v>33</v>
      </c>
      <c r="AX136" s="15" t="s">
        <v>80</v>
      </c>
      <c r="AY136" s="205" t="s">
        <v>239</v>
      </c>
    </row>
    <row r="137" s="2" customFormat="1">
      <c r="A137" s="39"/>
      <c r="B137" s="174"/>
      <c r="C137" s="175" t="s">
        <v>377</v>
      </c>
      <c r="D137" s="175" t="s">
        <v>241</v>
      </c>
      <c r="E137" s="176" t="s">
        <v>2855</v>
      </c>
      <c r="F137" s="177" t="s">
        <v>2856</v>
      </c>
      <c r="G137" s="178" t="s">
        <v>385</v>
      </c>
      <c r="H137" s="179">
        <v>100</v>
      </c>
      <c r="I137" s="180"/>
      <c r="J137" s="181">
        <f>ROUND(I137*H137,2)</f>
        <v>0</v>
      </c>
      <c r="K137" s="177" t="s">
        <v>245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</v>
      </c>
      <c r="R137" s="184">
        <f>Q137*H137</f>
        <v>0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377</v>
      </c>
      <c r="AT137" s="186" t="s">
        <v>241</v>
      </c>
      <c r="AU137" s="186" t="s">
        <v>86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377</v>
      </c>
      <c r="BM137" s="186" t="s">
        <v>2857</v>
      </c>
    </row>
    <row r="138" s="2" customFormat="1" ht="33" customHeight="1">
      <c r="A138" s="39"/>
      <c r="B138" s="174"/>
      <c r="C138" s="175" t="s">
        <v>382</v>
      </c>
      <c r="D138" s="175" t="s">
        <v>241</v>
      </c>
      <c r="E138" s="176" t="s">
        <v>2858</v>
      </c>
      <c r="F138" s="177" t="s">
        <v>2859</v>
      </c>
      <c r="G138" s="178" t="s">
        <v>449</v>
      </c>
      <c r="H138" s="179">
        <v>12</v>
      </c>
      <c r="I138" s="180"/>
      <c r="J138" s="181">
        <f>ROUND(I138*H138,2)</f>
        <v>0</v>
      </c>
      <c r="K138" s="177" t="s">
        <v>245</v>
      </c>
      <c r="L138" s="40"/>
      <c r="M138" s="182" t="s">
        <v>3</v>
      </c>
      <c r="N138" s="183" t="s">
        <v>45</v>
      </c>
      <c r="O138" s="73"/>
      <c r="P138" s="184">
        <f>O138*H138</f>
        <v>0</v>
      </c>
      <c r="Q138" s="184">
        <v>0.0292</v>
      </c>
      <c r="R138" s="184">
        <f>Q138*H138</f>
        <v>0.35039999999999999</v>
      </c>
      <c r="S138" s="184">
        <v>0</v>
      </c>
      <c r="T138" s="18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186" t="s">
        <v>377</v>
      </c>
      <c r="AT138" s="186" t="s">
        <v>241</v>
      </c>
      <c r="AU138" s="186" t="s">
        <v>86</v>
      </c>
      <c r="AY138" s="20" t="s">
        <v>239</v>
      </c>
      <c r="BE138" s="187">
        <f>IF(N138="základní",J138,0)</f>
        <v>0</v>
      </c>
      <c r="BF138" s="187">
        <f>IF(N138="snížená",J138,0)</f>
        <v>0</v>
      </c>
      <c r="BG138" s="187">
        <f>IF(N138="zákl. přenesená",J138,0)</f>
        <v>0</v>
      </c>
      <c r="BH138" s="187">
        <f>IF(N138="sníž. přenesená",J138,0)</f>
        <v>0</v>
      </c>
      <c r="BI138" s="187">
        <f>IF(N138="nulová",J138,0)</f>
        <v>0</v>
      </c>
      <c r="BJ138" s="20" t="s">
        <v>86</v>
      </c>
      <c r="BK138" s="187">
        <f>ROUND(I138*H138,2)</f>
        <v>0</v>
      </c>
      <c r="BL138" s="20" t="s">
        <v>377</v>
      </c>
      <c r="BM138" s="186" t="s">
        <v>2860</v>
      </c>
    </row>
    <row r="139" s="2" customFormat="1">
      <c r="A139" s="39"/>
      <c r="B139" s="40"/>
      <c r="C139" s="39"/>
      <c r="D139" s="189" t="s">
        <v>391</v>
      </c>
      <c r="E139" s="39"/>
      <c r="F139" s="227" t="s">
        <v>2861</v>
      </c>
      <c r="G139" s="39"/>
      <c r="H139" s="39"/>
      <c r="I139" s="228"/>
      <c r="J139" s="39"/>
      <c r="K139" s="39"/>
      <c r="L139" s="40"/>
      <c r="M139" s="229"/>
      <c r="N139" s="230"/>
      <c r="O139" s="73"/>
      <c r="P139" s="73"/>
      <c r="Q139" s="73"/>
      <c r="R139" s="73"/>
      <c r="S139" s="73"/>
      <c r="T139" s="74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20" t="s">
        <v>391</v>
      </c>
      <c r="AU139" s="20" t="s">
        <v>86</v>
      </c>
    </row>
    <row r="140" s="14" customFormat="1">
      <c r="A140" s="14"/>
      <c r="B140" s="196"/>
      <c r="C140" s="14"/>
      <c r="D140" s="189" t="s">
        <v>248</v>
      </c>
      <c r="E140" s="197" t="s">
        <v>3</v>
      </c>
      <c r="F140" s="198" t="s">
        <v>357</v>
      </c>
      <c r="G140" s="14"/>
      <c r="H140" s="199">
        <v>12</v>
      </c>
      <c r="I140" s="200"/>
      <c r="J140" s="14"/>
      <c r="K140" s="14"/>
      <c r="L140" s="196"/>
      <c r="M140" s="201"/>
      <c r="N140" s="202"/>
      <c r="O140" s="202"/>
      <c r="P140" s="202"/>
      <c r="Q140" s="202"/>
      <c r="R140" s="202"/>
      <c r="S140" s="202"/>
      <c r="T140" s="20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197" t="s">
        <v>248</v>
      </c>
      <c r="AU140" s="197" t="s">
        <v>86</v>
      </c>
      <c r="AV140" s="14" t="s">
        <v>86</v>
      </c>
      <c r="AW140" s="14" t="s">
        <v>33</v>
      </c>
      <c r="AX140" s="14" t="s">
        <v>80</v>
      </c>
      <c r="AY140" s="197" t="s">
        <v>239</v>
      </c>
    </row>
    <row r="141" s="2" customFormat="1" ht="16.5" customHeight="1">
      <c r="A141" s="39"/>
      <c r="B141" s="174"/>
      <c r="C141" s="175" t="s">
        <v>387</v>
      </c>
      <c r="D141" s="175" t="s">
        <v>241</v>
      </c>
      <c r="E141" s="176" t="s">
        <v>2862</v>
      </c>
      <c r="F141" s="177" t="s">
        <v>2863</v>
      </c>
      <c r="G141" s="178" t="s">
        <v>449</v>
      </c>
      <c r="H141" s="179">
        <v>1</v>
      </c>
      <c r="I141" s="180"/>
      <c r="J141" s="181">
        <f>ROUND(I141*H141,2)</f>
        <v>0</v>
      </c>
      <c r="K141" s="177" t="s">
        <v>245</v>
      </c>
      <c r="L141" s="40"/>
      <c r="M141" s="182" t="s">
        <v>3</v>
      </c>
      <c r="N141" s="183" t="s">
        <v>45</v>
      </c>
      <c r="O141" s="73"/>
      <c r="P141" s="184">
        <f>O141*H141</f>
        <v>0</v>
      </c>
      <c r="Q141" s="184">
        <v>0.010930000000000001</v>
      </c>
      <c r="R141" s="184">
        <f>Q141*H141</f>
        <v>0.010930000000000001</v>
      </c>
      <c r="S141" s="184">
        <v>0</v>
      </c>
      <c r="T141" s="18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186" t="s">
        <v>377</v>
      </c>
      <c r="AT141" s="186" t="s">
        <v>241</v>
      </c>
      <c r="AU141" s="186" t="s">
        <v>86</v>
      </c>
      <c r="AY141" s="20" t="s">
        <v>239</v>
      </c>
      <c r="BE141" s="187">
        <f>IF(N141="základní",J141,0)</f>
        <v>0</v>
      </c>
      <c r="BF141" s="187">
        <f>IF(N141="snížená",J141,0)</f>
        <v>0</v>
      </c>
      <c r="BG141" s="187">
        <f>IF(N141="zákl. přenesená",J141,0)</f>
        <v>0</v>
      </c>
      <c r="BH141" s="187">
        <f>IF(N141="sníž. přenesená",J141,0)</f>
        <v>0</v>
      </c>
      <c r="BI141" s="187">
        <f>IF(N141="nulová",J141,0)</f>
        <v>0</v>
      </c>
      <c r="BJ141" s="20" t="s">
        <v>86</v>
      </c>
      <c r="BK141" s="187">
        <f>ROUND(I141*H141,2)</f>
        <v>0</v>
      </c>
      <c r="BL141" s="20" t="s">
        <v>377</v>
      </c>
      <c r="BM141" s="186" t="s">
        <v>2864</v>
      </c>
    </row>
    <row r="142" s="2" customFormat="1">
      <c r="A142" s="39"/>
      <c r="B142" s="40"/>
      <c r="C142" s="39"/>
      <c r="D142" s="189" t="s">
        <v>391</v>
      </c>
      <c r="E142" s="39"/>
      <c r="F142" s="227" t="s">
        <v>2865</v>
      </c>
      <c r="G142" s="39"/>
      <c r="H142" s="39"/>
      <c r="I142" s="228"/>
      <c r="J142" s="39"/>
      <c r="K142" s="39"/>
      <c r="L142" s="40"/>
      <c r="M142" s="229"/>
      <c r="N142" s="230"/>
      <c r="O142" s="73"/>
      <c r="P142" s="73"/>
      <c r="Q142" s="73"/>
      <c r="R142" s="73"/>
      <c r="S142" s="73"/>
      <c r="T142" s="74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20" t="s">
        <v>391</v>
      </c>
      <c r="AU142" s="20" t="s">
        <v>86</v>
      </c>
    </row>
    <row r="143" s="2" customFormat="1" ht="33" customHeight="1">
      <c r="A143" s="39"/>
      <c r="B143" s="174"/>
      <c r="C143" s="175" t="s">
        <v>393</v>
      </c>
      <c r="D143" s="175" t="s">
        <v>241</v>
      </c>
      <c r="E143" s="176" t="s">
        <v>2866</v>
      </c>
      <c r="F143" s="177" t="s">
        <v>2867</v>
      </c>
      <c r="G143" s="178" t="s">
        <v>326</v>
      </c>
      <c r="H143" s="179">
        <v>988</v>
      </c>
      <c r="I143" s="180"/>
      <c r="J143" s="181">
        <f>ROUND(I143*H143,2)</f>
        <v>0</v>
      </c>
      <c r="K143" s="177" t="s">
        <v>245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1.0000000000000001E-05</v>
      </c>
      <c r="R143" s="184">
        <f>Q143*H143</f>
        <v>0.0098800000000000016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377</v>
      </c>
      <c r="AT143" s="186" t="s">
        <v>241</v>
      </c>
      <c r="AU143" s="186" t="s">
        <v>86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377</v>
      </c>
      <c r="BM143" s="186" t="s">
        <v>2868</v>
      </c>
    </row>
    <row r="144" s="14" customFormat="1">
      <c r="A144" s="14"/>
      <c r="B144" s="196"/>
      <c r="C144" s="14"/>
      <c r="D144" s="189" t="s">
        <v>248</v>
      </c>
      <c r="E144" s="197" t="s">
        <v>3</v>
      </c>
      <c r="F144" s="198" t="s">
        <v>2842</v>
      </c>
      <c r="G144" s="14"/>
      <c r="H144" s="199">
        <v>300</v>
      </c>
      <c r="I144" s="200"/>
      <c r="J144" s="14"/>
      <c r="K144" s="14"/>
      <c r="L144" s="196"/>
      <c r="M144" s="201"/>
      <c r="N144" s="202"/>
      <c r="O144" s="202"/>
      <c r="P144" s="202"/>
      <c r="Q144" s="202"/>
      <c r="R144" s="202"/>
      <c r="S144" s="202"/>
      <c r="T144" s="20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197" t="s">
        <v>248</v>
      </c>
      <c r="AU144" s="197" t="s">
        <v>86</v>
      </c>
      <c r="AV144" s="14" t="s">
        <v>86</v>
      </c>
      <c r="AW144" s="14" t="s">
        <v>33</v>
      </c>
      <c r="AX144" s="14" t="s">
        <v>73</v>
      </c>
      <c r="AY144" s="197" t="s">
        <v>239</v>
      </c>
    </row>
    <row r="145" s="14" customFormat="1">
      <c r="A145" s="14"/>
      <c r="B145" s="196"/>
      <c r="C145" s="14"/>
      <c r="D145" s="189" t="s">
        <v>248</v>
      </c>
      <c r="E145" s="197" t="s">
        <v>3</v>
      </c>
      <c r="F145" s="198" t="s">
        <v>2843</v>
      </c>
      <c r="G145" s="14"/>
      <c r="H145" s="199">
        <v>324</v>
      </c>
      <c r="I145" s="200"/>
      <c r="J145" s="14"/>
      <c r="K145" s="14"/>
      <c r="L145" s="196"/>
      <c r="M145" s="201"/>
      <c r="N145" s="202"/>
      <c r="O145" s="202"/>
      <c r="P145" s="202"/>
      <c r="Q145" s="202"/>
      <c r="R145" s="202"/>
      <c r="S145" s="202"/>
      <c r="T145" s="20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7" t="s">
        <v>248</v>
      </c>
      <c r="AU145" s="197" t="s">
        <v>86</v>
      </c>
      <c r="AV145" s="14" t="s">
        <v>86</v>
      </c>
      <c r="AW145" s="14" t="s">
        <v>33</v>
      </c>
      <c r="AX145" s="14" t="s">
        <v>73</v>
      </c>
      <c r="AY145" s="197" t="s">
        <v>239</v>
      </c>
    </row>
    <row r="146" s="14" customFormat="1">
      <c r="A146" s="14"/>
      <c r="B146" s="196"/>
      <c r="C146" s="14"/>
      <c r="D146" s="189" t="s">
        <v>248</v>
      </c>
      <c r="E146" s="197" t="s">
        <v>3</v>
      </c>
      <c r="F146" s="198" t="s">
        <v>2843</v>
      </c>
      <c r="G146" s="14"/>
      <c r="H146" s="199">
        <v>324</v>
      </c>
      <c r="I146" s="200"/>
      <c r="J146" s="14"/>
      <c r="K146" s="14"/>
      <c r="L146" s="196"/>
      <c r="M146" s="201"/>
      <c r="N146" s="202"/>
      <c r="O146" s="202"/>
      <c r="P146" s="202"/>
      <c r="Q146" s="202"/>
      <c r="R146" s="202"/>
      <c r="S146" s="202"/>
      <c r="T146" s="20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197" t="s">
        <v>248</v>
      </c>
      <c r="AU146" s="197" t="s">
        <v>86</v>
      </c>
      <c r="AV146" s="14" t="s">
        <v>86</v>
      </c>
      <c r="AW146" s="14" t="s">
        <v>33</v>
      </c>
      <c r="AX146" s="14" t="s">
        <v>73</v>
      </c>
      <c r="AY146" s="197" t="s">
        <v>239</v>
      </c>
    </row>
    <row r="147" s="14" customFormat="1">
      <c r="A147" s="14"/>
      <c r="B147" s="196"/>
      <c r="C147" s="14"/>
      <c r="D147" s="189" t="s">
        <v>248</v>
      </c>
      <c r="E147" s="197" t="s">
        <v>3</v>
      </c>
      <c r="F147" s="198" t="s">
        <v>1061</v>
      </c>
      <c r="G147" s="14"/>
      <c r="H147" s="199">
        <v>40</v>
      </c>
      <c r="I147" s="200"/>
      <c r="J147" s="14"/>
      <c r="K147" s="14"/>
      <c r="L147" s="196"/>
      <c r="M147" s="201"/>
      <c r="N147" s="202"/>
      <c r="O147" s="202"/>
      <c r="P147" s="202"/>
      <c r="Q147" s="202"/>
      <c r="R147" s="202"/>
      <c r="S147" s="202"/>
      <c r="T147" s="20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197" t="s">
        <v>248</v>
      </c>
      <c r="AU147" s="197" t="s">
        <v>86</v>
      </c>
      <c r="AV147" s="14" t="s">
        <v>86</v>
      </c>
      <c r="AW147" s="14" t="s">
        <v>33</v>
      </c>
      <c r="AX147" s="14" t="s">
        <v>73</v>
      </c>
      <c r="AY147" s="197" t="s">
        <v>239</v>
      </c>
    </row>
    <row r="148" s="15" customFormat="1">
      <c r="A148" s="15"/>
      <c r="B148" s="204"/>
      <c r="C148" s="15"/>
      <c r="D148" s="189" t="s">
        <v>248</v>
      </c>
      <c r="E148" s="205" t="s">
        <v>3</v>
      </c>
      <c r="F148" s="206" t="s">
        <v>251</v>
      </c>
      <c r="G148" s="15"/>
      <c r="H148" s="207">
        <v>988</v>
      </c>
      <c r="I148" s="208"/>
      <c r="J148" s="15"/>
      <c r="K148" s="15"/>
      <c r="L148" s="204"/>
      <c r="M148" s="209"/>
      <c r="N148" s="210"/>
      <c r="O148" s="210"/>
      <c r="P148" s="210"/>
      <c r="Q148" s="210"/>
      <c r="R148" s="210"/>
      <c r="S148" s="210"/>
      <c r="T148" s="211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05" t="s">
        <v>248</v>
      </c>
      <c r="AU148" s="205" t="s">
        <v>86</v>
      </c>
      <c r="AV148" s="15" t="s">
        <v>246</v>
      </c>
      <c r="AW148" s="15" t="s">
        <v>33</v>
      </c>
      <c r="AX148" s="15" t="s">
        <v>80</v>
      </c>
      <c r="AY148" s="205" t="s">
        <v>239</v>
      </c>
    </row>
    <row r="149" s="2" customFormat="1" ht="16.5" customHeight="1">
      <c r="A149" s="39"/>
      <c r="B149" s="174"/>
      <c r="C149" s="175" t="s">
        <v>397</v>
      </c>
      <c r="D149" s="175" t="s">
        <v>241</v>
      </c>
      <c r="E149" s="176" t="s">
        <v>2869</v>
      </c>
      <c r="F149" s="177" t="s">
        <v>2870</v>
      </c>
      <c r="G149" s="178" t="s">
        <v>2689</v>
      </c>
      <c r="H149" s="179">
        <v>1</v>
      </c>
      <c r="I149" s="180"/>
      <c r="J149" s="181">
        <f>ROUND(I149*H149,2)</f>
        <v>0</v>
      </c>
      <c r="K149" s="177" t="s">
        <v>460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0</v>
      </c>
      <c r="R149" s="184">
        <f>Q149*H149</f>
        <v>0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377</v>
      </c>
      <c r="AT149" s="186" t="s">
        <v>241</v>
      </c>
      <c r="AU149" s="186" t="s">
        <v>86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377</v>
      </c>
      <c r="BM149" s="186" t="s">
        <v>2871</v>
      </c>
    </row>
    <row r="150" s="2" customFormat="1">
      <c r="A150" s="39"/>
      <c r="B150" s="40"/>
      <c r="C150" s="39"/>
      <c r="D150" s="189" t="s">
        <v>391</v>
      </c>
      <c r="E150" s="39"/>
      <c r="F150" s="227" t="s">
        <v>2872</v>
      </c>
      <c r="G150" s="39"/>
      <c r="H150" s="39"/>
      <c r="I150" s="228"/>
      <c r="J150" s="39"/>
      <c r="K150" s="39"/>
      <c r="L150" s="40"/>
      <c r="M150" s="229"/>
      <c r="N150" s="230"/>
      <c r="O150" s="73"/>
      <c r="P150" s="73"/>
      <c r="Q150" s="73"/>
      <c r="R150" s="73"/>
      <c r="S150" s="73"/>
      <c r="T150" s="74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20" t="s">
        <v>391</v>
      </c>
      <c r="AU150" s="20" t="s">
        <v>86</v>
      </c>
    </row>
    <row r="151" s="12" customFormat="1" ht="22.8" customHeight="1">
      <c r="A151" s="12"/>
      <c r="B151" s="161"/>
      <c r="C151" s="12"/>
      <c r="D151" s="162" t="s">
        <v>72</v>
      </c>
      <c r="E151" s="172" t="s">
        <v>2873</v>
      </c>
      <c r="F151" s="172" t="s">
        <v>2874</v>
      </c>
      <c r="G151" s="12"/>
      <c r="H151" s="12"/>
      <c r="I151" s="164"/>
      <c r="J151" s="173">
        <f>BK151</f>
        <v>0</v>
      </c>
      <c r="K151" s="12"/>
      <c r="L151" s="161"/>
      <c r="M151" s="166"/>
      <c r="N151" s="167"/>
      <c r="O151" s="167"/>
      <c r="P151" s="168">
        <f>SUM(P152:P154)</f>
        <v>0</v>
      </c>
      <c r="Q151" s="167"/>
      <c r="R151" s="168">
        <f>SUM(R152:R154)</f>
        <v>0.028559999999999999</v>
      </c>
      <c r="S151" s="167"/>
      <c r="T151" s="169">
        <f>SUM(T152:T154)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2" t="s">
        <v>86</v>
      </c>
      <c r="AT151" s="170" t="s">
        <v>72</v>
      </c>
      <c r="AU151" s="170" t="s">
        <v>80</v>
      </c>
      <c r="AY151" s="162" t="s">
        <v>239</v>
      </c>
      <c r="BK151" s="171">
        <f>SUM(BK152:BK154)</f>
        <v>0</v>
      </c>
    </row>
    <row r="152" s="2" customFormat="1">
      <c r="A152" s="39"/>
      <c r="B152" s="174"/>
      <c r="C152" s="175" t="s">
        <v>8</v>
      </c>
      <c r="D152" s="175" t="s">
        <v>241</v>
      </c>
      <c r="E152" s="176" t="s">
        <v>2875</v>
      </c>
      <c r="F152" s="177" t="s">
        <v>2876</v>
      </c>
      <c r="G152" s="178" t="s">
        <v>449</v>
      </c>
      <c r="H152" s="179">
        <v>1</v>
      </c>
      <c r="I152" s="180"/>
      <c r="J152" s="181">
        <f>ROUND(I152*H152,2)</f>
        <v>0</v>
      </c>
      <c r="K152" s="177" t="s">
        <v>460</v>
      </c>
      <c r="L152" s="40"/>
      <c r="M152" s="182" t="s">
        <v>3</v>
      </c>
      <c r="N152" s="183" t="s">
        <v>45</v>
      </c>
      <c r="O152" s="73"/>
      <c r="P152" s="184">
        <f>O152*H152</f>
        <v>0</v>
      </c>
      <c r="Q152" s="184">
        <v>0.028559999999999999</v>
      </c>
      <c r="R152" s="184">
        <f>Q152*H152</f>
        <v>0.028559999999999999</v>
      </c>
      <c r="S152" s="184">
        <v>0</v>
      </c>
      <c r="T152" s="18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186" t="s">
        <v>377</v>
      </c>
      <c r="AT152" s="186" t="s">
        <v>241</v>
      </c>
      <c r="AU152" s="186" t="s">
        <v>86</v>
      </c>
      <c r="AY152" s="20" t="s">
        <v>239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20" t="s">
        <v>86</v>
      </c>
      <c r="BK152" s="187">
        <f>ROUND(I152*H152,2)</f>
        <v>0</v>
      </c>
      <c r="BL152" s="20" t="s">
        <v>377</v>
      </c>
      <c r="BM152" s="186" t="s">
        <v>2877</v>
      </c>
    </row>
    <row r="153" s="2" customFormat="1">
      <c r="A153" s="39"/>
      <c r="B153" s="40"/>
      <c r="C153" s="39"/>
      <c r="D153" s="189" t="s">
        <v>391</v>
      </c>
      <c r="E153" s="39"/>
      <c r="F153" s="227" t="s">
        <v>2878</v>
      </c>
      <c r="G153" s="39"/>
      <c r="H153" s="39"/>
      <c r="I153" s="228"/>
      <c r="J153" s="39"/>
      <c r="K153" s="39"/>
      <c r="L153" s="40"/>
      <c r="M153" s="229"/>
      <c r="N153" s="230"/>
      <c r="O153" s="73"/>
      <c r="P153" s="73"/>
      <c r="Q153" s="73"/>
      <c r="R153" s="73"/>
      <c r="S153" s="73"/>
      <c r="T153" s="74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20" t="s">
        <v>391</v>
      </c>
      <c r="AU153" s="20" t="s">
        <v>86</v>
      </c>
    </row>
    <row r="154" s="14" customFormat="1">
      <c r="A154" s="14"/>
      <c r="B154" s="196"/>
      <c r="C154" s="14"/>
      <c r="D154" s="189" t="s">
        <v>248</v>
      </c>
      <c r="E154" s="197" t="s">
        <v>3</v>
      </c>
      <c r="F154" s="198" t="s">
        <v>80</v>
      </c>
      <c r="G154" s="14"/>
      <c r="H154" s="199">
        <v>1</v>
      </c>
      <c r="I154" s="200"/>
      <c r="J154" s="14"/>
      <c r="K154" s="14"/>
      <c r="L154" s="196"/>
      <c r="M154" s="201"/>
      <c r="N154" s="202"/>
      <c r="O154" s="202"/>
      <c r="P154" s="202"/>
      <c r="Q154" s="202"/>
      <c r="R154" s="202"/>
      <c r="S154" s="202"/>
      <c r="T154" s="20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197" t="s">
        <v>248</v>
      </c>
      <c r="AU154" s="197" t="s">
        <v>86</v>
      </c>
      <c r="AV154" s="14" t="s">
        <v>86</v>
      </c>
      <c r="AW154" s="14" t="s">
        <v>33</v>
      </c>
      <c r="AX154" s="14" t="s">
        <v>80</v>
      </c>
      <c r="AY154" s="197" t="s">
        <v>239</v>
      </c>
    </row>
    <row r="155" s="12" customFormat="1" ht="22.8" customHeight="1">
      <c r="A155" s="12"/>
      <c r="B155" s="161"/>
      <c r="C155" s="12"/>
      <c r="D155" s="162" t="s">
        <v>72</v>
      </c>
      <c r="E155" s="172" t="s">
        <v>2879</v>
      </c>
      <c r="F155" s="172" t="s">
        <v>2880</v>
      </c>
      <c r="G155" s="12"/>
      <c r="H155" s="12"/>
      <c r="I155" s="164"/>
      <c r="J155" s="173">
        <f>BK155</f>
        <v>0</v>
      </c>
      <c r="K155" s="12"/>
      <c r="L155" s="161"/>
      <c r="M155" s="166"/>
      <c r="N155" s="167"/>
      <c r="O155" s="167"/>
      <c r="P155" s="168">
        <f>SUM(P156:P158)</f>
        <v>0</v>
      </c>
      <c r="Q155" s="167"/>
      <c r="R155" s="168">
        <f>SUM(R156:R158)</f>
        <v>0.043539999999999995</v>
      </c>
      <c r="S155" s="167"/>
      <c r="T155" s="169">
        <f>SUM(T156:T158)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162" t="s">
        <v>86</v>
      </c>
      <c r="AT155" s="170" t="s">
        <v>72</v>
      </c>
      <c r="AU155" s="170" t="s">
        <v>80</v>
      </c>
      <c r="AY155" s="162" t="s">
        <v>239</v>
      </c>
      <c r="BK155" s="171">
        <f>SUM(BK156:BK158)</f>
        <v>0</v>
      </c>
    </row>
    <row r="156" s="2" customFormat="1">
      <c r="A156" s="39"/>
      <c r="B156" s="174"/>
      <c r="C156" s="175" t="s">
        <v>404</v>
      </c>
      <c r="D156" s="175" t="s">
        <v>241</v>
      </c>
      <c r="E156" s="176" t="s">
        <v>2881</v>
      </c>
      <c r="F156" s="177" t="s">
        <v>2882</v>
      </c>
      <c r="G156" s="178" t="s">
        <v>385</v>
      </c>
      <c r="H156" s="179">
        <v>14</v>
      </c>
      <c r="I156" s="180"/>
      <c r="J156" s="181">
        <f>ROUND(I156*H156,2)</f>
        <v>0</v>
      </c>
      <c r="K156" s="177" t="s">
        <v>245</v>
      </c>
      <c r="L156" s="40"/>
      <c r="M156" s="182" t="s">
        <v>3</v>
      </c>
      <c r="N156" s="183" t="s">
        <v>45</v>
      </c>
      <c r="O156" s="73"/>
      <c r="P156" s="184">
        <f>O156*H156</f>
        <v>0</v>
      </c>
      <c r="Q156" s="184">
        <v>0.0011199999999999999</v>
      </c>
      <c r="R156" s="184">
        <f>Q156*H156</f>
        <v>0.015679999999999999</v>
      </c>
      <c r="S156" s="184">
        <v>0</v>
      </c>
      <c r="T156" s="18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186" t="s">
        <v>377</v>
      </c>
      <c r="AT156" s="186" t="s">
        <v>241</v>
      </c>
      <c r="AU156" s="186" t="s">
        <v>86</v>
      </c>
      <c r="AY156" s="20" t="s">
        <v>239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20" t="s">
        <v>86</v>
      </c>
      <c r="BK156" s="187">
        <f>ROUND(I156*H156,2)</f>
        <v>0</v>
      </c>
      <c r="BL156" s="20" t="s">
        <v>377</v>
      </c>
      <c r="BM156" s="186" t="s">
        <v>2883</v>
      </c>
    </row>
    <row r="157" s="2" customFormat="1">
      <c r="A157" s="39"/>
      <c r="B157" s="174"/>
      <c r="C157" s="175" t="s">
        <v>408</v>
      </c>
      <c r="D157" s="175" t="s">
        <v>241</v>
      </c>
      <c r="E157" s="176" t="s">
        <v>2884</v>
      </c>
      <c r="F157" s="177" t="s">
        <v>2885</v>
      </c>
      <c r="G157" s="178" t="s">
        <v>385</v>
      </c>
      <c r="H157" s="179">
        <v>14</v>
      </c>
      <c r="I157" s="180"/>
      <c r="J157" s="181">
        <f>ROUND(I157*H157,2)</f>
        <v>0</v>
      </c>
      <c r="K157" s="177" t="s">
        <v>245</v>
      </c>
      <c r="L157" s="40"/>
      <c r="M157" s="182" t="s">
        <v>3</v>
      </c>
      <c r="N157" s="183" t="s">
        <v>45</v>
      </c>
      <c r="O157" s="73"/>
      <c r="P157" s="184">
        <f>O157*H157</f>
        <v>0</v>
      </c>
      <c r="Q157" s="184">
        <v>0.00051999999999999995</v>
      </c>
      <c r="R157" s="184">
        <f>Q157*H157</f>
        <v>0.0072799999999999991</v>
      </c>
      <c r="S157" s="184">
        <v>0</v>
      </c>
      <c r="T157" s="18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186" t="s">
        <v>377</v>
      </c>
      <c r="AT157" s="186" t="s">
        <v>241</v>
      </c>
      <c r="AU157" s="186" t="s">
        <v>86</v>
      </c>
      <c r="AY157" s="20" t="s">
        <v>239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20" t="s">
        <v>86</v>
      </c>
      <c r="BK157" s="187">
        <f>ROUND(I157*H157,2)</f>
        <v>0</v>
      </c>
      <c r="BL157" s="20" t="s">
        <v>377</v>
      </c>
      <c r="BM157" s="186" t="s">
        <v>2886</v>
      </c>
    </row>
    <row r="158" s="2" customFormat="1">
      <c r="A158" s="39"/>
      <c r="B158" s="174"/>
      <c r="C158" s="175" t="s">
        <v>412</v>
      </c>
      <c r="D158" s="175" t="s">
        <v>241</v>
      </c>
      <c r="E158" s="176" t="s">
        <v>2887</v>
      </c>
      <c r="F158" s="177" t="s">
        <v>2888</v>
      </c>
      <c r="G158" s="178" t="s">
        <v>385</v>
      </c>
      <c r="H158" s="179">
        <v>14</v>
      </c>
      <c r="I158" s="180"/>
      <c r="J158" s="181">
        <f>ROUND(I158*H158,2)</f>
        <v>0</v>
      </c>
      <c r="K158" s="177" t="s">
        <v>245</v>
      </c>
      <c r="L158" s="40"/>
      <c r="M158" s="222" t="s">
        <v>3</v>
      </c>
      <c r="N158" s="223" t="s">
        <v>45</v>
      </c>
      <c r="O158" s="224"/>
      <c r="P158" s="225">
        <f>O158*H158</f>
        <v>0</v>
      </c>
      <c r="Q158" s="225">
        <v>0.00147</v>
      </c>
      <c r="R158" s="225">
        <f>Q158*H158</f>
        <v>0.020580000000000001</v>
      </c>
      <c r="S158" s="225">
        <v>0</v>
      </c>
      <c r="T158" s="226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186" t="s">
        <v>377</v>
      </c>
      <c r="AT158" s="186" t="s">
        <v>241</v>
      </c>
      <c r="AU158" s="186" t="s">
        <v>86</v>
      </c>
      <c r="AY158" s="20" t="s">
        <v>239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20" t="s">
        <v>86</v>
      </c>
      <c r="BK158" s="187">
        <f>ROUND(I158*H158,2)</f>
        <v>0</v>
      </c>
      <c r="BL158" s="20" t="s">
        <v>377</v>
      </c>
      <c r="BM158" s="186" t="s">
        <v>2889</v>
      </c>
    </row>
    <row r="159" s="2" customFormat="1" ht="6.96" customHeight="1">
      <c r="A159" s="39"/>
      <c r="B159" s="56"/>
      <c r="C159" s="57"/>
      <c r="D159" s="57"/>
      <c r="E159" s="57"/>
      <c r="F159" s="57"/>
      <c r="G159" s="57"/>
      <c r="H159" s="57"/>
      <c r="I159" s="57"/>
      <c r="J159" s="57"/>
      <c r="K159" s="57"/>
      <c r="L159" s="40"/>
      <c r="M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</sheetData>
  <autoFilter ref="C96:K15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86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2599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2890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ROUND(J96,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ROUND((SUM(BE96:BE135)),  2)</f>
        <v>0</v>
      </c>
      <c r="G37" s="39"/>
      <c r="H37" s="39"/>
      <c r="I37" s="133">
        <v>0.20999999999999999</v>
      </c>
      <c r="J37" s="132">
        <f>ROUND(((SUM(BE96:BE135))*I37),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ROUND((SUM(BF96:BF135)),  2)</f>
        <v>0</v>
      </c>
      <c r="G38" s="39"/>
      <c r="H38" s="39"/>
      <c r="I38" s="133">
        <v>0.14999999999999999</v>
      </c>
      <c r="J38" s="132">
        <f>ROUND(((SUM(BF96:BF135))*I38),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ROUND((SUM(BG96:BG135)),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ROUND((SUM(BH96:BH135)),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ROUND((SUM(BI96:BI135)),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2599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SO-04.03.04 - Byt 1+KK - ZTI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J96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318</v>
      </c>
      <c r="E68" s="145"/>
      <c r="F68" s="145"/>
      <c r="G68" s="145"/>
      <c r="H68" s="145"/>
      <c r="I68" s="145"/>
      <c r="J68" s="146">
        <f>J97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47"/>
      <c r="C69" s="10"/>
      <c r="D69" s="148" t="s">
        <v>2795</v>
      </c>
      <c r="E69" s="149"/>
      <c r="F69" s="149"/>
      <c r="G69" s="149"/>
      <c r="H69" s="149"/>
      <c r="I69" s="149"/>
      <c r="J69" s="150">
        <f>J98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47"/>
      <c r="C70" s="10"/>
      <c r="D70" s="148" t="s">
        <v>319</v>
      </c>
      <c r="E70" s="149"/>
      <c r="F70" s="149"/>
      <c r="G70" s="149"/>
      <c r="H70" s="149"/>
      <c r="I70" s="149"/>
      <c r="J70" s="150">
        <f>J109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47"/>
      <c r="C71" s="10"/>
      <c r="D71" s="148" t="s">
        <v>2891</v>
      </c>
      <c r="E71" s="149"/>
      <c r="F71" s="149"/>
      <c r="G71" s="149"/>
      <c r="H71" s="149"/>
      <c r="I71" s="149"/>
      <c r="J71" s="150">
        <f>J125</f>
        <v>0</v>
      </c>
      <c r="K71" s="10"/>
      <c r="L71" s="14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47"/>
      <c r="C72" s="10"/>
      <c r="D72" s="148" t="s">
        <v>2892</v>
      </c>
      <c r="E72" s="149"/>
      <c r="F72" s="149"/>
      <c r="G72" s="149"/>
      <c r="H72" s="149"/>
      <c r="I72" s="149"/>
      <c r="J72" s="150">
        <f>J134</f>
        <v>0</v>
      </c>
      <c r="K72" s="10"/>
      <c r="L72" s="14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39"/>
      <c r="B73" s="40"/>
      <c r="C73" s="39"/>
      <c r="D73" s="39"/>
      <c r="E73" s="39"/>
      <c r="F73" s="39"/>
      <c r="G73" s="39"/>
      <c r="H73" s="39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56"/>
      <c r="C74" s="57"/>
      <c r="D74" s="57"/>
      <c r="E74" s="57"/>
      <c r="F74" s="57"/>
      <c r="G74" s="57"/>
      <c r="H74" s="57"/>
      <c r="I74" s="57"/>
      <c r="J74" s="57"/>
      <c r="K74" s="57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8" s="2" customFormat="1" ht="6.96" customHeight="1">
      <c r="A78" s="39"/>
      <c r="B78" s="58"/>
      <c r="C78" s="59"/>
      <c r="D78" s="59"/>
      <c r="E78" s="59"/>
      <c r="F78" s="59"/>
      <c r="G78" s="59"/>
      <c r="H78" s="59"/>
      <c r="I78" s="59"/>
      <c r="J78" s="59"/>
      <c r="K78" s="5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224</v>
      </c>
      <c r="D79" s="39"/>
      <c r="E79" s="39"/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39"/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17</v>
      </c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39"/>
      <c r="D82" s="39"/>
      <c r="E82" s="125" t="str">
        <f>E7</f>
        <v>Kolovraty - dostupné bydlení</v>
      </c>
      <c r="F82" s="33"/>
      <c r="G82" s="33"/>
      <c r="H82" s="33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3"/>
      <c r="C83" s="33" t="s">
        <v>213</v>
      </c>
      <c r="L83" s="23"/>
    </row>
    <row r="84" s="1" customFormat="1" ht="16.5" customHeight="1">
      <c r="B84" s="23"/>
      <c r="E84" s="125" t="s">
        <v>571</v>
      </c>
      <c r="F84" s="1"/>
      <c r="G84" s="1"/>
      <c r="H84" s="1"/>
      <c r="L84" s="23"/>
    </row>
    <row r="85" s="1" customFormat="1" ht="12" customHeight="1">
      <c r="B85" s="23"/>
      <c r="C85" s="33" t="s">
        <v>215</v>
      </c>
      <c r="L85" s="23"/>
    </row>
    <row r="86" s="2" customFormat="1" ht="16.5" customHeight="1">
      <c r="A86" s="39"/>
      <c r="B86" s="40"/>
      <c r="C86" s="39"/>
      <c r="D86" s="39"/>
      <c r="E86" s="131" t="s">
        <v>2599</v>
      </c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2600</v>
      </c>
      <c r="D87" s="39"/>
      <c r="E87" s="39"/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39"/>
      <c r="D88" s="39"/>
      <c r="E88" s="63" t="str">
        <f>E13</f>
        <v>SO-04.03.04 - Byt 1+KK - ZTI</v>
      </c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39"/>
      <c r="D89" s="39"/>
      <c r="E89" s="39"/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22</v>
      </c>
      <c r="D90" s="39"/>
      <c r="E90" s="39"/>
      <c r="F90" s="28" t="str">
        <f>F16</f>
        <v>Kolovraty</v>
      </c>
      <c r="G90" s="39"/>
      <c r="H90" s="39"/>
      <c r="I90" s="33" t="s">
        <v>24</v>
      </c>
      <c r="J90" s="65" t="str">
        <f>IF(J16="","",J16)</f>
        <v>28. 6. 2021</v>
      </c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39"/>
      <c r="D91" s="39"/>
      <c r="E91" s="39"/>
      <c r="F91" s="39"/>
      <c r="G91" s="39"/>
      <c r="H91" s="39"/>
      <c r="I91" s="39"/>
      <c r="J91" s="39"/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26</v>
      </c>
      <c r="D92" s="39"/>
      <c r="E92" s="39"/>
      <c r="F92" s="28" t="str">
        <f>E19</f>
        <v>atelier HETA s.r.o.</v>
      </c>
      <c r="G92" s="39"/>
      <c r="H92" s="39"/>
      <c r="I92" s="33" t="s">
        <v>32</v>
      </c>
      <c r="J92" s="37" t="str">
        <f>E25</f>
        <v>atelier HETA s.r.o.</v>
      </c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30</v>
      </c>
      <c r="D93" s="39"/>
      <c r="E93" s="39"/>
      <c r="F93" s="28" t="str">
        <f>IF(E22="","",E22)</f>
        <v>Vyplň údaj</v>
      </c>
      <c r="G93" s="39"/>
      <c r="H93" s="39"/>
      <c r="I93" s="33" t="s">
        <v>34</v>
      </c>
      <c r="J93" s="37" t="str">
        <f>E28</f>
        <v>Toman Martin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39"/>
      <c r="D94" s="39"/>
      <c r="E94" s="39"/>
      <c r="F94" s="39"/>
      <c r="G94" s="39"/>
      <c r="H94" s="39"/>
      <c r="I94" s="39"/>
      <c r="J94" s="39"/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51"/>
      <c r="B95" s="152"/>
      <c r="C95" s="153" t="s">
        <v>225</v>
      </c>
      <c r="D95" s="154" t="s">
        <v>58</v>
      </c>
      <c r="E95" s="154" t="s">
        <v>54</v>
      </c>
      <c r="F95" s="154" t="s">
        <v>55</v>
      </c>
      <c r="G95" s="154" t="s">
        <v>226</v>
      </c>
      <c r="H95" s="154" t="s">
        <v>227</v>
      </c>
      <c r="I95" s="154" t="s">
        <v>228</v>
      </c>
      <c r="J95" s="154" t="s">
        <v>219</v>
      </c>
      <c r="K95" s="155" t="s">
        <v>229</v>
      </c>
      <c r="L95" s="156"/>
      <c r="M95" s="81" t="s">
        <v>3</v>
      </c>
      <c r="N95" s="82" t="s">
        <v>43</v>
      </c>
      <c r="O95" s="82" t="s">
        <v>230</v>
      </c>
      <c r="P95" s="82" t="s">
        <v>231</v>
      </c>
      <c r="Q95" s="82" t="s">
        <v>232</v>
      </c>
      <c r="R95" s="82" t="s">
        <v>233</v>
      </c>
      <c r="S95" s="82" t="s">
        <v>234</v>
      </c>
      <c r="T95" s="83" t="s">
        <v>235</v>
      </c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</row>
    <row r="96" s="2" customFormat="1" ht="22.8" customHeight="1">
      <c r="A96" s="39"/>
      <c r="B96" s="40"/>
      <c r="C96" s="88" t="s">
        <v>236</v>
      </c>
      <c r="D96" s="39"/>
      <c r="E96" s="39"/>
      <c r="F96" s="39"/>
      <c r="G96" s="39"/>
      <c r="H96" s="39"/>
      <c r="I96" s="39"/>
      <c r="J96" s="157">
        <f>BK96</f>
        <v>0</v>
      </c>
      <c r="K96" s="39"/>
      <c r="L96" s="40"/>
      <c r="M96" s="84"/>
      <c r="N96" s="69"/>
      <c r="O96" s="85"/>
      <c r="P96" s="158">
        <f>P97</f>
        <v>0</v>
      </c>
      <c r="Q96" s="85"/>
      <c r="R96" s="158">
        <f>R97</f>
        <v>0.04514</v>
      </c>
      <c r="S96" s="85"/>
      <c r="T96" s="159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20" t="s">
        <v>72</v>
      </c>
      <c r="AU96" s="20" t="s">
        <v>220</v>
      </c>
      <c r="BK96" s="160">
        <f>BK97</f>
        <v>0</v>
      </c>
    </row>
    <row r="97" s="12" customFormat="1" ht="25.92" customHeight="1">
      <c r="A97" s="12"/>
      <c r="B97" s="161"/>
      <c r="C97" s="12"/>
      <c r="D97" s="162" t="s">
        <v>72</v>
      </c>
      <c r="E97" s="163" t="s">
        <v>437</v>
      </c>
      <c r="F97" s="163" t="s">
        <v>438</v>
      </c>
      <c r="G97" s="12"/>
      <c r="H97" s="12"/>
      <c r="I97" s="164"/>
      <c r="J97" s="165">
        <f>BK97</f>
        <v>0</v>
      </c>
      <c r="K97" s="12"/>
      <c r="L97" s="161"/>
      <c r="M97" s="166"/>
      <c r="N97" s="167"/>
      <c r="O97" s="167"/>
      <c r="P97" s="168">
        <f>P98+P109+P125+P134</f>
        <v>0</v>
      </c>
      <c r="Q97" s="167"/>
      <c r="R97" s="168">
        <f>R98+R109+R125+R134</f>
        <v>0.04514</v>
      </c>
      <c r="S97" s="167"/>
      <c r="T97" s="169">
        <f>T98+T109+T125+T134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162" t="s">
        <v>86</v>
      </c>
      <c r="AT97" s="170" t="s">
        <v>72</v>
      </c>
      <c r="AU97" s="170" t="s">
        <v>73</v>
      </c>
      <c r="AY97" s="162" t="s">
        <v>239</v>
      </c>
      <c r="BK97" s="171">
        <f>BK98+BK109+BK125+BK134</f>
        <v>0</v>
      </c>
    </row>
    <row r="98" s="12" customFormat="1" ht="22.8" customHeight="1">
      <c r="A98" s="12"/>
      <c r="B98" s="161"/>
      <c r="C98" s="12"/>
      <c r="D98" s="162" t="s">
        <v>72</v>
      </c>
      <c r="E98" s="172" t="s">
        <v>2807</v>
      </c>
      <c r="F98" s="172" t="s">
        <v>2808</v>
      </c>
      <c r="G98" s="12"/>
      <c r="H98" s="12"/>
      <c r="I98" s="164"/>
      <c r="J98" s="173">
        <f>BK98</f>
        <v>0</v>
      </c>
      <c r="K98" s="12"/>
      <c r="L98" s="161"/>
      <c r="M98" s="166"/>
      <c r="N98" s="167"/>
      <c r="O98" s="167"/>
      <c r="P98" s="168">
        <f>SUM(P99:P108)</f>
        <v>0</v>
      </c>
      <c r="Q98" s="167"/>
      <c r="R98" s="168">
        <f>SUM(R99:R108)</f>
        <v>0.0086599999999999993</v>
      </c>
      <c r="S98" s="167"/>
      <c r="T98" s="169">
        <f>SUM(T99:T108)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2" t="s">
        <v>86</v>
      </c>
      <c r="AT98" s="170" t="s">
        <v>72</v>
      </c>
      <c r="AU98" s="170" t="s">
        <v>80</v>
      </c>
      <c r="AY98" s="162" t="s">
        <v>239</v>
      </c>
      <c r="BK98" s="171">
        <f>SUM(BK99:BK108)</f>
        <v>0</v>
      </c>
    </row>
    <row r="99" s="2" customFormat="1" ht="21.75" customHeight="1">
      <c r="A99" s="39"/>
      <c r="B99" s="174"/>
      <c r="C99" s="175" t="s">
        <v>80</v>
      </c>
      <c r="D99" s="175" t="s">
        <v>241</v>
      </c>
      <c r="E99" s="176" t="s">
        <v>2893</v>
      </c>
      <c r="F99" s="177" t="s">
        <v>2894</v>
      </c>
      <c r="G99" s="178" t="s">
        <v>326</v>
      </c>
      <c r="H99" s="179">
        <v>6</v>
      </c>
      <c r="I99" s="180"/>
      <c r="J99" s="181">
        <f>ROUND(I99*H99,2)</f>
        <v>0</v>
      </c>
      <c r="K99" s="177" t="s">
        <v>245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0.00040999999999999999</v>
      </c>
      <c r="R99" s="184">
        <f>Q99*H99</f>
        <v>0.0024599999999999999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377</v>
      </c>
      <c r="AT99" s="186" t="s">
        <v>241</v>
      </c>
      <c r="AU99" s="186" t="s">
        <v>86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377</v>
      </c>
      <c r="BM99" s="186" t="s">
        <v>2895</v>
      </c>
    </row>
    <row r="100" s="2" customFormat="1">
      <c r="A100" s="39"/>
      <c r="B100" s="40"/>
      <c r="C100" s="39"/>
      <c r="D100" s="189" t="s">
        <v>391</v>
      </c>
      <c r="E100" s="39"/>
      <c r="F100" s="227" t="s">
        <v>2896</v>
      </c>
      <c r="G100" s="39"/>
      <c r="H100" s="39"/>
      <c r="I100" s="228"/>
      <c r="J100" s="39"/>
      <c r="K100" s="39"/>
      <c r="L100" s="40"/>
      <c r="M100" s="229"/>
      <c r="N100" s="230"/>
      <c r="O100" s="73"/>
      <c r="P100" s="73"/>
      <c r="Q100" s="73"/>
      <c r="R100" s="73"/>
      <c r="S100" s="73"/>
      <c r="T100" s="74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20" t="s">
        <v>391</v>
      </c>
      <c r="AU100" s="20" t="s">
        <v>86</v>
      </c>
    </row>
    <row r="101" s="2" customFormat="1" ht="21.75" customHeight="1">
      <c r="A101" s="39"/>
      <c r="B101" s="174"/>
      <c r="C101" s="175" t="s">
        <v>86</v>
      </c>
      <c r="D101" s="175" t="s">
        <v>241</v>
      </c>
      <c r="E101" s="176" t="s">
        <v>2897</v>
      </c>
      <c r="F101" s="177" t="s">
        <v>2898</v>
      </c>
      <c r="G101" s="178" t="s">
        <v>326</v>
      </c>
      <c r="H101" s="179">
        <v>4</v>
      </c>
      <c r="I101" s="180"/>
      <c r="J101" s="181">
        <f>ROUND(I101*H101,2)</f>
        <v>0</v>
      </c>
      <c r="K101" s="177" t="s">
        <v>245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0.00071000000000000002</v>
      </c>
      <c r="R101" s="184">
        <f>Q101*H101</f>
        <v>0.0028400000000000001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377</v>
      </c>
      <c r="AT101" s="186" t="s">
        <v>241</v>
      </c>
      <c r="AU101" s="186" t="s">
        <v>86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377</v>
      </c>
      <c r="BM101" s="186" t="s">
        <v>2899</v>
      </c>
    </row>
    <row r="102" s="2" customFormat="1">
      <c r="A102" s="39"/>
      <c r="B102" s="40"/>
      <c r="C102" s="39"/>
      <c r="D102" s="189" t="s">
        <v>391</v>
      </c>
      <c r="E102" s="39"/>
      <c r="F102" s="227" t="s">
        <v>2896</v>
      </c>
      <c r="G102" s="39"/>
      <c r="H102" s="39"/>
      <c r="I102" s="228"/>
      <c r="J102" s="39"/>
      <c r="K102" s="39"/>
      <c r="L102" s="40"/>
      <c r="M102" s="229"/>
      <c r="N102" s="230"/>
      <c r="O102" s="73"/>
      <c r="P102" s="73"/>
      <c r="Q102" s="73"/>
      <c r="R102" s="73"/>
      <c r="S102" s="73"/>
      <c r="T102" s="74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20" t="s">
        <v>391</v>
      </c>
      <c r="AU102" s="20" t="s">
        <v>86</v>
      </c>
    </row>
    <row r="103" s="2" customFormat="1" ht="21.75" customHeight="1">
      <c r="A103" s="39"/>
      <c r="B103" s="174"/>
      <c r="C103" s="175" t="s">
        <v>117</v>
      </c>
      <c r="D103" s="175" t="s">
        <v>241</v>
      </c>
      <c r="E103" s="176" t="s">
        <v>2900</v>
      </c>
      <c r="F103" s="177" t="s">
        <v>2901</v>
      </c>
      <c r="G103" s="178" t="s">
        <v>326</v>
      </c>
      <c r="H103" s="179">
        <v>1.5</v>
      </c>
      <c r="I103" s="180"/>
      <c r="J103" s="181">
        <f>ROUND(I103*H103,2)</f>
        <v>0</v>
      </c>
      <c r="K103" s="177" t="s">
        <v>245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0.0022399999999999998</v>
      </c>
      <c r="R103" s="184">
        <f>Q103*H103</f>
        <v>0.0033599999999999997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377</v>
      </c>
      <c r="AT103" s="186" t="s">
        <v>241</v>
      </c>
      <c r="AU103" s="186" t="s">
        <v>86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377</v>
      </c>
      <c r="BM103" s="186" t="s">
        <v>2902</v>
      </c>
    </row>
    <row r="104" s="2" customFormat="1">
      <c r="A104" s="39"/>
      <c r="B104" s="40"/>
      <c r="C104" s="39"/>
      <c r="D104" s="189" t="s">
        <v>391</v>
      </c>
      <c r="E104" s="39"/>
      <c r="F104" s="227" t="s">
        <v>2896</v>
      </c>
      <c r="G104" s="39"/>
      <c r="H104" s="39"/>
      <c r="I104" s="228"/>
      <c r="J104" s="39"/>
      <c r="K104" s="39"/>
      <c r="L104" s="40"/>
      <c r="M104" s="229"/>
      <c r="N104" s="230"/>
      <c r="O104" s="73"/>
      <c r="P104" s="73"/>
      <c r="Q104" s="73"/>
      <c r="R104" s="73"/>
      <c r="S104" s="73"/>
      <c r="T104" s="74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20" t="s">
        <v>391</v>
      </c>
      <c r="AU104" s="20" t="s">
        <v>86</v>
      </c>
    </row>
    <row r="105" s="2" customFormat="1">
      <c r="A105" s="39"/>
      <c r="B105" s="174"/>
      <c r="C105" s="175" t="s">
        <v>246</v>
      </c>
      <c r="D105" s="175" t="s">
        <v>241</v>
      </c>
      <c r="E105" s="176" t="s">
        <v>2903</v>
      </c>
      <c r="F105" s="177" t="s">
        <v>2904</v>
      </c>
      <c r="G105" s="178" t="s">
        <v>385</v>
      </c>
      <c r="H105" s="179">
        <v>4</v>
      </c>
      <c r="I105" s="180"/>
      <c r="J105" s="181">
        <f>ROUND(I105*H105,2)</f>
        <v>0</v>
      </c>
      <c r="K105" s="177" t="s">
        <v>245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377</v>
      </c>
      <c r="AT105" s="186" t="s">
        <v>241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377</v>
      </c>
      <c r="BM105" s="186" t="s">
        <v>2905</v>
      </c>
    </row>
    <row r="106" s="2" customFormat="1">
      <c r="A106" s="39"/>
      <c r="B106" s="174"/>
      <c r="C106" s="175" t="s">
        <v>271</v>
      </c>
      <c r="D106" s="175" t="s">
        <v>241</v>
      </c>
      <c r="E106" s="176" t="s">
        <v>2906</v>
      </c>
      <c r="F106" s="177" t="s">
        <v>2907</v>
      </c>
      <c r="G106" s="178" t="s">
        <v>385</v>
      </c>
      <c r="H106" s="179">
        <v>1</v>
      </c>
      <c r="I106" s="180"/>
      <c r="J106" s="181">
        <f>ROUND(I106*H106,2)</f>
        <v>0</v>
      </c>
      <c r="K106" s="177" t="s">
        <v>245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377</v>
      </c>
      <c r="AT106" s="186" t="s">
        <v>241</v>
      </c>
      <c r="AU106" s="186" t="s">
        <v>86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377</v>
      </c>
      <c r="BM106" s="186" t="s">
        <v>2908</v>
      </c>
    </row>
    <row r="107" s="2" customFormat="1">
      <c r="A107" s="39"/>
      <c r="B107" s="174"/>
      <c r="C107" s="175" t="s">
        <v>276</v>
      </c>
      <c r="D107" s="175" t="s">
        <v>241</v>
      </c>
      <c r="E107" s="176" t="s">
        <v>2909</v>
      </c>
      <c r="F107" s="177" t="s">
        <v>2910</v>
      </c>
      <c r="G107" s="178" t="s">
        <v>385</v>
      </c>
      <c r="H107" s="179">
        <v>1</v>
      </c>
      <c r="I107" s="180"/>
      <c r="J107" s="181">
        <f>ROUND(I107*H107,2)</f>
        <v>0</v>
      </c>
      <c r="K107" s="177" t="s">
        <v>245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377</v>
      </c>
      <c r="AT107" s="186" t="s">
        <v>241</v>
      </c>
      <c r="AU107" s="186" t="s">
        <v>86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377</v>
      </c>
      <c r="BM107" s="186" t="s">
        <v>2911</v>
      </c>
    </row>
    <row r="108" s="2" customFormat="1">
      <c r="A108" s="39"/>
      <c r="B108" s="174"/>
      <c r="C108" s="175" t="s">
        <v>283</v>
      </c>
      <c r="D108" s="175" t="s">
        <v>241</v>
      </c>
      <c r="E108" s="176" t="s">
        <v>2912</v>
      </c>
      <c r="F108" s="177" t="s">
        <v>2913</v>
      </c>
      <c r="G108" s="178" t="s">
        <v>326</v>
      </c>
      <c r="H108" s="179">
        <v>11.5</v>
      </c>
      <c r="I108" s="180"/>
      <c r="J108" s="181">
        <f>ROUND(I108*H108,2)</f>
        <v>0</v>
      </c>
      <c r="K108" s="177" t="s">
        <v>245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377</v>
      </c>
      <c r="AT108" s="186" t="s">
        <v>241</v>
      </c>
      <c r="AU108" s="186" t="s">
        <v>86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377</v>
      </c>
      <c r="BM108" s="186" t="s">
        <v>2914</v>
      </c>
    </row>
    <row r="109" s="12" customFormat="1" ht="22.8" customHeight="1">
      <c r="A109" s="12"/>
      <c r="B109" s="161"/>
      <c r="C109" s="12"/>
      <c r="D109" s="162" t="s">
        <v>72</v>
      </c>
      <c r="E109" s="172" t="s">
        <v>439</v>
      </c>
      <c r="F109" s="172" t="s">
        <v>440</v>
      </c>
      <c r="G109" s="12"/>
      <c r="H109" s="12"/>
      <c r="I109" s="164"/>
      <c r="J109" s="173">
        <f>BK109</f>
        <v>0</v>
      </c>
      <c r="K109" s="12"/>
      <c r="L109" s="161"/>
      <c r="M109" s="166"/>
      <c r="N109" s="167"/>
      <c r="O109" s="167"/>
      <c r="P109" s="168">
        <f>SUM(P110:P124)</f>
        <v>0</v>
      </c>
      <c r="Q109" s="167"/>
      <c r="R109" s="168">
        <f>SUM(R110:R124)</f>
        <v>0.030489999999999996</v>
      </c>
      <c r="S109" s="167"/>
      <c r="T109" s="169">
        <f>SUM(T110:T124)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162" t="s">
        <v>86</v>
      </c>
      <c r="AT109" s="170" t="s">
        <v>72</v>
      </c>
      <c r="AU109" s="170" t="s">
        <v>80</v>
      </c>
      <c r="AY109" s="162" t="s">
        <v>239</v>
      </c>
      <c r="BK109" s="171">
        <f>SUM(BK110:BK124)</f>
        <v>0</v>
      </c>
    </row>
    <row r="110" s="2" customFormat="1" ht="33" customHeight="1">
      <c r="A110" s="39"/>
      <c r="B110" s="174"/>
      <c r="C110" s="175" t="s">
        <v>287</v>
      </c>
      <c r="D110" s="175" t="s">
        <v>241</v>
      </c>
      <c r="E110" s="176" t="s">
        <v>2915</v>
      </c>
      <c r="F110" s="177" t="s">
        <v>2916</v>
      </c>
      <c r="G110" s="178" t="s">
        <v>326</v>
      </c>
      <c r="H110" s="179">
        <v>9</v>
      </c>
      <c r="I110" s="180"/>
      <c r="J110" s="181">
        <f>ROUND(I110*H110,2)</f>
        <v>0</v>
      </c>
      <c r="K110" s="177" t="s">
        <v>245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0.00097999999999999997</v>
      </c>
      <c r="R110" s="184">
        <f>Q110*H110</f>
        <v>0.0088199999999999997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377</v>
      </c>
      <c r="AT110" s="186" t="s">
        <v>241</v>
      </c>
      <c r="AU110" s="186" t="s">
        <v>86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377</v>
      </c>
      <c r="BM110" s="186" t="s">
        <v>2917</v>
      </c>
    </row>
    <row r="111" s="2" customFormat="1" ht="33" customHeight="1">
      <c r="A111" s="39"/>
      <c r="B111" s="174"/>
      <c r="C111" s="175" t="s">
        <v>293</v>
      </c>
      <c r="D111" s="175" t="s">
        <v>241</v>
      </c>
      <c r="E111" s="176" t="s">
        <v>2918</v>
      </c>
      <c r="F111" s="177" t="s">
        <v>2919</v>
      </c>
      <c r="G111" s="178" t="s">
        <v>326</v>
      </c>
      <c r="H111" s="179">
        <v>5</v>
      </c>
      <c r="I111" s="180"/>
      <c r="J111" s="181">
        <f>ROUND(I111*H111,2)</f>
        <v>0</v>
      </c>
      <c r="K111" s="177" t="s">
        <v>245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0.0012600000000000001</v>
      </c>
      <c r="R111" s="184">
        <f>Q111*H111</f>
        <v>0.0063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377</v>
      </c>
      <c r="AT111" s="186" t="s">
        <v>241</v>
      </c>
      <c r="AU111" s="186" t="s">
        <v>86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377</v>
      </c>
      <c r="BM111" s="186" t="s">
        <v>2920</v>
      </c>
    </row>
    <row r="112" s="14" customFormat="1">
      <c r="A112" s="14"/>
      <c r="B112" s="196"/>
      <c r="C112" s="14"/>
      <c r="D112" s="189" t="s">
        <v>248</v>
      </c>
      <c r="E112" s="197" t="s">
        <v>3</v>
      </c>
      <c r="F112" s="198" t="s">
        <v>271</v>
      </c>
      <c r="G112" s="14"/>
      <c r="H112" s="199">
        <v>5</v>
      </c>
      <c r="I112" s="200"/>
      <c r="J112" s="14"/>
      <c r="K112" s="14"/>
      <c r="L112" s="196"/>
      <c r="M112" s="201"/>
      <c r="N112" s="202"/>
      <c r="O112" s="202"/>
      <c r="P112" s="202"/>
      <c r="Q112" s="202"/>
      <c r="R112" s="202"/>
      <c r="S112" s="202"/>
      <c r="T112" s="20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197" t="s">
        <v>248</v>
      </c>
      <c r="AU112" s="197" t="s">
        <v>86</v>
      </c>
      <c r="AV112" s="14" t="s">
        <v>86</v>
      </c>
      <c r="AW112" s="14" t="s">
        <v>33</v>
      </c>
      <c r="AX112" s="14" t="s">
        <v>80</v>
      </c>
      <c r="AY112" s="197" t="s">
        <v>239</v>
      </c>
    </row>
    <row r="113" s="2" customFormat="1">
      <c r="A113" s="39"/>
      <c r="B113" s="174"/>
      <c r="C113" s="175" t="s">
        <v>299</v>
      </c>
      <c r="D113" s="175" t="s">
        <v>241</v>
      </c>
      <c r="E113" s="176" t="s">
        <v>2921</v>
      </c>
      <c r="F113" s="177" t="s">
        <v>2922</v>
      </c>
      <c r="G113" s="178" t="s">
        <v>449</v>
      </c>
      <c r="H113" s="179">
        <v>14</v>
      </c>
      <c r="I113" s="180"/>
      <c r="J113" s="181">
        <f>ROUND(I113*H113,2)</f>
        <v>0</v>
      </c>
      <c r="K113" s="177" t="s">
        <v>245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377</v>
      </c>
      <c r="AT113" s="186" t="s">
        <v>241</v>
      </c>
      <c r="AU113" s="186" t="s">
        <v>86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377</v>
      </c>
      <c r="BM113" s="186" t="s">
        <v>2923</v>
      </c>
    </row>
    <row r="114" s="2" customFormat="1">
      <c r="A114" s="39"/>
      <c r="B114" s="174"/>
      <c r="C114" s="175" t="s">
        <v>310</v>
      </c>
      <c r="D114" s="175" t="s">
        <v>241</v>
      </c>
      <c r="E114" s="176" t="s">
        <v>2924</v>
      </c>
      <c r="F114" s="177" t="s">
        <v>2925</v>
      </c>
      <c r="G114" s="178" t="s">
        <v>449</v>
      </c>
      <c r="H114" s="179">
        <v>14</v>
      </c>
      <c r="I114" s="180"/>
      <c r="J114" s="181">
        <f>ROUND(I114*H114,2)</f>
        <v>0</v>
      </c>
      <c r="K114" s="177" t="s">
        <v>245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377</v>
      </c>
      <c r="AT114" s="186" t="s">
        <v>241</v>
      </c>
      <c r="AU114" s="186" t="s">
        <v>86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377</v>
      </c>
      <c r="BM114" s="186" t="s">
        <v>2926</v>
      </c>
    </row>
    <row r="115" s="2" customFormat="1">
      <c r="A115" s="39"/>
      <c r="B115" s="174"/>
      <c r="C115" s="175" t="s">
        <v>357</v>
      </c>
      <c r="D115" s="175" t="s">
        <v>241</v>
      </c>
      <c r="E115" s="176" t="s">
        <v>2927</v>
      </c>
      <c r="F115" s="177" t="s">
        <v>2928</v>
      </c>
      <c r="G115" s="178" t="s">
        <v>326</v>
      </c>
      <c r="H115" s="179">
        <v>14</v>
      </c>
      <c r="I115" s="180"/>
      <c r="J115" s="181">
        <f>ROUND(I115*H115,2)</f>
        <v>0</v>
      </c>
      <c r="K115" s="177" t="s">
        <v>245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4.0000000000000003E-05</v>
      </c>
      <c r="R115" s="184">
        <f>Q115*H115</f>
        <v>0.00056000000000000006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377</v>
      </c>
      <c r="AT115" s="186" t="s">
        <v>241</v>
      </c>
      <c r="AU115" s="186" t="s">
        <v>86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377</v>
      </c>
      <c r="BM115" s="186" t="s">
        <v>2929</v>
      </c>
    </row>
    <row r="116" s="2" customFormat="1">
      <c r="A116" s="39"/>
      <c r="B116" s="174"/>
      <c r="C116" s="175" t="s">
        <v>363</v>
      </c>
      <c r="D116" s="175" t="s">
        <v>241</v>
      </c>
      <c r="E116" s="176" t="s">
        <v>2930</v>
      </c>
      <c r="F116" s="177" t="s">
        <v>2931</v>
      </c>
      <c r="G116" s="178" t="s">
        <v>385</v>
      </c>
      <c r="H116" s="179">
        <v>9</v>
      </c>
      <c r="I116" s="180"/>
      <c r="J116" s="181">
        <f>ROUND(I116*H116,2)</f>
        <v>0</v>
      </c>
      <c r="K116" s="177" t="s">
        <v>245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</v>
      </c>
      <c r="R116" s="184">
        <f>Q116*H116</f>
        <v>0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377</v>
      </c>
      <c r="AT116" s="186" t="s">
        <v>241</v>
      </c>
      <c r="AU116" s="186" t="s">
        <v>86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377</v>
      </c>
      <c r="BM116" s="186" t="s">
        <v>2932</v>
      </c>
    </row>
    <row r="117" s="2" customFormat="1">
      <c r="A117" s="39"/>
      <c r="B117" s="40"/>
      <c r="C117" s="39"/>
      <c r="D117" s="189" t="s">
        <v>391</v>
      </c>
      <c r="E117" s="39"/>
      <c r="F117" s="227" t="s">
        <v>2933</v>
      </c>
      <c r="G117" s="39"/>
      <c r="H117" s="39"/>
      <c r="I117" s="228"/>
      <c r="J117" s="39"/>
      <c r="K117" s="39"/>
      <c r="L117" s="40"/>
      <c r="M117" s="229"/>
      <c r="N117" s="230"/>
      <c r="O117" s="73"/>
      <c r="P117" s="73"/>
      <c r="Q117" s="73"/>
      <c r="R117" s="73"/>
      <c r="S117" s="73"/>
      <c r="T117" s="74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20" t="s">
        <v>391</v>
      </c>
      <c r="AU117" s="20" t="s">
        <v>86</v>
      </c>
    </row>
    <row r="118" s="2" customFormat="1">
      <c r="A118" s="39"/>
      <c r="B118" s="174"/>
      <c r="C118" s="175" t="s">
        <v>368</v>
      </c>
      <c r="D118" s="175" t="s">
        <v>241</v>
      </c>
      <c r="E118" s="176" t="s">
        <v>2934</v>
      </c>
      <c r="F118" s="177" t="s">
        <v>2935</v>
      </c>
      <c r="G118" s="178" t="s">
        <v>385</v>
      </c>
      <c r="H118" s="179">
        <v>5</v>
      </c>
      <c r="I118" s="180"/>
      <c r="J118" s="181">
        <f>ROUND(I118*H118,2)</f>
        <v>0</v>
      </c>
      <c r="K118" s="177" t="s">
        <v>245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0.00075000000000000002</v>
      </c>
      <c r="R118" s="184">
        <f>Q118*H118</f>
        <v>0.0037499999999999999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377</v>
      </c>
      <c r="AT118" s="186" t="s">
        <v>241</v>
      </c>
      <c r="AU118" s="186" t="s">
        <v>86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377</v>
      </c>
      <c r="BM118" s="186" t="s">
        <v>2936</v>
      </c>
    </row>
    <row r="119" s="2" customFormat="1">
      <c r="A119" s="39"/>
      <c r="B119" s="174"/>
      <c r="C119" s="175" t="s">
        <v>9</v>
      </c>
      <c r="D119" s="175" t="s">
        <v>241</v>
      </c>
      <c r="E119" s="176" t="s">
        <v>2937</v>
      </c>
      <c r="F119" s="177" t="s">
        <v>2938</v>
      </c>
      <c r="G119" s="178" t="s">
        <v>385</v>
      </c>
      <c r="H119" s="179">
        <v>4</v>
      </c>
      <c r="I119" s="180"/>
      <c r="J119" s="181">
        <f>ROUND(I119*H119,2)</f>
        <v>0</v>
      </c>
      <c r="K119" s="177" t="s">
        <v>245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0.00097000000000000005</v>
      </c>
      <c r="R119" s="184">
        <f>Q119*H119</f>
        <v>0.0038800000000000002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377</v>
      </c>
      <c r="AT119" s="186" t="s">
        <v>241</v>
      </c>
      <c r="AU119" s="186" t="s">
        <v>86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377</v>
      </c>
      <c r="BM119" s="186" t="s">
        <v>2939</v>
      </c>
    </row>
    <row r="120" s="2" customFormat="1">
      <c r="A120" s="39"/>
      <c r="B120" s="174"/>
      <c r="C120" s="175" t="s">
        <v>377</v>
      </c>
      <c r="D120" s="175" t="s">
        <v>241</v>
      </c>
      <c r="E120" s="176" t="s">
        <v>2940</v>
      </c>
      <c r="F120" s="177" t="s">
        <v>2941</v>
      </c>
      <c r="G120" s="178" t="s">
        <v>385</v>
      </c>
      <c r="H120" s="179">
        <v>1</v>
      </c>
      <c r="I120" s="180"/>
      <c r="J120" s="181">
        <f>ROUND(I120*H120,2)</f>
        <v>0</v>
      </c>
      <c r="K120" s="177" t="s">
        <v>245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0.0011800000000000001</v>
      </c>
      <c r="R120" s="184">
        <f>Q120*H120</f>
        <v>0.0011800000000000001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377</v>
      </c>
      <c r="AT120" s="186" t="s">
        <v>241</v>
      </c>
      <c r="AU120" s="186" t="s">
        <v>86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377</v>
      </c>
      <c r="BM120" s="186" t="s">
        <v>2942</v>
      </c>
    </row>
    <row r="121" s="2" customFormat="1">
      <c r="A121" s="39"/>
      <c r="B121" s="174"/>
      <c r="C121" s="175" t="s">
        <v>382</v>
      </c>
      <c r="D121" s="175" t="s">
        <v>241</v>
      </c>
      <c r="E121" s="176" t="s">
        <v>2943</v>
      </c>
      <c r="F121" s="177" t="s">
        <v>2944</v>
      </c>
      <c r="G121" s="178" t="s">
        <v>385</v>
      </c>
      <c r="H121" s="179">
        <v>1</v>
      </c>
      <c r="I121" s="180"/>
      <c r="J121" s="181">
        <f>ROUND(I121*H121,2)</f>
        <v>0</v>
      </c>
      <c r="K121" s="177" t="s">
        <v>245</v>
      </c>
      <c r="L121" s="40"/>
      <c r="M121" s="182" t="s">
        <v>3</v>
      </c>
      <c r="N121" s="183" t="s">
        <v>45</v>
      </c>
      <c r="O121" s="73"/>
      <c r="P121" s="184">
        <f>O121*H121</f>
        <v>0</v>
      </c>
      <c r="Q121" s="184">
        <v>0.0011800000000000001</v>
      </c>
      <c r="R121" s="184">
        <f>Q121*H121</f>
        <v>0.0011800000000000001</v>
      </c>
      <c r="S121" s="184">
        <v>0</v>
      </c>
      <c r="T121" s="185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186" t="s">
        <v>377</v>
      </c>
      <c r="AT121" s="186" t="s">
        <v>241</v>
      </c>
      <c r="AU121" s="186" t="s">
        <v>86</v>
      </c>
      <c r="AY121" s="20" t="s">
        <v>239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20" t="s">
        <v>86</v>
      </c>
      <c r="BK121" s="187">
        <f>ROUND(I121*H121,2)</f>
        <v>0</v>
      </c>
      <c r="BL121" s="20" t="s">
        <v>377</v>
      </c>
      <c r="BM121" s="186" t="s">
        <v>2945</v>
      </c>
    </row>
    <row r="122" s="2" customFormat="1" ht="16.5" customHeight="1">
      <c r="A122" s="39"/>
      <c r="B122" s="174"/>
      <c r="C122" s="175" t="s">
        <v>387</v>
      </c>
      <c r="D122" s="175" t="s">
        <v>241</v>
      </c>
      <c r="E122" s="176" t="s">
        <v>2946</v>
      </c>
      <c r="F122" s="177" t="s">
        <v>2947</v>
      </c>
      <c r="G122" s="178" t="s">
        <v>449</v>
      </c>
      <c r="H122" s="179">
        <v>2</v>
      </c>
      <c r="I122" s="180"/>
      <c r="J122" s="181">
        <f>ROUND(I122*H122,2)</f>
        <v>0</v>
      </c>
      <c r="K122" s="177" t="s">
        <v>245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0.002</v>
      </c>
      <c r="R122" s="184">
        <f>Q122*H122</f>
        <v>0.0040000000000000001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377</v>
      </c>
      <c r="AT122" s="186" t="s">
        <v>241</v>
      </c>
      <c r="AU122" s="186" t="s">
        <v>86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377</v>
      </c>
      <c r="BM122" s="186" t="s">
        <v>2948</v>
      </c>
    </row>
    <row r="123" s="2" customFormat="1">
      <c r="A123" s="39"/>
      <c r="B123" s="174"/>
      <c r="C123" s="175" t="s">
        <v>393</v>
      </c>
      <c r="D123" s="175" t="s">
        <v>241</v>
      </c>
      <c r="E123" s="176" t="s">
        <v>2949</v>
      </c>
      <c r="F123" s="177" t="s">
        <v>2950</v>
      </c>
      <c r="G123" s="178" t="s">
        <v>326</v>
      </c>
      <c r="H123" s="179">
        <v>2</v>
      </c>
      <c r="I123" s="180"/>
      <c r="J123" s="181">
        <f>ROUND(I123*H123,2)</f>
        <v>0</v>
      </c>
      <c r="K123" s="177" t="s">
        <v>245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0.00040000000000000002</v>
      </c>
      <c r="R123" s="184">
        <f>Q123*H123</f>
        <v>0.00080000000000000004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377</v>
      </c>
      <c r="AT123" s="186" t="s">
        <v>241</v>
      </c>
      <c r="AU123" s="186" t="s">
        <v>86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377</v>
      </c>
      <c r="BM123" s="186" t="s">
        <v>2951</v>
      </c>
    </row>
    <row r="124" s="2" customFormat="1" ht="33" customHeight="1">
      <c r="A124" s="39"/>
      <c r="B124" s="174"/>
      <c r="C124" s="175" t="s">
        <v>397</v>
      </c>
      <c r="D124" s="175" t="s">
        <v>241</v>
      </c>
      <c r="E124" s="176" t="s">
        <v>2866</v>
      </c>
      <c r="F124" s="177" t="s">
        <v>2867</v>
      </c>
      <c r="G124" s="178" t="s">
        <v>326</v>
      </c>
      <c r="H124" s="179">
        <v>2</v>
      </c>
      <c r="I124" s="180"/>
      <c r="J124" s="181">
        <f>ROUND(I124*H124,2)</f>
        <v>0</v>
      </c>
      <c r="K124" s="177" t="s">
        <v>245</v>
      </c>
      <c r="L124" s="40"/>
      <c r="M124" s="182" t="s">
        <v>3</v>
      </c>
      <c r="N124" s="183" t="s">
        <v>45</v>
      </c>
      <c r="O124" s="73"/>
      <c r="P124" s="184">
        <f>O124*H124</f>
        <v>0</v>
      </c>
      <c r="Q124" s="184">
        <v>1.0000000000000001E-05</v>
      </c>
      <c r="R124" s="184">
        <f>Q124*H124</f>
        <v>2.0000000000000002E-05</v>
      </c>
      <c r="S124" s="184">
        <v>0</v>
      </c>
      <c r="T124" s="185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186" t="s">
        <v>377</v>
      </c>
      <c r="AT124" s="186" t="s">
        <v>241</v>
      </c>
      <c r="AU124" s="186" t="s">
        <v>86</v>
      </c>
      <c r="AY124" s="20" t="s">
        <v>239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20" t="s">
        <v>86</v>
      </c>
      <c r="BK124" s="187">
        <f>ROUND(I124*H124,2)</f>
        <v>0</v>
      </c>
      <c r="BL124" s="20" t="s">
        <v>377</v>
      </c>
      <c r="BM124" s="186" t="s">
        <v>2952</v>
      </c>
    </row>
    <row r="125" s="12" customFormat="1" ht="22.8" customHeight="1">
      <c r="A125" s="12"/>
      <c r="B125" s="161"/>
      <c r="C125" s="12"/>
      <c r="D125" s="162" t="s">
        <v>72</v>
      </c>
      <c r="E125" s="172" t="s">
        <v>2953</v>
      </c>
      <c r="F125" s="172" t="s">
        <v>2954</v>
      </c>
      <c r="G125" s="12"/>
      <c r="H125" s="12"/>
      <c r="I125" s="164"/>
      <c r="J125" s="173">
        <f>BK125</f>
        <v>0</v>
      </c>
      <c r="K125" s="12"/>
      <c r="L125" s="161"/>
      <c r="M125" s="166"/>
      <c r="N125" s="167"/>
      <c r="O125" s="167"/>
      <c r="P125" s="168">
        <f>SUM(P126:P133)</f>
        <v>0</v>
      </c>
      <c r="Q125" s="167"/>
      <c r="R125" s="168">
        <f>SUM(R126:R133)</f>
        <v>0.0059900000000000005</v>
      </c>
      <c r="S125" s="167"/>
      <c r="T125" s="169">
        <f>SUM(T126:T133)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2" t="s">
        <v>86</v>
      </c>
      <c r="AT125" s="170" t="s">
        <v>72</v>
      </c>
      <c r="AU125" s="170" t="s">
        <v>80</v>
      </c>
      <c r="AY125" s="162" t="s">
        <v>239</v>
      </c>
      <c r="BK125" s="171">
        <f>SUM(BK126:BK133)</f>
        <v>0</v>
      </c>
    </row>
    <row r="126" s="2" customFormat="1">
      <c r="A126" s="39"/>
      <c r="B126" s="174"/>
      <c r="C126" s="175" t="s">
        <v>8</v>
      </c>
      <c r="D126" s="175" t="s">
        <v>241</v>
      </c>
      <c r="E126" s="176" t="s">
        <v>2955</v>
      </c>
      <c r="F126" s="177" t="s">
        <v>2956</v>
      </c>
      <c r="G126" s="178" t="s">
        <v>385</v>
      </c>
      <c r="H126" s="179">
        <v>1</v>
      </c>
      <c r="I126" s="180"/>
      <c r="J126" s="181">
        <f>ROUND(I126*H126,2)</f>
        <v>0</v>
      </c>
      <c r="K126" s="177" t="s">
        <v>245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0.00247</v>
      </c>
      <c r="R126" s="184">
        <f>Q126*H126</f>
        <v>0.00247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377</v>
      </c>
      <c r="AT126" s="186" t="s">
        <v>241</v>
      </c>
      <c r="AU126" s="186" t="s">
        <v>86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377</v>
      </c>
      <c r="BM126" s="186" t="s">
        <v>2957</v>
      </c>
    </row>
    <row r="127" s="2" customFormat="1">
      <c r="A127" s="39"/>
      <c r="B127" s="174"/>
      <c r="C127" s="175" t="s">
        <v>404</v>
      </c>
      <c r="D127" s="175" t="s">
        <v>241</v>
      </c>
      <c r="E127" s="176" t="s">
        <v>2958</v>
      </c>
      <c r="F127" s="177" t="s">
        <v>2959</v>
      </c>
      <c r="G127" s="178" t="s">
        <v>385</v>
      </c>
      <c r="H127" s="179">
        <v>1</v>
      </c>
      <c r="I127" s="180"/>
      <c r="J127" s="181">
        <f>ROUND(I127*H127,2)</f>
        <v>0</v>
      </c>
      <c r="K127" s="177" t="s">
        <v>245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0.00016000000000000001</v>
      </c>
      <c r="R127" s="184">
        <f>Q127*H127</f>
        <v>0.00016000000000000001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377</v>
      </c>
      <c r="AT127" s="186" t="s">
        <v>241</v>
      </c>
      <c r="AU127" s="186" t="s">
        <v>86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377</v>
      </c>
      <c r="BM127" s="186" t="s">
        <v>2960</v>
      </c>
    </row>
    <row r="128" s="2" customFormat="1">
      <c r="A128" s="39"/>
      <c r="B128" s="174"/>
      <c r="C128" s="175" t="s">
        <v>408</v>
      </c>
      <c r="D128" s="175" t="s">
        <v>241</v>
      </c>
      <c r="E128" s="176" t="s">
        <v>2961</v>
      </c>
      <c r="F128" s="177" t="s">
        <v>2962</v>
      </c>
      <c r="G128" s="178" t="s">
        <v>385</v>
      </c>
      <c r="H128" s="179">
        <v>1</v>
      </c>
      <c r="I128" s="180"/>
      <c r="J128" s="181">
        <f>ROUND(I128*H128,2)</f>
        <v>0</v>
      </c>
      <c r="K128" s="177" t="s">
        <v>245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0.00016000000000000001</v>
      </c>
      <c r="R128" s="184">
        <f>Q128*H128</f>
        <v>0.00016000000000000001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377</v>
      </c>
      <c r="AT128" s="186" t="s">
        <v>241</v>
      </c>
      <c r="AU128" s="186" t="s">
        <v>86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377</v>
      </c>
      <c r="BM128" s="186" t="s">
        <v>2963</v>
      </c>
    </row>
    <row r="129" s="2" customFormat="1">
      <c r="A129" s="39"/>
      <c r="B129" s="174"/>
      <c r="C129" s="175" t="s">
        <v>412</v>
      </c>
      <c r="D129" s="175" t="s">
        <v>241</v>
      </c>
      <c r="E129" s="176" t="s">
        <v>2964</v>
      </c>
      <c r="F129" s="177" t="s">
        <v>2965</v>
      </c>
      <c r="G129" s="178" t="s">
        <v>449</v>
      </c>
      <c r="H129" s="179">
        <v>1</v>
      </c>
      <c r="I129" s="180"/>
      <c r="J129" s="181">
        <f>ROUND(I129*H129,2)</f>
        <v>0</v>
      </c>
      <c r="K129" s="177" t="s">
        <v>245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0.00020000000000000001</v>
      </c>
      <c r="R129" s="184">
        <f>Q129*H129</f>
        <v>0.00020000000000000001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377</v>
      </c>
      <c r="AT129" s="186" t="s">
        <v>241</v>
      </c>
      <c r="AU129" s="186" t="s">
        <v>86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377</v>
      </c>
      <c r="BM129" s="186" t="s">
        <v>2966</v>
      </c>
    </row>
    <row r="130" s="2" customFormat="1">
      <c r="A130" s="39"/>
      <c r="B130" s="174"/>
      <c r="C130" s="175" t="s">
        <v>416</v>
      </c>
      <c r="D130" s="175" t="s">
        <v>241</v>
      </c>
      <c r="E130" s="176" t="s">
        <v>2967</v>
      </c>
      <c r="F130" s="177" t="s">
        <v>2968</v>
      </c>
      <c r="G130" s="178" t="s">
        <v>385</v>
      </c>
      <c r="H130" s="179">
        <v>1</v>
      </c>
      <c r="I130" s="180"/>
      <c r="J130" s="181">
        <f>ROUND(I130*H130,2)</f>
        <v>0</v>
      </c>
      <c r="K130" s="177" t="s">
        <v>245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0.00024000000000000001</v>
      </c>
      <c r="R130" s="184">
        <f>Q130*H130</f>
        <v>0.00024000000000000001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377</v>
      </c>
      <c r="AT130" s="186" t="s">
        <v>241</v>
      </c>
      <c r="AU130" s="186" t="s">
        <v>86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377</v>
      </c>
      <c r="BM130" s="186" t="s">
        <v>2969</v>
      </c>
    </row>
    <row r="131" s="2" customFormat="1" ht="33" customHeight="1">
      <c r="A131" s="39"/>
      <c r="B131" s="174"/>
      <c r="C131" s="175" t="s">
        <v>420</v>
      </c>
      <c r="D131" s="175" t="s">
        <v>241</v>
      </c>
      <c r="E131" s="176" t="s">
        <v>2970</v>
      </c>
      <c r="F131" s="177" t="s">
        <v>2971</v>
      </c>
      <c r="G131" s="178" t="s">
        <v>385</v>
      </c>
      <c r="H131" s="179">
        <v>1</v>
      </c>
      <c r="I131" s="180"/>
      <c r="J131" s="181">
        <f>ROUND(I131*H131,2)</f>
        <v>0</v>
      </c>
      <c r="K131" s="177" t="s">
        <v>245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0.00046999999999999999</v>
      </c>
      <c r="R131" s="184">
        <f>Q131*H131</f>
        <v>0.00046999999999999999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377</v>
      </c>
      <c r="AT131" s="186" t="s">
        <v>241</v>
      </c>
      <c r="AU131" s="186" t="s">
        <v>86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377</v>
      </c>
      <c r="BM131" s="186" t="s">
        <v>2972</v>
      </c>
    </row>
    <row r="132" s="2" customFormat="1" ht="33" customHeight="1">
      <c r="A132" s="39"/>
      <c r="B132" s="174"/>
      <c r="C132" s="175" t="s">
        <v>425</v>
      </c>
      <c r="D132" s="175" t="s">
        <v>241</v>
      </c>
      <c r="E132" s="176" t="s">
        <v>2973</v>
      </c>
      <c r="F132" s="177" t="s">
        <v>2974</v>
      </c>
      <c r="G132" s="178" t="s">
        <v>385</v>
      </c>
      <c r="H132" s="179">
        <v>1</v>
      </c>
      <c r="I132" s="180"/>
      <c r="J132" s="181">
        <f>ROUND(I132*H132,2)</f>
        <v>0</v>
      </c>
      <c r="K132" s="177" t="s">
        <v>245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0.0010100000000000001</v>
      </c>
      <c r="R132" s="184">
        <f>Q132*H132</f>
        <v>0.0010100000000000001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377</v>
      </c>
      <c r="AT132" s="186" t="s">
        <v>241</v>
      </c>
      <c r="AU132" s="186" t="s">
        <v>86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377</v>
      </c>
      <c r="BM132" s="186" t="s">
        <v>2975</v>
      </c>
    </row>
    <row r="133" s="2" customFormat="1" ht="33" customHeight="1">
      <c r="A133" s="39"/>
      <c r="B133" s="174"/>
      <c r="C133" s="175" t="s">
        <v>429</v>
      </c>
      <c r="D133" s="175" t="s">
        <v>241</v>
      </c>
      <c r="E133" s="176" t="s">
        <v>2976</v>
      </c>
      <c r="F133" s="177" t="s">
        <v>2977</v>
      </c>
      <c r="G133" s="178" t="s">
        <v>385</v>
      </c>
      <c r="H133" s="179">
        <v>1</v>
      </c>
      <c r="I133" s="180"/>
      <c r="J133" s="181">
        <f>ROUND(I133*H133,2)</f>
        <v>0</v>
      </c>
      <c r="K133" s="177" t="s">
        <v>245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0.0012800000000000001</v>
      </c>
      <c r="R133" s="184">
        <f>Q133*H133</f>
        <v>0.0012800000000000001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377</v>
      </c>
      <c r="AT133" s="186" t="s">
        <v>241</v>
      </c>
      <c r="AU133" s="186" t="s">
        <v>86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377</v>
      </c>
      <c r="BM133" s="186" t="s">
        <v>2978</v>
      </c>
    </row>
    <row r="134" s="12" customFormat="1" ht="22.8" customHeight="1">
      <c r="A134" s="12"/>
      <c r="B134" s="161"/>
      <c r="C134" s="12"/>
      <c r="D134" s="162" t="s">
        <v>72</v>
      </c>
      <c r="E134" s="172" t="s">
        <v>2979</v>
      </c>
      <c r="F134" s="172" t="s">
        <v>2980</v>
      </c>
      <c r="G134" s="12"/>
      <c r="H134" s="12"/>
      <c r="I134" s="164"/>
      <c r="J134" s="173">
        <f>BK134</f>
        <v>0</v>
      </c>
      <c r="K134" s="12"/>
      <c r="L134" s="161"/>
      <c r="M134" s="166"/>
      <c r="N134" s="167"/>
      <c r="O134" s="167"/>
      <c r="P134" s="168">
        <f>P135</f>
        <v>0</v>
      </c>
      <c r="Q134" s="167"/>
      <c r="R134" s="168">
        <f>R135</f>
        <v>0</v>
      </c>
      <c r="S134" s="167"/>
      <c r="T134" s="169">
        <f>T135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2" t="s">
        <v>80</v>
      </c>
      <c r="AT134" s="170" t="s">
        <v>72</v>
      </c>
      <c r="AU134" s="170" t="s">
        <v>80</v>
      </c>
      <c r="AY134" s="162" t="s">
        <v>239</v>
      </c>
      <c r="BK134" s="171">
        <f>BK135</f>
        <v>0</v>
      </c>
    </row>
    <row r="135" s="2" customFormat="1" ht="16.5" customHeight="1">
      <c r="A135" s="39"/>
      <c r="B135" s="174"/>
      <c r="C135" s="175" t="s">
        <v>433</v>
      </c>
      <c r="D135" s="175" t="s">
        <v>241</v>
      </c>
      <c r="E135" s="176" t="s">
        <v>2981</v>
      </c>
      <c r="F135" s="177" t="s">
        <v>2982</v>
      </c>
      <c r="G135" s="178" t="s">
        <v>385</v>
      </c>
      <c r="H135" s="179">
        <v>29</v>
      </c>
      <c r="I135" s="180"/>
      <c r="J135" s="181">
        <f>ROUND(I135*H135,2)</f>
        <v>0</v>
      </c>
      <c r="K135" s="177" t="s">
        <v>3</v>
      </c>
      <c r="L135" s="40"/>
      <c r="M135" s="222" t="s">
        <v>3</v>
      </c>
      <c r="N135" s="223" t="s">
        <v>45</v>
      </c>
      <c r="O135" s="224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377</v>
      </c>
      <c r="AT135" s="186" t="s">
        <v>241</v>
      </c>
      <c r="AU135" s="186" t="s">
        <v>86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377</v>
      </c>
      <c r="BM135" s="186" t="s">
        <v>2983</v>
      </c>
    </row>
    <row r="136" s="2" customFormat="1" ht="6.96" customHeight="1">
      <c r="A136" s="39"/>
      <c r="B136" s="56"/>
      <c r="C136" s="57"/>
      <c r="D136" s="57"/>
      <c r="E136" s="57"/>
      <c r="F136" s="57"/>
      <c r="G136" s="57"/>
      <c r="H136" s="57"/>
      <c r="I136" s="57"/>
      <c r="J136" s="57"/>
      <c r="K136" s="57"/>
      <c r="L136" s="40"/>
      <c r="M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</sheetData>
  <autoFilter ref="C95:K13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130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86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2599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2984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ROUND(J97,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ROUND((SUM(BE97:BE145)),  2)</f>
        <v>0</v>
      </c>
      <c r="G37" s="39"/>
      <c r="H37" s="39"/>
      <c r="I37" s="133">
        <v>0.20999999999999999</v>
      </c>
      <c r="J37" s="132">
        <f>ROUND(((SUM(BE97:BE145))*I37),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ROUND((SUM(BF97:BF145)),  2)</f>
        <v>0</v>
      </c>
      <c r="G38" s="39"/>
      <c r="H38" s="39"/>
      <c r="I38" s="133">
        <v>0.14999999999999999</v>
      </c>
      <c r="J38" s="132">
        <f>ROUND(((SUM(BF97:BF145))*I38),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ROUND((SUM(BG97:BG145)),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ROUND((SUM(BH97:BH145)),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ROUND((SUM(BI97:BI145)),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2599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SO-04.03.05 - Byt 2+KK - ZTI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J97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2985</v>
      </c>
      <c r="E68" s="145"/>
      <c r="F68" s="145"/>
      <c r="G68" s="145"/>
      <c r="H68" s="145"/>
      <c r="I68" s="145"/>
      <c r="J68" s="146">
        <f>J98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43"/>
      <c r="C69" s="9"/>
      <c r="D69" s="144" t="s">
        <v>318</v>
      </c>
      <c r="E69" s="145"/>
      <c r="F69" s="145"/>
      <c r="G69" s="145"/>
      <c r="H69" s="145"/>
      <c r="I69" s="145"/>
      <c r="J69" s="146">
        <f>J99</f>
        <v>0</v>
      </c>
      <c r="K69" s="9"/>
      <c r="L69" s="14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47"/>
      <c r="C70" s="10"/>
      <c r="D70" s="148" t="s">
        <v>2795</v>
      </c>
      <c r="E70" s="149"/>
      <c r="F70" s="149"/>
      <c r="G70" s="149"/>
      <c r="H70" s="149"/>
      <c r="I70" s="149"/>
      <c r="J70" s="150">
        <f>J100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47"/>
      <c r="C71" s="10"/>
      <c r="D71" s="148" t="s">
        <v>319</v>
      </c>
      <c r="E71" s="149"/>
      <c r="F71" s="149"/>
      <c r="G71" s="149"/>
      <c r="H71" s="149"/>
      <c r="I71" s="149"/>
      <c r="J71" s="150">
        <f>J111</f>
        <v>0</v>
      </c>
      <c r="K71" s="10"/>
      <c r="L71" s="14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47"/>
      <c r="C72" s="10"/>
      <c r="D72" s="148" t="s">
        <v>2891</v>
      </c>
      <c r="E72" s="149"/>
      <c r="F72" s="149"/>
      <c r="G72" s="149"/>
      <c r="H72" s="149"/>
      <c r="I72" s="149"/>
      <c r="J72" s="150">
        <f>J135</f>
        <v>0</v>
      </c>
      <c r="K72" s="10"/>
      <c r="L72" s="14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47"/>
      <c r="C73" s="10"/>
      <c r="D73" s="148" t="s">
        <v>2892</v>
      </c>
      <c r="E73" s="149"/>
      <c r="F73" s="149"/>
      <c r="G73" s="149"/>
      <c r="H73" s="149"/>
      <c r="I73" s="149"/>
      <c r="J73" s="150">
        <f>J144</f>
        <v>0</v>
      </c>
      <c r="K73" s="10"/>
      <c r="L73" s="14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39"/>
      <c r="B74" s="40"/>
      <c r="C74" s="39"/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56"/>
      <c r="C75" s="57"/>
      <c r="D75" s="57"/>
      <c r="E75" s="57"/>
      <c r="F75" s="57"/>
      <c r="G75" s="57"/>
      <c r="H75" s="57"/>
      <c r="I75" s="57"/>
      <c r="J75" s="57"/>
      <c r="K75" s="57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9" s="2" customFormat="1" ht="6.96" customHeight="1">
      <c r="A79" s="39"/>
      <c r="B79" s="58"/>
      <c r="C79" s="59"/>
      <c r="D79" s="59"/>
      <c r="E79" s="59"/>
      <c r="F79" s="59"/>
      <c r="G79" s="59"/>
      <c r="H79" s="59"/>
      <c r="I79" s="59"/>
      <c r="J79" s="59"/>
      <c r="K79" s="5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224</v>
      </c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39"/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17</v>
      </c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39"/>
      <c r="D83" s="39"/>
      <c r="E83" s="125" t="str">
        <f>E7</f>
        <v>Kolovraty - dostupné bydlení</v>
      </c>
      <c r="F83" s="33"/>
      <c r="G83" s="33"/>
      <c r="H83" s="33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3"/>
      <c r="C84" s="33" t="s">
        <v>213</v>
      </c>
      <c r="L84" s="23"/>
    </row>
    <row r="85" s="1" customFormat="1" ht="16.5" customHeight="1">
      <c r="B85" s="23"/>
      <c r="E85" s="125" t="s">
        <v>571</v>
      </c>
      <c r="F85" s="1"/>
      <c r="G85" s="1"/>
      <c r="H85" s="1"/>
      <c r="L85" s="23"/>
    </row>
    <row r="86" s="1" customFormat="1" ht="12" customHeight="1">
      <c r="B86" s="23"/>
      <c r="C86" s="33" t="s">
        <v>215</v>
      </c>
      <c r="L86" s="23"/>
    </row>
    <row r="87" s="2" customFormat="1" ht="16.5" customHeight="1">
      <c r="A87" s="39"/>
      <c r="B87" s="40"/>
      <c r="C87" s="39"/>
      <c r="D87" s="39"/>
      <c r="E87" s="131" t="s">
        <v>2599</v>
      </c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2600</v>
      </c>
      <c r="D88" s="39"/>
      <c r="E88" s="39"/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39"/>
      <c r="D89" s="39"/>
      <c r="E89" s="63" t="str">
        <f>E13</f>
        <v>SO-04.03.05 - Byt 2+KK - ZTI</v>
      </c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39"/>
      <c r="D90" s="39"/>
      <c r="E90" s="39"/>
      <c r="F90" s="39"/>
      <c r="G90" s="39"/>
      <c r="H90" s="39"/>
      <c r="I90" s="39"/>
      <c r="J90" s="39"/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39"/>
      <c r="E91" s="39"/>
      <c r="F91" s="28" t="str">
        <f>F16</f>
        <v>Kolovraty</v>
      </c>
      <c r="G91" s="39"/>
      <c r="H91" s="39"/>
      <c r="I91" s="33" t="s">
        <v>24</v>
      </c>
      <c r="J91" s="65" t="str">
        <f>IF(J16="","",J16)</f>
        <v>28. 6. 2021</v>
      </c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39"/>
      <c r="D92" s="39"/>
      <c r="E92" s="39"/>
      <c r="F92" s="39"/>
      <c r="G92" s="39"/>
      <c r="H92" s="39"/>
      <c r="I92" s="39"/>
      <c r="J92" s="39"/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26</v>
      </c>
      <c r="D93" s="39"/>
      <c r="E93" s="39"/>
      <c r="F93" s="28" t="str">
        <f>E19</f>
        <v>atelier HETA s.r.o.</v>
      </c>
      <c r="G93" s="39"/>
      <c r="H93" s="39"/>
      <c r="I93" s="33" t="s">
        <v>32</v>
      </c>
      <c r="J93" s="37" t="str">
        <f>E25</f>
        <v>atelier HETA s.r.o.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39"/>
      <c r="E94" s="39"/>
      <c r="F94" s="28" t="str">
        <f>IF(E22="","",E22)</f>
        <v>Vyplň údaj</v>
      </c>
      <c r="G94" s="39"/>
      <c r="H94" s="39"/>
      <c r="I94" s="33" t="s">
        <v>34</v>
      </c>
      <c r="J94" s="37" t="str">
        <f>E28</f>
        <v>Toman Martin</v>
      </c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39"/>
      <c r="D95" s="39"/>
      <c r="E95" s="39"/>
      <c r="F95" s="39"/>
      <c r="G95" s="39"/>
      <c r="H95" s="39"/>
      <c r="I95" s="39"/>
      <c r="J95" s="39"/>
      <c r="K95" s="39"/>
      <c r="L95" s="12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51"/>
      <c r="B96" s="152"/>
      <c r="C96" s="153" t="s">
        <v>225</v>
      </c>
      <c r="D96" s="154" t="s">
        <v>58</v>
      </c>
      <c r="E96" s="154" t="s">
        <v>54</v>
      </c>
      <c r="F96" s="154" t="s">
        <v>55</v>
      </c>
      <c r="G96" s="154" t="s">
        <v>226</v>
      </c>
      <c r="H96" s="154" t="s">
        <v>227</v>
      </c>
      <c r="I96" s="154" t="s">
        <v>228</v>
      </c>
      <c r="J96" s="154" t="s">
        <v>219</v>
      </c>
      <c r="K96" s="155" t="s">
        <v>229</v>
      </c>
      <c r="L96" s="156"/>
      <c r="M96" s="81" t="s">
        <v>3</v>
      </c>
      <c r="N96" s="82" t="s">
        <v>43</v>
      </c>
      <c r="O96" s="82" t="s">
        <v>230</v>
      </c>
      <c r="P96" s="82" t="s">
        <v>231</v>
      </c>
      <c r="Q96" s="82" t="s">
        <v>232</v>
      </c>
      <c r="R96" s="82" t="s">
        <v>233</v>
      </c>
      <c r="S96" s="82" t="s">
        <v>234</v>
      </c>
      <c r="T96" s="83" t="s">
        <v>235</v>
      </c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</row>
    <row r="97" s="2" customFormat="1" ht="22.8" customHeight="1">
      <c r="A97" s="39"/>
      <c r="B97" s="40"/>
      <c r="C97" s="88" t="s">
        <v>236</v>
      </c>
      <c r="D97" s="39"/>
      <c r="E97" s="39"/>
      <c r="F97" s="39"/>
      <c r="G97" s="39"/>
      <c r="H97" s="39"/>
      <c r="I97" s="39"/>
      <c r="J97" s="157">
        <f>BK97</f>
        <v>0</v>
      </c>
      <c r="K97" s="39"/>
      <c r="L97" s="40"/>
      <c r="M97" s="84"/>
      <c r="N97" s="69"/>
      <c r="O97" s="85"/>
      <c r="P97" s="158">
        <f>P98+P99</f>
        <v>0</v>
      </c>
      <c r="Q97" s="85"/>
      <c r="R97" s="158">
        <f>R98+R99</f>
        <v>0.050265000000000011</v>
      </c>
      <c r="S97" s="85"/>
      <c r="T97" s="159">
        <f>T98+T99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20" t="s">
        <v>72</v>
      </c>
      <c r="AU97" s="20" t="s">
        <v>220</v>
      </c>
      <c r="BK97" s="160">
        <f>BK98+BK99</f>
        <v>0</v>
      </c>
    </row>
    <row r="98" s="12" customFormat="1" ht="25.92" customHeight="1">
      <c r="A98" s="12"/>
      <c r="B98" s="161"/>
      <c r="C98" s="12"/>
      <c r="D98" s="162" t="s">
        <v>72</v>
      </c>
      <c r="E98" s="163" t="s">
        <v>237</v>
      </c>
      <c r="F98" s="163" t="s">
        <v>237</v>
      </c>
      <c r="G98" s="12"/>
      <c r="H98" s="12"/>
      <c r="I98" s="164"/>
      <c r="J98" s="165">
        <f>BK98</f>
        <v>0</v>
      </c>
      <c r="K98" s="12"/>
      <c r="L98" s="161"/>
      <c r="M98" s="166"/>
      <c r="N98" s="167"/>
      <c r="O98" s="167"/>
      <c r="P98" s="168">
        <v>0</v>
      </c>
      <c r="Q98" s="167"/>
      <c r="R98" s="168">
        <v>0</v>
      </c>
      <c r="S98" s="167"/>
      <c r="T98" s="169"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2" t="s">
        <v>80</v>
      </c>
      <c r="AT98" s="170" t="s">
        <v>72</v>
      </c>
      <c r="AU98" s="170" t="s">
        <v>73</v>
      </c>
      <c r="AY98" s="162" t="s">
        <v>239</v>
      </c>
      <c r="BK98" s="171">
        <v>0</v>
      </c>
    </row>
    <row r="99" s="12" customFormat="1" ht="25.92" customHeight="1">
      <c r="A99" s="12"/>
      <c r="B99" s="161"/>
      <c r="C99" s="12"/>
      <c r="D99" s="162" t="s">
        <v>72</v>
      </c>
      <c r="E99" s="163" t="s">
        <v>437</v>
      </c>
      <c r="F99" s="163" t="s">
        <v>438</v>
      </c>
      <c r="G99" s="12"/>
      <c r="H99" s="12"/>
      <c r="I99" s="164"/>
      <c r="J99" s="165">
        <f>BK99</f>
        <v>0</v>
      </c>
      <c r="K99" s="12"/>
      <c r="L99" s="161"/>
      <c r="M99" s="166"/>
      <c r="N99" s="167"/>
      <c r="O99" s="167"/>
      <c r="P99" s="168">
        <f>P100+P111+P135+P144</f>
        <v>0</v>
      </c>
      <c r="Q99" s="167"/>
      <c r="R99" s="168">
        <f>R100+R111+R135+R144</f>
        <v>0.050265000000000011</v>
      </c>
      <c r="S99" s="167"/>
      <c r="T99" s="169">
        <f>T100+T111+T135+T144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162" t="s">
        <v>86</v>
      </c>
      <c r="AT99" s="170" t="s">
        <v>72</v>
      </c>
      <c r="AU99" s="170" t="s">
        <v>73</v>
      </c>
      <c r="AY99" s="162" t="s">
        <v>239</v>
      </c>
      <c r="BK99" s="171">
        <f>BK100+BK111+BK135+BK144</f>
        <v>0</v>
      </c>
    </row>
    <row r="100" s="12" customFormat="1" ht="22.8" customHeight="1">
      <c r="A100" s="12"/>
      <c r="B100" s="161"/>
      <c r="C100" s="12"/>
      <c r="D100" s="162" t="s">
        <v>72</v>
      </c>
      <c r="E100" s="172" t="s">
        <v>2807</v>
      </c>
      <c r="F100" s="172" t="s">
        <v>2808</v>
      </c>
      <c r="G100" s="12"/>
      <c r="H100" s="12"/>
      <c r="I100" s="164"/>
      <c r="J100" s="173">
        <f>BK100</f>
        <v>0</v>
      </c>
      <c r="K100" s="12"/>
      <c r="L100" s="161"/>
      <c r="M100" s="166"/>
      <c r="N100" s="167"/>
      <c r="O100" s="167"/>
      <c r="P100" s="168">
        <f>SUM(P101:P110)</f>
        <v>0</v>
      </c>
      <c r="Q100" s="167"/>
      <c r="R100" s="168">
        <f>SUM(R101:R110)</f>
        <v>0.0093699999999999999</v>
      </c>
      <c r="S100" s="167"/>
      <c r="T100" s="169">
        <f>SUM(T101:T110)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162" t="s">
        <v>86</v>
      </c>
      <c r="AT100" s="170" t="s">
        <v>72</v>
      </c>
      <c r="AU100" s="170" t="s">
        <v>80</v>
      </c>
      <c r="AY100" s="162" t="s">
        <v>239</v>
      </c>
      <c r="BK100" s="171">
        <f>SUM(BK101:BK110)</f>
        <v>0</v>
      </c>
    </row>
    <row r="101" s="2" customFormat="1" ht="21.75" customHeight="1">
      <c r="A101" s="39"/>
      <c r="B101" s="174"/>
      <c r="C101" s="175" t="s">
        <v>80</v>
      </c>
      <c r="D101" s="175" t="s">
        <v>241</v>
      </c>
      <c r="E101" s="176" t="s">
        <v>2893</v>
      </c>
      <c r="F101" s="177" t="s">
        <v>2894</v>
      </c>
      <c r="G101" s="178" t="s">
        <v>326</v>
      </c>
      <c r="H101" s="179">
        <v>4</v>
      </c>
      <c r="I101" s="180"/>
      <c r="J101" s="181">
        <f>ROUND(I101*H101,2)</f>
        <v>0</v>
      </c>
      <c r="K101" s="177" t="s">
        <v>245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0.00040999999999999999</v>
      </c>
      <c r="R101" s="184">
        <f>Q101*H101</f>
        <v>0.00164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377</v>
      </c>
      <c r="AT101" s="186" t="s">
        <v>241</v>
      </c>
      <c r="AU101" s="186" t="s">
        <v>86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377</v>
      </c>
      <c r="BM101" s="186" t="s">
        <v>2986</v>
      </c>
    </row>
    <row r="102" s="2" customFormat="1">
      <c r="A102" s="39"/>
      <c r="B102" s="40"/>
      <c r="C102" s="39"/>
      <c r="D102" s="189" t="s">
        <v>391</v>
      </c>
      <c r="E102" s="39"/>
      <c r="F102" s="227" t="s">
        <v>2896</v>
      </c>
      <c r="G102" s="39"/>
      <c r="H102" s="39"/>
      <c r="I102" s="228"/>
      <c r="J102" s="39"/>
      <c r="K102" s="39"/>
      <c r="L102" s="40"/>
      <c r="M102" s="229"/>
      <c r="N102" s="230"/>
      <c r="O102" s="73"/>
      <c r="P102" s="73"/>
      <c r="Q102" s="73"/>
      <c r="R102" s="73"/>
      <c r="S102" s="73"/>
      <c r="T102" s="74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20" t="s">
        <v>391</v>
      </c>
      <c r="AU102" s="20" t="s">
        <v>86</v>
      </c>
    </row>
    <row r="103" s="2" customFormat="1" ht="21.75" customHeight="1">
      <c r="A103" s="39"/>
      <c r="B103" s="174"/>
      <c r="C103" s="175" t="s">
        <v>86</v>
      </c>
      <c r="D103" s="175" t="s">
        <v>241</v>
      </c>
      <c r="E103" s="176" t="s">
        <v>2897</v>
      </c>
      <c r="F103" s="177" t="s">
        <v>2898</v>
      </c>
      <c r="G103" s="178" t="s">
        <v>326</v>
      </c>
      <c r="H103" s="179">
        <v>3</v>
      </c>
      <c r="I103" s="180"/>
      <c r="J103" s="181">
        <f>ROUND(I103*H103,2)</f>
        <v>0</v>
      </c>
      <c r="K103" s="177" t="s">
        <v>245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0.00071000000000000002</v>
      </c>
      <c r="R103" s="184">
        <f>Q103*H103</f>
        <v>0.0021299999999999999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377</v>
      </c>
      <c r="AT103" s="186" t="s">
        <v>241</v>
      </c>
      <c r="AU103" s="186" t="s">
        <v>86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377</v>
      </c>
      <c r="BM103" s="186" t="s">
        <v>2987</v>
      </c>
    </row>
    <row r="104" s="2" customFormat="1">
      <c r="A104" s="39"/>
      <c r="B104" s="40"/>
      <c r="C104" s="39"/>
      <c r="D104" s="189" t="s">
        <v>391</v>
      </c>
      <c r="E104" s="39"/>
      <c r="F104" s="227" t="s">
        <v>2896</v>
      </c>
      <c r="G104" s="39"/>
      <c r="H104" s="39"/>
      <c r="I104" s="228"/>
      <c r="J104" s="39"/>
      <c r="K104" s="39"/>
      <c r="L104" s="40"/>
      <c r="M104" s="229"/>
      <c r="N104" s="230"/>
      <c r="O104" s="73"/>
      <c r="P104" s="73"/>
      <c r="Q104" s="73"/>
      <c r="R104" s="73"/>
      <c r="S104" s="73"/>
      <c r="T104" s="74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20" t="s">
        <v>391</v>
      </c>
      <c r="AU104" s="20" t="s">
        <v>86</v>
      </c>
    </row>
    <row r="105" s="2" customFormat="1" ht="21.75" customHeight="1">
      <c r="A105" s="39"/>
      <c r="B105" s="174"/>
      <c r="C105" s="175" t="s">
        <v>117</v>
      </c>
      <c r="D105" s="175" t="s">
        <v>241</v>
      </c>
      <c r="E105" s="176" t="s">
        <v>2900</v>
      </c>
      <c r="F105" s="177" t="s">
        <v>2901</v>
      </c>
      <c r="G105" s="178" t="s">
        <v>326</v>
      </c>
      <c r="H105" s="179">
        <v>2.5</v>
      </c>
      <c r="I105" s="180"/>
      <c r="J105" s="181">
        <f>ROUND(I105*H105,2)</f>
        <v>0</v>
      </c>
      <c r="K105" s="177" t="s">
        <v>245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0.0022399999999999998</v>
      </c>
      <c r="R105" s="184">
        <f>Q105*H105</f>
        <v>0.0055999999999999991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377</v>
      </c>
      <c r="AT105" s="186" t="s">
        <v>241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377</v>
      </c>
      <c r="BM105" s="186" t="s">
        <v>2988</v>
      </c>
    </row>
    <row r="106" s="2" customFormat="1">
      <c r="A106" s="39"/>
      <c r="B106" s="40"/>
      <c r="C106" s="39"/>
      <c r="D106" s="189" t="s">
        <v>391</v>
      </c>
      <c r="E106" s="39"/>
      <c r="F106" s="227" t="s">
        <v>2896</v>
      </c>
      <c r="G106" s="39"/>
      <c r="H106" s="39"/>
      <c r="I106" s="228"/>
      <c r="J106" s="39"/>
      <c r="K106" s="39"/>
      <c r="L106" s="40"/>
      <c r="M106" s="229"/>
      <c r="N106" s="230"/>
      <c r="O106" s="73"/>
      <c r="P106" s="73"/>
      <c r="Q106" s="73"/>
      <c r="R106" s="73"/>
      <c r="S106" s="73"/>
      <c r="T106" s="74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20" t="s">
        <v>391</v>
      </c>
      <c r="AU106" s="20" t="s">
        <v>86</v>
      </c>
    </row>
    <row r="107" s="2" customFormat="1">
      <c r="A107" s="39"/>
      <c r="B107" s="174"/>
      <c r="C107" s="175" t="s">
        <v>246</v>
      </c>
      <c r="D107" s="175" t="s">
        <v>241</v>
      </c>
      <c r="E107" s="176" t="s">
        <v>2903</v>
      </c>
      <c r="F107" s="177" t="s">
        <v>2904</v>
      </c>
      <c r="G107" s="178" t="s">
        <v>385</v>
      </c>
      <c r="H107" s="179">
        <v>3</v>
      </c>
      <c r="I107" s="180"/>
      <c r="J107" s="181">
        <f>ROUND(I107*H107,2)</f>
        <v>0</v>
      </c>
      <c r="K107" s="177" t="s">
        <v>245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377</v>
      </c>
      <c r="AT107" s="186" t="s">
        <v>241</v>
      </c>
      <c r="AU107" s="186" t="s">
        <v>86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377</v>
      </c>
      <c r="BM107" s="186" t="s">
        <v>2989</v>
      </c>
    </row>
    <row r="108" s="2" customFormat="1">
      <c r="A108" s="39"/>
      <c r="B108" s="174"/>
      <c r="C108" s="175" t="s">
        <v>271</v>
      </c>
      <c r="D108" s="175" t="s">
        <v>241</v>
      </c>
      <c r="E108" s="176" t="s">
        <v>2906</v>
      </c>
      <c r="F108" s="177" t="s">
        <v>2907</v>
      </c>
      <c r="G108" s="178" t="s">
        <v>385</v>
      </c>
      <c r="H108" s="179">
        <v>1</v>
      </c>
      <c r="I108" s="180"/>
      <c r="J108" s="181">
        <f>ROUND(I108*H108,2)</f>
        <v>0</v>
      </c>
      <c r="K108" s="177" t="s">
        <v>245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377</v>
      </c>
      <c r="AT108" s="186" t="s">
        <v>241</v>
      </c>
      <c r="AU108" s="186" t="s">
        <v>86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377</v>
      </c>
      <c r="BM108" s="186" t="s">
        <v>2990</v>
      </c>
    </row>
    <row r="109" s="2" customFormat="1">
      <c r="A109" s="39"/>
      <c r="B109" s="174"/>
      <c r="C109" s="175" t="s">
        <v>276</v>
      </c>
      <c r="D109" s="175" t="s">
        <v>241</v>
      </c>
      <c r="E109" s="176" t="s">
        <v>2909</v>
      </c>
      <c r="F109" s="177" t="s">
        <v>2910</v>
      </c>
      <c r="G109" s="178" t="s">
        <v>385</v>
      </c>
      <c r="H109" s="179">
        <v>1</v>
      </c>
      <c r="I109" s="180"/>
      <c r="J109" s="181">
        <f>ROUND(I109*H109,2)</f>
        <v>0</v>
      </c>
      <c r="K109" s="177" t="s">
        <v>245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377</v>
      </c>
      <c r="AT109" s="186" t="s">
        <v>241</v>
      </c>
      <c r="AU109" s="186" t="s">
        <v>86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377</v>
      </c>
      <c r="BM109" s="186" t="s">
        <v>2991</v>
      </c>
    </row>
    <row r="110" s="2" customFormat="1">
      <c r="A110" s="39"/>
      <c r="B110" s="174"/>
      <c r="C110" s="175" t="s">
        <v>283</v>
      </c>
      <c r="D110" s="175" t="s">
        <v>241</v>
      </c>
      <c r="E110" s="176" t="s">
        <v>2912</v>
      </c>
      <c r="F110" s="177" t="s">
        <v>2913</v>
      </c>
      <c r="G110" s="178" t="s">
        <v>326</v>
      </c>
      <c r="H110" s="179">
        <v>9.5</v>
      </c>
      <c r="I110" s="180"/>
      <c r="J110" s="181">
        <f>ROUND(I110*H110,2)</f>
        <v>0</v>
      </c>
      <c r="K110" s="177" t="s">
        <v>245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377</v>
      </c>
      <c r="AT110" s="186" t="s">
        <v>241</v>
      </c>
      <c r="AU110" s="186" t="s">
        <v>86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377</v>
      </c>
      <c r="BM110" s="186" t="s">
        <v>2992</v>
      </c>
    </row>
    <row r="111" s="12" customFormat="1" ht="22.8" customHeight="1">
      <c r="A111" s="12"/>
      <c r="B111" s="161"/>
      <c r="C111" s="12"/>
      <c r="D111" s="162" t="s">
        <v>72</v>
      </c>
      <c r="E111" s="172" t="s">
        <v>439</v>
      </c>
      <c r="F111" s="172" t="s">
        <v>440</v>
      </c>
      <c r="G111" s="12"/>
      <c r="H111" s="12"/>
      <c r="I111" s="164"/>
      <c r="J111" s="173">
        <f>BK111</f>
        <v>0</v>
      </c>
      <c r="K111" s="12"/>
      <c r="L111" s="161"/>
      <c r="M111" s="166"/>
      <c r="N111" s="167"/>
      <c r="O111" s="167"/>
      <c r="P111" s="168">
        <f>SUM(P112:P134)</f>
        <v>0</v>
      </c>
      <c r="Q111" s="167"/>
      <c r="R111" s="168">
        <f>SUM(R112:R134)</f>
        <v>0.034905000000000005</v>
      </c>
      <c r="S111" s="167"/>
      <c r="T111" s="169">
        <f>SUM(T112:T134)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162" t="s">
        <v>86</v>
      </c>
      <c r="AT111" s="170" t="s">
        <v>72</v>
      </c>
      <c r="AU111" s="170" t="s">
        <v>80</v>
      </c>
      <c r="AY111" s="162" t="s">
        <v>239</v>
      </c>
      <c r="BK111" s="171">
        <f>SUM(BK112:BK134)</f>
        <v>0</v>
      </c>
    </row>
    <row r="112" s="2" customFormat="1" ht="33" customHeight="1">
      <c r="A112" s="39"/>
      <c r="B112" s="174"/>
      <c r="C112" s="175" t="s">
        <v>287</v>
      </c>
      <c r="D112" s="175" t="s">
        <v>241</v>
      </c>
      <c r="E112" s="176" t="s">
        <v>2915</v>
      </c>
      <c r="F112" s="177" t="s">
        <v>2916</v>
      </c>
      <c r="G112" s="178" t="s">
        <v>326</v>
      </c>
      <c r="H112" s="179">
        <v>8.5</v>
      </c>
      <c r="I112" s="180"/>
      <c r="J112" s="181">
        <f>ROUND(I112*H112,2)</f>
        <v>0</v>
      </c>
      <c r="K112" s="177" t="s">
        <v>245</v>
      </c>
      <c r="L112" s="40"/>
      <c r="M112" s="182" t="s">
        <v>3</v>
      </c>
      <c r="N112" s="183" t="s">
        <v>45</v>
      </c>
      <c r="O112" s="73"/>
      <c r="P112" s="184">
        <f>O112*H112</f>
        <v>0</v>
      </c>
      <c r="Q112" s="184">
        <v>0.00097999999999999997</v>
      </c>
      <c r="R112" s="184">
        <f>Q112*H112</f>
        <v>0.0083300000000000006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377</v>
      </c>
      <c r="AT112" s="186" t="s">
        <v>241</v>
      </c>
      <c r="AU112" s="186" t="s">
        <v>86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377</v>
      </c>
      <c r="BM112" s="186" t="s">
        <v>2993</v>
      </c>
    </row>
    <row r="113" s="14" customFormat="1">
      <c r="A113" s="14"/>
      <c r="B113" s="196"/>
      <c r="C113" s="14"/>
      <c r="D113" s="189" t="s">
        <v>248</v>
      </c>
      <c r="E113" s="197" t="s">
        <v>3</v>
      </c>
      <c r="F113" s="198" t="s">
        <v>246</v>
      </c>
      <c r="G113" s="14"/>
      <c r="H113" s="199">
        <v>4</v>
      </c>
      <c r="I113" s="200"/>
      <c r="J113" s="14"/>
      <c r="K113" s="14"/>
      <c r="L113" s="196"/>
      <c r="M113" s="201"/>
      <c r="N113" s="202"/>
      <c r="O113" s="202"/>
      <c r="P113" s="202"/>
      <c r="Q113" s="202"/>
      <c r="R113" s="202"/>
      <c r="S113" s="202"/>
      <c r="T113" s="20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197" t="s">
        <v>248</v>
      </c>
      <c r="AU113" s="197" t="s">
        <v>86</v>
      </c>
      <c r="AV113" s="14" t="s">
        <v>86</v>
      </c>
      <c r="AW113" s="14" t="s">
        <v>33</v>
      </c>
      <c r="AX113" s="14" t="s">
        <v>73</v>
      </c>
      <c r="AY113" s="197" t="s">
        <v>239</v>
      </c>
    </row>
    <row r="114" s="14" customFormat="1">
      <c r="A114" s="14"/>
      <c r="B114" s="196"/>
      <c r="C114" s="14"/>
      <c r="D114" s="189" t="s">
        <v>248</v>
      </c>
      <c r="E114" s="197" t="s">
        <v>3</v>
      </c>
      <c r="F114" s="198" t="s">
        <v>2994</v>
      </c>
      <c r="G114" s="14"/>
      <c r="H114" s="199">
        <v>4.5</v>
      </c>
      <c r="I114" s="200"/>
      <c r="J114" s="14"/>
      <c r="K114" s="14"/>
      <c r="L114" s="196"/>
      <c r="M114" s="201"/>
      <c r="N114" s="202"/>
      <c r="O114" s="202"/>
      <c r="P114" s="202"/>
      <c r="Q114" s="202"/>
      <c r="R114" s="202"/>
      <c r="S114" s="202"/>
      <c r="T114" s="20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197" t="s">
        <v>248</v>
      </c>
      <c r="AU114" s="197" t="s">
        <v>86</v>
      </c>
      <c r="AV114" s="14" t="s">
        <v>86</v>
      </c>
      <c r="AW114" s="14" t="s">
        <v>33</v>
      </c>
      <c r="AX114" s="14" t="s">
        <v>73</v>
      </c>
      <c r="AY114" s="197" t="s">
        <v>239</v>
      </c>
    </row>
    <row r="115" s="15" customFormat="1">
      <c r="A115" s="15"/>
      <c r="B115" s="204"/>
      <c r="C115" s="15"/>
      <c r="D115" s="189" t="s">
        <v>248</v>
      </c>
      <c r="E115" s="205" t="s">
        <v>3</v>
      </c>
      <c r="F115" s="206" t="s">
        <v>251</v>
      </c>
      <c r="G115" s="15"/>
      <c r="H115" s="207">
        <v>8.5</v>
      </c>
      <c r="I115" s="208"/>
      <c r="J115" s="15"/>
      <c r="K115" s="15"/>
      <c r="L115" s="204"/>
      <c r="M115" s="209"/>
      <c r="N115" s="210"/>
      <c r="O115" s="210"/>
      <c r="P115" s="210"/>
      <c r="Q115" s="210"/>
      <c r="R115" s="210"/>
      <c r="S115" s="210"/>
      <c r="T115" s="211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05" t="s">
        <v>248</v>
      </c>
      <c r="AU115" s="205" t="s">
        <v>86</v>
      </c>
      <c r="AV115" s="15" t="s">
        <v>246</v>
      </c>
      <c r="AW115" s="15" t="s">
        <v>33</v>
      </c>
      <c r="AX115" s="15" t="s">
        <v>80</v>
      </c>
      <c r="AY115" s="205" t="s">
        <v>239</v>
      </c>
    </row>
    <row r="116" s="2" customFormat="1" ht="33" customHeight="1">
      <c r="A116" s="39"/>
      <c r="B116" s="174"/>
      <c r="C116" s="175" t="s">
        <v>293</v>
      </c>
      <c r="D116" s="175" t="s">
        <v>241</v>
      </c>
      <c r="E116" s="176" t="s">
        <v>2918</v>
      </c>
      <c r="F116" s="177" t="s">
        <v>2919</v>
      </c>
      <c r="G116" s="178" t="s">
        <v>326</v>
      </c>
      <c r="H116" s="179">
        <v>5</v>
      </c>
      <c r="I116" s="180"/>
      <c r="J116" s="181">
        <f>ROUND(I116*H116,2)</f>
        <v>0</v>
      </c>
      <c r="K116" s="177" t="s">
        <v>245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0.0012600000000000001</v>
      </c>
      <c r="R116" s="184">
        <f>Q116*H116</f>
        <v>0.0063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377</v>
      </c>
      <c r="AT116" s="186" t="s">
        <v>241</v>
      </c>
      <c r="AU116" s="186" t="s">
        <v>86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377</v>
      </c>
      <c r="BM116" s="186" t="s">
        <v>2995</v>
      </c>
    </row>
    <row r="117" s="14" customFormat="1">
      <c r="A117" s="14"/>
      <c r="B117" s="196"/>
      <c r="C117" s="14"/>
      <c r="D117" s="189" t="s">
        <v>248</v>
      </c>
      <c r="E117" s="197" t="s">
        <v>3</v>
      </c>
      <c r="F117" s="198" t="s">
        <v>271</v>
      </c>
      <c r="G117" s="14"/>
      <c r="H117" s="199">
        <v>5</v>
      </c>
      <c r="I117" s="200"/>
      <c r="J117" s="14"/>
      <c r="K117" s="14"/>
      <c r="L117" s="196"/>
      <c r="M117" s="201"/>
      <c r="N117" s="202"/>
      <c r="O117" s="202"/>
      <c r="P117" s="202"/>
      <c r="Q117" s="202"/>
      <c r="R117" s="202"/>
      <c r="S117" s="202"/>
      <c r="T117" s="20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197" t="s">
        <v>248</v>
      </c>
      <c r="AU117" s="197" t="s">
        <v>86</v>
      </c>
      <c r="AV117" s="14" t="s">
        <v>86</v>
      </c>
      <c r="AW117" s="14" t="s">
        <v>33</v>
      </c>
      <c r="AX117" s="14" t="s">
        <v>80</v>
      </c>
      <c r="AY117" s="197" t="s">
        <v>239</v>
      </c>
    </row>
    <row r="118" s="2" customFormat="1">
      <c r="A118" s="39"/>
      <c r="B118" s="174"/>
      <c r="C118" s="175" t="s">
        <v>299</v>
      </c>
      <c r="D118" s="175" t="s">
        <v>241</v>
      </c>
      <c r="E118" s="176" t="s">
        <v>2921</v>
      </c>
      <c r="F118" s="177" t="s">
        <v>2922</v>
      </c>
      <c r="G118" s="178" t="s">
        <v>449</v>
      </c>
      <c r="H118" s="179">
        <v>13.5</v>
      </c>
      <c r="I118" s="180"/>
      <c r="J118" s="181">
        <f>ROUND(I118*H118,2)</f>
        <v>0</v>
      </c>
      <c r="K118" s="177" t="s">
        <v>245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377</v>
      </c>
      <c r="AT118" s="186" t="s">
        <v>241</v>
      </c>
      <c r="AU118" s="186" t="s">
        <v>86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377</v>
      </c>
      <c r="BM118" s="186" t="s">
        <v>2996</v>
      </c>
    </row>
    <row r="119" s="14" customFormat="1">
      <c r="A119" s="14"/>
      <c r="B119" s="196"/>
      <c r="C119" s="14"/>
      <c r="D119" s="189" t="s">
        <v>248</v>
      </c>
      <c r="E119" s="197" t="s">
        <v>3</v>
      </c>
      <c r="F119" s="198" t="s">
        <v>246</v>
      </c>
      <c r="G119" s="14"/>
      <c r="H119" s="199">
        <v>4</v>
      </c>
      <c r="I119" s="200"/>
      <c r="J119" s="14"/>
      <c r="K119" s="14"/>
      <c r="L119" s="196"/>
      <c r="M119" s="201"/>
      <c r="N119" s="202"/>
      <c r="O119" s="202"/>
      <c r="P119" s="202"/>
      <c r="Q119" s="202"/>
      <c r="R119" s="202"/>
      <c r="S119" s="202"/>
      <c r="T119" s="20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197" t="s">
        <v>248</v>
      </c>
      <c r="AU119" s="197" t="s">
        <v>86</v>
      </c>
      <c r="AV119" s="14" t="s">
        <v>86</v>
      </c>
      <c r="AW119" s="14" t="s">
        <v>33</v>
      </c>
      <c r="AX119" s="14" t="s">
        <v>73</v>
      </c>
      <c r="AY119" s="197" t="s">
        <v>239</v>
      </c>
    </row>
    <row r="120" s="14" customFormat="1">
      <c r="A120" s="14"/>
      <c r="B120" s="196"/>
      <c r="C120" s="14"/>
      <c r="D120" s="189" t="s">
        <v>248</v>
      </c>
      <c r="E120" s="197" t="s">
        <v>3</v>
      </c>
      <c r="F120" s="198" t="s">
        <v>2994</v>
      </c>
      <c r="G120" s="14"/>
      <c r="H120" s="199">
        <v>4.5</v>
      </c>
      <c r="I120" s="200"/>
      <c r="J120" s="14"/>
      <c r="K120" s="14"/>
      <c r="L120" s="196"/>
      <c r="M120" s="201"/>
      <c r="N120" s="202"/>
      <c r="O120" s="202"/>
      <c r="P120" s="202"/>
      <c r="Q120" s="202"/>
      <c r="R120" s="202"/>
      <c r="S120" s="202"/>
      <c r="T120" s="20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197" t="s">
        <v>248</v>
      </c>
      <c r="AU120" s="197" t="s">
        <v>86</v>
      </c>
      <c r="AV120" s="14" t="s">
        <v>86</v>
      </c>
      <c r="AW120" s="14" t="s">
        <v>33</v>
      </c>
      <c r="AX120" s="14" t="s">
        <v>73</v>
      </c>
      <c r="AY120" s="197" t="s">
        <v>239</v>
      </c>
    </row>
    <row r="121" s="14" customFormat="1">
      <c r="A121" s="14"/>
      <c r="B121" s="196"/>
      <c r="C121" s="14"/>
      <c r="D121" s="189" t="s">
        <v>248</v>
      </c>
      <c r="E121" s="197" t="s">
        <v>3</v>
      </c>
      <c r="F121" s="198" t="s">
        <v>271</v>
      </c>
      <c r="G121" s="14"/>
      <c r="H121" s="199">
        <v>5</v>
      </c>
      <c r="I121" s="200"/>
      <c r="J121" s="14"/>
      <c r="K121" s="14"/>
      <c r="L121" s="196"/>
      <c r="M121" s="201"/>
      <c r="N121" s="202"/>
      <c r="O121" s="202"/>
      <c r="P121" s="202"/>
      <c r="Q121" s="202"/>
      <c r="R121" s="202"/>
      <c r="S121" s="202"/>
      <c r="T121" s="20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197" t="s">
        <v>248</v>
      </c>
      <c r="AU121" s="197" t="s">
        <v>86</v>
      </c>
      <c r="AV121" s="14" t="s">
        <v>86</v>
      </c>
      <c r="AW121" s="14" t="s">
        <v>33</v>
      </c>
      <c r="AX121" s="14" t="s">
        <v>73</v>
      </c>
      <c r="AY121" s="197" t="s">
        <v>239</v>
      </c>
    </row>
    <row r="122" s="15" customFormat="1">
      <c r="A122" s="15"/>
      <c r="B122" s="204"/>
      <c r="C122" s="15"/>
      <c r="D122" s="189" t="s">
        <v>248</v>
      </c>
      <c r="E122" s="205" t="s">
        <v>3</v>
      </c>
      <c r="F122" s="206" t="s">
        <v>251</v>
      </c>
      <c r="G122" s="15"/>
      <c r="H122" s="207">
        <v>13.5</v>
      </c>
      <c r="I122" s="208"/>
      <c r="J122" s="15"/>
      <c r="K122" s="15"/>
      <c r="L122" s="204"/>
      <c r="M122" s="209"/>
      <c r="N122" s="210"/>
      <c r="O122" s="210"/>
      <c r="P122" s="210"/>
      <c r="Q122" s="210"/>
      <c r="R122" s="210"/>
      <c r="S122" s="210"/>
      <c r="T122" s="211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05" t="s">
        <v>248</v>
      </c>
      <c r="AU122" s="205" t="s">
        <v>86</v>
      </c>
      <c r="AV122" s="15" t="s">
        <v>246</v>
      </c>
      <c r="AW122" s="15" t="s">
        <v>33</v>
      </c>
      <c r="AX122" s="15" t="s">
        <v>80</v>
      </c>
      <c r="AY122" s="205" t="s">
        <v>239</v>
      </c>
    </row>
    <row r="123" s="2" customFormat="1">
      <c r="A123" s="39"/>
      <c r="B123" s="174"/>
      <c r="C123" s="175" t="s">
        <v>310</v>
      </c>
      <c r="D123" s="175" t="s">
        <v>241</v>
      </c>
      <c r="E123" s="176" t="s">
        <v>2924</v>
      </c>
      <c r="F123" s="177" t="s">
        <v>2925</v>
      </c>
      <c r="G123" s="178" t="s">
        <v>449</v>
      </c>
      <c r="H123" s="179">
        <v>13.5</v>
      </c>
      <c r="I123" s="180"/>
      <c r="J123" s="181">
        <f>ROUND(I123*H123,2)</f>
        <v>0</v>
      </c>
      <c r="K123" s="177" t="s">
        <v>245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0</v>
      </c>
      <c r="R123" s="184">
        <f>Q123*H123</f>
        <v>0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377</v>
      </c>
      <c r="AT123" s="186" t="s">
        <v>241</v>
      </c>
      <c r="AU123" s="186" t="s">
        <v>86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377</v>
      </c>
      <c r="BM123" s="186" t="s">
        <v>2997</v>
      </c>
    </row>
    <row r="124" s="14" customFormat="1">
      <c r="A124" s="14"/>
      <c r="B124" s="196"/>
      <c r="C124" s="14"/>
      <c r="D124" s="189" t="s">
        <v>248</v>
      </c>
      <c r="E124" s="197" t="s">
        <v>3</v>
      </c>
      <c r="F124" s="198" t="s">
        <v>2998</v>
      </c>
      <c r="G124" s="14"/>
      <c r="H124" s="199">
        <v>13.5</v>
      </c>
      <c r="I124" s="200"/>
      <c r="J124" s="14"/>
      <c r="K124" s="14"/>
      <c r="L124" s="196"/>
      <c r="M124" s="201"/>
      <c r="N124" s="202"/>
      <c r="O124" s="202"/>
      <c r="P124" s="202"/>
      <c r="Q124" s="202"/>
      <c r="R124" s="202"/>
      <c r="S124" s="202"/>
      <c r="T124" s="20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197" t="s">
        <v>248</v>
      </c>
      <c r="AU124" s="197" t="s">
        <v>86</v>
      </c>
      <c r="AV124" s="14" t="s">
        <v>86</v>
      </c>
      <c r="AW124" s="14" t="s">
        <v>33</v>
      </c>
      <c r="AX124" s="14" t="s">
        <v>80</v>
      </c>
      <c r="AY124" s="197" t="s">
        <v>239</v>
      </c>
    </row>
    <row r="125" s="2" customFormat="1">
      <c r="A125" s="39"/>
      <c r="B125" s="174"/>
      <c r="C125" s="175" t="s">
        <v>357</v>
      </c>
      <c r="D125" s="175" t="s">
        <v>241</v>
      </c>
      <c r="E125" s="176" t="s">
        <v>2927</v>
      </c>
      <c r="F125" s="177" t="s">
        <v>2928</v>
      </c>
      <c r="G125" s="178" t="s">
        <v>326</v>
      </c>
      <c r="H125" s="179">
        <v>13.5</v>
      </c>
      <c r="I125" s="180"/>
      <c r="J125" s="181">
        <f>ROUND(I125*H125,2)</f>
        <v>0</v>
      </c>
      <c r="K125" s="177" t="s">
        <v>245</v>
      </c>
      <c r="L125" s="40"/>
      <c r="M125" s="182" t="s">
        <v>3</v>
      </c>
      <c r="N125" s="183" t="s">
        <v>45</v>
      </c>
      <c r="O125" s="73"/>
      <c r="P125" s="184">
        <f>O125*H125</f>
        <v>0</v>
      </c>
      <c r="Q125" s="184">
        <v>4.0000000000000003E-05</v>
      </c>
      <c r="R125" s="184">
        <f>Q125*H125</f>
        <v>0.00054000000000000001</v>
      </c>
      <c r="S125" s="184">
        <v>0</v>
      </c>
      <c r="T125" s="185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186" t="s">
        <v>377</v>
      </c>
      <c r="AT125" s="186" t="s">
        <v>241</v>
      </c>
      <c r="AU125" s="186" t="s">
        <v>86</v>
      </c>
      <c r="AY125" s="20" t="s">
        <v>239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20" t="s">
        <v>86</v>
      </c>
      <c r="BK125" s="187">
        <f>ROUND(I125*H125,2)</f>
        <v>0</v>
      </c>
      <c r="BL125" s="20" t="s">
        <v>377</v>
      </c>
      <c r="BM125" s="186" t="s">
        <v>2999</v>
      </c>
    </row>
    <row r="126" s="14" customFormat="1">
      <c r="A126" s="14"/>
      <c r="B126" s="196"/>
      <c r="C126" s="14"/>
      <c r="D126" s="189" t="s">
        <v>248</v>
      </c>
      <c r="E126" s="197" t="s">
        <v>3</v>
      </c>
      <c r="F126" s="198" t="s">
        <v>2998</v>
      </c>
      <c r="G126" s="14"/>
      <c r="H126" s="199">
        <v>13.5</v>
      </c>
      <c r="I126" s="200"/>
      <c r="J126" s="14"/>
      <c r="K126" s="14"/>
      <c r="L126" s="196"/>
      <c r="M126" s="201"/>
      <c r="N126" s="202"/>
      <c r="O126" s="202"/>
      <c r="P126" s="202"/>
      <c r="Q126" s="202"/>
      <c r="R126" s="202"/>
      <c r="S126" s="202"/>
      <c r="T126" s="20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197" t="s">
        <v>248</v>
      </c>
      <c r="AU126" s="197" t="s">
        <v>86</v>
      </c>
      <c r="AV126" s="14" t="s">
        <v>86</v>
      </c>
      <c r="AW126" s="14" t="s">
        <v>33</v>
      </c>
      <c r="AX126" s="14" t="s">
        <v>80</v>
      </c>
      <c r="AY126" s="197" t="s">
        <v>239</v>
      </c>
    </row>
    <row r="127" s="2" customFormat="1">
      <c r="A127" s="39"/>
      <c r="B127" s="174"/>
      <c r="C127" s="175" t="s">
        <v>363</v>
      </c>
      <c r="D127" s="175" t="s">
        <v>241</v>
      </c>
      <c r="E127" s="176" t="s">
        <v>2930</v>
      </c>
      <c r="F127" s="177" t="s">
        <v>2931</v>
      </c>
      <c r="G127" s="178" t="s">
        <v>385</v>
      </c>
      <c r="H127" s="179">
        <v>8</v>
      </c>
      <c r="I127" s="180"/>
      <c r="J127" s="181">
        <f>ROUND(I127*H127,2)</f>
        <v>0</v>
      </c>
      <c r="K127" s="177" t="s">
        <v>245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377</v>
      </c>
      <c r="AT127" s="186" t="s">
        <v>241</v>
      </c>
      <c r="AU127" s="186" t="s">
        <v>86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377</v>
      </c>
      <c r="BM127" s="186" t="s">
        <v>3000</v>
      </c>
    </row>
    <row r="128" s="2" customFormat="1">
      <c r="A128" s="39"/>
      <c r="B128" s="40"/>
      <c r="C128" s="39"/>
      <c r="D128" s="189" t="s">
        <v>391</v>
      </c>
      <c r="E128" s="39"/>
      <c r="F128" s="227" t="s">
        <v>2933</v>
      </c>
      <c r="G128" s="39"/>
      <c r="H128" s="39"/>
      <c r="I128" s="228"/>
      <c r="J128" s="39"/>
      <c r="K128" s="39"/>
      <c r="L128" s="40"/>
      <c r="M128" s="229"/>
      <c r="N128" s="230"/>
      <c r="O128" s="73"/>
      <c r="P128" s="73"/>
      <c r="Q128" s="73"/>
      <c r="R128" s="73"/>
      <c r="S128" s="73"/>
      <c r="T128" s="74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20" t="s">
        <v>391</v>
      </c>
      <c r="AU128" s="20" t="s">
        <v>86</v>
      </c>
    </row>
    <row r="129" s="2" customFormat="1">
      <c r="A129" s="39"/>
      <c r="B129" s="174"/>
      <c r="C129" s="175" t="s">
        <v>368</v>
      </c>
      <c r="D129" s="175" t="s">
        <v>241</v>
      </c>
      <c r="E129" s="176" t="s">
        <v>2934</v>
      </c>
      <c r="F129" s="177" t="s">
        <v>2935</v>
      </c>
      <c r="G129" s="178" t="s">
        <v>385</v>
      </c>
      <c r="H129" s="179">
        <v>4</v>
      </c>
      <c r="I129" s="180"/>
      <c r="J129" s="181">
        <f>ROUND(I129*H129,2)</f>
        <v>0</v>
      </c>
      <c r="K129" s="177" t="s">
        <v>245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0.00075000000000000002</v>
      </c>
      <c r="R129" s="184">
        <f>Q129*H129</f>
        <v>0.0030000000000000001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377</v>
      </c>
      <c r="AT129" s="186" t="s">
        <v>241</v>
      </c>
      <c r="AU129" s="186" t="s">
        <v>86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377</v>
      </c>
      <c r="BM129" s="186" t="s">
        <v>3001</v>
      </c>
    </row>
    <row r="130" s="2" customFormat="1">
      <c r="A130" s="39"/>
      <c r="B130" s="174"/>
      <c r="C130" s="175" t="s">
        <v>9</v>
      </c>
      <c r="D130" s="175" t="s">
        <v>241</v>
      </c>
      <c r="E130" s="176" t="s">
        <v>2937</v>
      </c>
      <c r="F130" s="177" t="s">
        <v>2938</v>
      </c>
      <c r="G130" s="178" t="s">
        <v>385</v>
      </c>
      <c r="H130" s="179">
        <v>4</v>
      </c>
      <c r="I130" s="180"/>
      <c r="J130" s="181">
        <f>ROUND(I130*H130,2)</f>
        <v>0</v>
      </c>
      <c r="K130" s="177" t="s">
        <v>245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0.00097000000000000005</v>
      </c>
      <c r="R130" s="184">
        <f>Q130*H130</f>
        <v>0.0038800000000000002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377</v>
      </c>
      <c r="AT130" s="186" t="s">
        <v>241</v>
      </c>
      <c r="AU130" s="186" t="s">
        <v>86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377</v>
      </c>
      <c r="BM130" s="186" t="s">
        <v>3002</v>
      </c>
    </row>
    <row r="131" s="2" customFormat="1">
      <c r="A131" s="39"/>
      <c r="B131" s="174"/>
      <c r="C131" s="175" t="s">
        <v>377</v>
      </c>
      <c r="D131" s="175" t="s">
        <v>241</v>
      </c>
      <c r="E131" s="176" t="s">
        <v>2940</v>
      </c>
      <c r="F131" s="177" t="s">
        <v>2941</v>
      </c>
      <c r="G131" s="178" t="s">
        <v>385</v>
      </c>
      <c r="H131" s="179">
        <v>2</v>
      </c>
      <c r="I131" s="180"/>
      <c r="J131" s="181">
        <f>ROUND(I131*H131,2)</f>
        <v>0</v>
      </c>
      <c r="K131" s="177" t="s">
        <v>245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0.0011800000000000001</v>
      </c>
      <c r="R131" s="184">
        <f>Q131*H131</f>
        <v>0.0023600000000000001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377</v>
      </c>
      <c r="AT131" s="186" t="s">
        <v>241</v>
      </c>
      <c r="AU131" s="186" t="s">
        <v>86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377</v>
      </c>
      <c r="BM131" s="186" t="s">
        <v>3003</v>
      </c>
    </row>
    <row r="132" s="2" customFormat="1">
      <c r="A132" s="39"/>
      <c r="B132" s="174"/>
      <c r="C132" s="175" t="s">
        <v>382</v>
      </c>
      <c r="D132" s="175" t="s">
        <v>241</v>
      </c>
      <c r="E132" s="176" t="s">
        <v>2943</v>
      </c>
      <c r="F132" s="177" t="s">
        <v>2944</v>
      </c>
      <c r="G132" s="178" t="s">
        <v>385</v>
      </c>
      <c r="H132" s="179">
        <v>2</v>
      </c>
      <c r="I132" s="180"/>
      <c r="J132" s="181">
        <f>ROUND(I132*H132,2)</f>
        <v>0</v>
      </c>
      <c r="K132" s="177" t="s">
        <v>245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0.0011800000000000001</v>
      </c>
      <c r="R132" s="184">
        <f>Q132*H132</f>
        <v>0.0023600000000000001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377</v>
      </c>
      <c r="AT132" s="186" t="s">
        <v>241</v>
      </c>
      <c r="AU132" s="186" t="s">
        <v>86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377</v>
      </c>
      <c r="BM132" s="186" t="s">
        <v>3004</v>
      </c>
    </row>
    <row r="133" s="2" customFormat="1" ht="16.5" customHeight="1">
      <c r="A133" s="39"/>
      <c r="B133" s="174"/>
      <c r="C133" s="175" t="s">
        <v>387</v>
      </c>
      <c r="D133" s="175" t="s">
        <v>241</v>
      </c>
      <c r="E133" s="176" t="s">
        <v>2946</v>
      </c>
      <c r="F133" s="177" t="s">
        <v>2947</v>
      </c>
      <c r="G133" s="178" t="s">
        <v>449</v>
      </c>
      <c r="H133" s="179">
        <v>4</v>
      </c>
      <c r="I133" s="180"/>
      <c r="J133" s="181">
        <f>ROUND(I133*H133,2)</f>
        <v>0</v>
      </c>
      <c r="K133" s="177" t="s">
        <v>245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0.002</v>
      </c>
      <c r="R133" s="184">
        <f>Q133*H133</f>
        <v>0.0080000000000000002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377</v>
      </c>
      <c r="AT133" s="186" t="s">
        <v>241</v>
      </c>
      <c r="AU133" s="186" t="s">
        <v>86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377</v>
      </c>
      <c r="BM133" s="186" t="s">
        <v>3005</v>
      </c>
    </row>
    <row r="134" s="2" customFormat="1" ht="33" customHeight="1">
      <c r="A134" s="39"/>
      <c r="B134" s="174"/>
      <c r="C134" s="175" t="s">
        <v>393</v>
      </c>
      <c r="D134" s="175" t="s">
        <v>241</v>
      </c>
      <c r="E134" s="176" t="s">
        <v>2866</v>
      </c>
      <c r="F134" s="177" t="s">
        <v>2867</v>
      </c>
      <c r="G134" s="178" t="s">
        <v>326</v>
      </c>
      <c r="H134" s="179">
        <v>13.5</v>
      </c>
      <c r="I134" s="180"/>
      <c r="J134" s="181">
        <f>ROUND(I134*H134,2)</f>
        <v>0</v>
      </c>
      <c r="K134" s="177" t="s">
        <v>245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1.0000000000000001E-05</v>
      </c>
      <c r="R134" s="184">
        <f>Q134*H134</f>
        <v>0.000135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377</v>
      </c>
      <c r="AT134" s="186" t="s">
        <v>241</v>
      </c>
      <c r="AU134" s="186" t="s">
        <v>86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377</v>
      </c>
      <c r="BM134" s="186" t="s">
        <v>3006</v>
      </c>
    </row>
    <row r="135" s="12" customFormat="1" ht="22.8" customHeight="1">
      <c r="A135" s="12"/>
      <c r="B135" s="161"/>
      <c r="C135" s="12"/>
      <c r="D135" s="162" t="s">
        <v>72</v>
      </c>
      <c r="E135" s="172" t="s">
        <v>2953</v>
      </c>
      <c r="F135" s="172" t="s">
        <v>2954</v>
      </c>
      <c r="G135" s="12"/>
      <c r="H135" s="12"/>
      <c r="I135" s="164"/>
      <c r="J135" s="173">
        <f>BK135</f>
        <v>0</v>
      </c>
      <c r="K135" s="12"/>
      <c r="L135" s="161"/>
      <c r="M135" s="166"/>
      <c r="N135" s="167"/>
      <c r="O135" s="167"/>
      <c r="P135" s="168">
        <f>SUM(P136:P143)</f>
        <v>0</v>
      </c>
      <c r="Q135" s="167"/>
      <c r="R135" s="168">
        <f>SUM(R136:R143)</f>
        <v>0.0059900000000000005</v>
      </c>
      <c r="S135" s="167"/>
      <c r="T135" s="169">
        <f>SUM(T136:T143)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2" t="s">
        <v>86</v>
      </c>
      <c r="AT135" s="170" t="s">
        <v>72</v>
      </c>
      <c r="AU135" s="170" t="s">
        <v>80</v>
      </c>
      <c r="AY135" s="162" t="s">
        <v>239</v>
      </c>
      <c r="BK135" s="171">
        <f>SUM(BK136:BK143)</f>
        <v>0</v>
      </c>
    </row>
    <row r="136" s="2" customFormat="1">
      <c r="A136" s="39"/>
      <c r="B136" s="174"/>
      <c r="C136" s="175" t="s">
        <v>397</v>
      </c>
      <c r="D136" s="175" t="s">
        <v>241</v>
      </c>
      <c r="E136" s="176" t="s">
        <v>2955</v>
      </c>
      <c r="F136" s="177" t="s">
        <v>2956</v>
      </c>
      <c r="G136" s="178" t="s">
        <v>385</v>
      </c>
      <c r="H136" s="179">
        <v>1</v>
      </c>
      <c r="I136" s="180"/>
      <c r="J136" s="181">
        <f>ROUND(I136*H136,2)</f>
        <v>0</v>
      </c>
      <c r="K136" s="177" t="s">
        <v>245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0.00247</v>
      </c>
      <c r="R136" s="184">
        <f>Q136*H136</f>
        <v>0.00247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377</v>
      </c>
      <c r="AT136" s="186" t="s">
        <v>241</v>
      </c>
      <c r="AU136" s="186" t="s">
        <v>86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377</v>
      </c>
      <c r="BM136" s="186" t="s">
        <v>3007</v>
      </c>
    </row>
    <row r="137" s="2" customFormat="1">
      <c r="A137" s="39"/>
      <c r="B137" s="174"/>
      <c r="C137" s="175" t="s">
        <v>8</v>
      </c>
      <c r="D137" s="175" t="s">
        <v>241</v>
      </c>
      <c r="E137" s="176" t="s">
        <v>2958</v>
      </c>
      <c r="F137" s="177" t="s">
        <v>2959</v>
      </c>
      <c r="G137" s="178" t="s">
        <v>385</v>
      </c>
      <c r="H137" s="179">
        <v>1</v>
      </c>
      <c r="I137" s="180"/>
      <c r="J137" s="181">
        <f>ROUND(I137*H137,2)</f>
        <v>0</v>
      </c>
      <c r="K137" s="177" t="s">
        <v>245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0.00016000000000000001</v>
      </c>
      <c r="R137" s="184">
        <f>Q137*H137</f>
        <v>0.00016000000000000001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377</v>
      </c>
      <c r="AT137" s="186" t="s">
        <v>241</v>
      </c>
      <c r="AU137" s="186" t="s">
        <v>86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377</v>
      </c>
      <c r="BM137" s="186" t="s">
        <v>3008</v>
      </c>
    </row>
    <row r="138" s="2" customFormat="1">
      <c r="A138" s="39"/>
      <c r="B138" s="174"/>
      <c r="C138" s="175" t="s">
        <v>404</v>
      </c>
      <c r="D138" s="175" t="s">
        <v>241</v>
      </c>
      <c r="E138" s="176" t="s">
        <v>2961</v>
      </c>
      <c r="F138" s="177" t="s">
        <v>2962</v>
      </c>
      <c r="G138" s="178" t="s">
        <v>385</v>
      </c>
      <c r="H138" s="179">
        <v>1</v>
      </c>
      <c r="I138" s="180"/>
      <c r="J138" s="181">
        <f>ROUND(I138*H138,2)</f>
        <v>0</v>
      </c>
      <c r="K138" s="177" t="s">
        <v>245</v>
      </c>
      <c r="L138" s="40"/>
      <c r="M138" s="182" t="s">
        <v>3</v>
      </c>
      <c r="N138" s="183" t="s">
        <v>45</v>
      </c>
      <c r="O138" s="73"/>
      <c r="P138" s="184">
        <f>O138*H138</f>
        <v>0</v>
      </c>
      <c r="Q138" s="184">
        <v>0.00016000000000000001</v>
      </c>
      <c r="R138" s="184">
        <f>Q138*H138</f>
        <v>0.00016000000000000001</v>
      </c>
      <c r="S138" s="184">
        <v>0</v>
      </c>
      <c r="T138" s="18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186" t="s">
        <v>377</v>
      </c>
      <c r="AT138" s="186" t="s">
        <v>241</v>
      </c>
      <c r="AU138" s="186" t="s">
        <v>86</v>
      </c>
      <c r="AY138" s="20" t="s">
        <v>239</v>
      </c>
      <c r="BE138" s="187">
        <f>IF(N138="základní",J138,0)</f>
        <v>0</v>
      </c>
      <c r="BF138" s="187">
        <f>IF(N138="snížená",J138,0)</f>
        <v>0</v>
      </c>
      <c r="BG138" s="187">
        <f>IF(N138="zákl. přenesená",J138,0)</f>
        <v>0</v>
      </c>
      <c r="BH138" s="187">
        <f>IF(N138="sníž. přenesená",J138,0)</f>
        <v>0</v>
      </c>
      <c r="BI138" s="187">
        <f>IF(N138="nulová",J138,0)</f>
        <v>0</v>
      </c>
      <c r="BJ138" s="20" t="s">
        <v>86</v>
      </c>
      <c r="BK138" s="187">
        <f>ROUND(I138*H138,2)</f>
        <v>0</v>
      </c>
      <c r="BL138" s="20" t="s">
        <v>377</v>
      </c>
      <c r="BM138" s="186" t="s">
        <v>3009</v>
      </c>
    </row>
    <row r="139" s="2" customFormat="1">
      <c r="A139" s="39"/>
      <c r="B139" s="174"/>
      <c r="C139" s="175" t="s">
        <v>408</v>
      </c>
      <c r="D139" s="175" t="s">
        <v>241</v>
      </c>
      <c r="E139" s="176" t="s">
        <v>2964</v>
      </c>
      <c r="F139" s="177" t="s">
        <v>2965</v>
      </c>
      <c r="G139" s="178" t="s">
        <v>449</v>
      </c>
      <c r="H139" s="179">
        <v>1</v>
      </c>
      <c r="I139" s="180"/>
      <c r="J139" s="181">
        <f>ROUND(I139*H139,2)</f>
        <v>0</v>
      </c>
      <c r="K139" s="177" t="s">
        <v>245</v>
      </c>
      <c r="L139" s="40"/>
      <c r="M139" s="182" t="s">
        <v>3</v>
      </c>
      <c r="N139" s="183" t="s">
        <v>45</v>
      </c>
      <c r="O139" s="73"/>
      <c r="P139" s="184">
        <f>O139*H139</f>
        <v>0</v>
      </c>
      <c r="Q139" s="184">
        <v>0.00020000000000000001</v>
      </c>
      <c r="R139" s="184">
        <f>Q139*H139</f>
        <v>0.00020000000000000001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377</v>
      </c>
      <c r="AT139" s="186" t="s">
        <v>241</v>
      </c>
      <c r="AU139" s="186" t="s">
        <v>86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377</v>
      </c>
      <c r="BM139" s="186" t="s">
        <v>3010</v>
      </c>
    </row>
    <row r="140" s="2" customFormat="1">
      <c r="A140" s="39"/>
      <c r="B140" s="174"/>
      <c r="C140" s="175" t="s">
        <v>412</v>
      </c>
      <c r="D140" s="175" t="s">
        <v>241</v>
      </c>
      <c r="E140" s="176" t="s">
        <v>2967</v>
      </c>
      <c r="F140" s="177" t="s">
        <v>2968</v>
      </c>
      <c r="G140" s="178" t="s">
        <v>385</v>
      </c>
      <c r="H140" s="179">
        <v>1</v>
      </c>
      <c r="I140" s="180"/>
      <c r="J140" s="181">
        <f>ROUND(I140*H140,2)</f>
        <v>0</v>
      </c>
      <c r="K140" s="177" t="s">
        <v>245</v>
      </c>
      <c r="L140" s="40"/>
      <c r="M140" s="182" t="s">
        <v>3</v>
      </c>
      <c r="N140" s="183" t="s">
        <v>45</v>
      </c>
      <c r="O140" s="73"/>
      <c r="P140" s="184">
        <f>O140*H140</f>
        <v>0</v>
      </c>
      <c r="Q140" s="184">
        <v>0.00024000000000000001</v>
      </c>
      <c r="R140" s="184">
        <f>Q140*H140</f>
        <v>0.00024000000000000001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377</v>
      </c>
      <c r="AT140" s="186" t="s">
        <v>241</v>
      </c>
      <c r="AU140" s="186" t="s">
        <v>86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377</v>
      </c>
      <c r="BM140" s="186" t="s">
        <v>3011</v>
      </c>
    </row>
    <row r="141" s="2" customFormat="1" ht="33" customHeight="1">
      <c r="A141" s="39"/>
      <c r="B141" s="174"/>
      <c r="C141" s="175" t="s">
        <v>416</v>
      </c>
      <c r="D141" s="175" t="s">
        <v>241</v>
      </c>
      <c r="E141" s="176" t="s">
        <v>2970</v>
      </c>
      <c r="F141" s="177" t="s">
        <v>2971</v>
      </c>
      <c r="G141" s="178" t="s">
        <v>385</v>
      </c>
      <c r="H141" s="179">
        <v>1</v>
      </c>
      <c r="I141" s="180"/>
      <c r="J141" s="181">
        <f>ROUND(I141*H141,2)</f>
        <v>0</v>
      </c>
      <c r="K141" s="177" t="s">
        <v>245</v>
      </c>
      <c r="L141" s="40"/>
      <c r="M141" s="182" t="s">
        <v>3</v>
      </c>
      <c r="N141" s="183" t="s">
        <v>45</v>
      </c>
      <c r="O141" s="73"/>
      <c r="P141" s="184">
        <f>O141*H141</f>
        <v>0</v>
      </c>
      <c r="Q141" s="184">
        <v>0.00046999999999999999</v>
      </c>
      <c r="R141" s="184">
        <f>Q141*H141</f>
        <v>0.00046999999999999999</v>
      </c>
      <c r="S141" s="184">
        <v>0</v>
      </c>
      <c r="T141" s="18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186" t="s">
        <v>377</v>
      </c>
      <c r="AT141" s="186" t="s">
        <v>241</v>
      </c>
      <c r="AU141" s="186" t="s">
        <v>86</v>
      </c>
      <c r="AY141" s="20" t="s">
        <v>239</v>
      </c>
      <c r="BE141" s="187">
        <f>IF(N141="základní",J141,0)</f>
        <v>0</v>
      </c>
      <c r="BF141" s="187">
        <f>IF(N141="snížená",J141,0)</f>
        <v>0</v>
      </c>
      <c r="BG141" s="187">
        <f>IF(N141="zákl. přenesená",J141,0)</f>
        <v>0</v>
      </c>
      <c r="BH141" s="187">
        <f>IF(N141="sníž. přenesená",J141,0)</f>
        <v>0</v>
      </c>
      <c r="BI141" s="187">
        <f>IF(N141="nulová",J141,0)</f>
        <v>0</v>
      </c>
      <c r="BJ141" s="20" t="s">
        <v>86</v>
      </c>
      <c r="BK141" s="187">
        <f>ROUND(I141*H141,2)</f>
        <v>0</v>
      </c>
      <c r="BL141" s="20" t="s">
        <v>377</v>
      </c>
      <c r="BM141" s="186" t="s">
        <v>3012</v>
      </c>
    </row>
    <row r="142" s="2" customFormat="1" ht="33" customHeight="1">
      <c r="A142" s="39"/>
      <c r="B142" s="174"/>
      <c r="C142" s="175" t="s">
        <v>420</v>
      </c>
      <c r="D142" s="175" t="s">
        <v>241</v>
      </c>
      <c r="E142" s="176" t="s">
        <v>2973</v>
      </c>
      <c r="F142" s="177" t="s">
        <v>2974</v>
      </c>
      <c r="G142" s="178" t="s">
        <v>385</v>
      </c>
      <c r="H142" s="179">
        <v>1</v>
      </c>
      <c r="I142" s="180"/>
      <c r="J142" s="181">
        <f>ROUND(I142*H142,2)</f>
        <v>0</v>
      </c>
      <c r="K142" s="177" t="s">
        <v>245</v>
      </c>
      <c r="L142" s="40"/>
      <c r="M142" s="182" t="s">
        <v>3</v>
      </c>
      <c r="N142" s="183" t="s">
        <v>45</v>
      </c>
      <c r="O142" s="73"/>
      <c r="P142" s="184">
        <f>O142*H142</f>
        <v>0</v>
      </c>
      <c r="Q142" s="184">
        <v>0.0010100000000000001</v>
      </c>
      <c r="R142" s="184">
        <f>Q142*H142</f>
        <v>0.0010100000000000001</v>
      </c>
      <c r="S142" s="184">
        <v>0</v>
      </c>
      <c r="T142" s="18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186" t="s">
        <v>377</v>
      </c>
      <c r="AT142" s="186" t="s">
        <v>241</v>
      </c>
      <c r="AU142" s="186" t="s">
        <v>86</v>
      </c>
      <c r="AY142" s="20" t="s">
        <v>239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20" t="s">
        <v>86</v>
      </c>
      <c r="BK142" s="187">
        <f>ROUND(I142*H142,2)</f>
        <v>0</v>
      </c>
      <c r="BL142" s="20" t="s">
        <v>377</v>
      </c>
      <c r="BM142" s="186" t="s">
        <v>3013</v>
      </c>
    </row>
    <row r="143" s="2" customFormat="1" ht="33" customHeight="1">
      <c r="A143" s="39"/>
      <c r="B143" s="174"/>
      <c r="C143" s="175" t="s">
        <v>425</v>
      </c>
      <c r="D143" s="175" t="s">
        <v>241</v>
      </c>
      <c r="E143" s="176" t="s">
        <v>2976</v>
      </c>
      <c r="F143" s="177" t="s">
        <v>2977</v>
      </c>
      <c r="G143" s="178" t="s">
        <v>385</v>
      </c>
      <c r="H143" s="179">
        <v>1</v>
      </c>
      <c r="I143" s="180"/>
      <c r="J143" s="181">
        <f>ROUND(I143*H143,2)</f>
        <v>0</v>
      </c>
      <c r="K143" s="177" t="s">
        <v>245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0.0012800000000000001</v>
      </c>
      <c r="R143" s="184">
        <f>Q143*H143</f>
        <v>0.0012800000000000001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377</v>
      </c>
      <c r="AT143" s="186" t="s">
        <v>241</v>
      </c>
      <c r="AU143" s="186" t="s">
        <v>86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377</v>
      </c>
      <c r="BM143" s="186" t="s">
        <v>3014</v>
      </c>
    </row>
    <row r="144" s="12" customFormat="1" ht="22.8" customHeight="1">
      <c r="A144" s="12"/>
      <c r="B144" s="161"/>
      <c r="C144" s="12"/>
      <c r="D144" s="162" t="s">
        <v>72</v>
      </c>
      <c r="E144" s="172" t="s">
        <v>2979</v>
      </c>
      <c r="F144" s="172" t="s">
        <v>2980</v>
      </c>
      <c r="G144" s="12"/>
      <c r="H144" s="12"/>
      <c r="I144" s="164"/>
      <c r="J144" s="173">
        <f>BK144</f>
        <v>0</v>
      </c>
      <c r="K144" s="12"/>
      <c r="L144" s="161"/>
      <c r="M144" s="166"/>
      <c r="N144" s="167"/>
      <c r="O144" s="167"/>
      <c r="P144" s="168">
        <f>P145</f>
        <v>0</v>
      </c>
      <c r="Q144" s="167"/>
      <c r="R144" s="168">
        <f>R145</f>
        <v>0</v>
      </c>
      <c r="S144" s="167"/>
      <c r="T144" s="169">
        <f>T145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2" t="s">
        <v>80</v>
      </c>
      <c r="AT144" s="170" t="s">
        <v>72</v>
      </c>
      <c r="AU144" s="170" t="s">
        <v>80</v>
      </c>
      <c r="AY144" s="162" t="s">
        <v>239</v>
      </c>
      <c r="BK144" s="171">
        <f>BK145</f>
        <v>0</v>
      </c>
    </row>
    <row r="145" s="2" customFormat="1" ht="16.5" customHeight="1">
      <c r="A145" s="39"/>
      <c r="B145" s="174"/>
      <c r="C145" s="175" t="s">
        <v>429</v>
      </c>
      <c r="D145" s="175" t="s">
        <v>241</v>
      </c>
      <c r="E145" s="176" t="s">
        <v>3015</v>
      </c>
      <c r="F145" s="177" t="s">
        <v>3016</v>
      </c>
      <c r="G145" s="178" t="s">
        <v>385</v>
      </c>
      <c r="H145" s="179">
        <v>11</v>
      </c>
      <c r="I145" s="180"/>
      <c r="J145" s="181">
        <f>ROUND(I145*H145,2)</f>
        <v>0</v>
      </c>
      <c r="K145" s="177" t="s">
        <v>3</v>
      </c>
      <c r="L145" s="40"/>
      <c r="M145" s="222" t="s">
        <v>3</v>
      </c>
      <c r="N145" s="223" t="s">
        <v>45</v>
      </c>
      <c r="O145" s="224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186" t="s">
        <v>377</v>
      </c>
      <c r="AT145" s="186" t="s">
        <v>241</v>
      </c>
      <c r="AU145" s="186" t="s">
        <v>86</v>
      </c>
      <c r="AY145" s="20" t="s">
        <v>239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20" t="s">
        <v>86</v>
      </c>
      <c r="BK145" s="187">
        <f>ROUND(I145*H145,2)</f>
        <v>0</v>
      </c>
      <c r="BL145" s="20" t="s">
        <v>377</v>
      </c>
      <c r="BM145" s="186" t="s">
        <v>3017</v>
      </c>
    </row>
    <row r="146" s="2" customFormat="1" ht="6.96" customHeight="1">
      <c r="A146" s="39"/>
      <c r="B146" s="56"/>
      <c r="C146" s="57"/>
      <c r="D146" s="57"/>
      <c r="E146" s="57"/>
      <c r="F146" s="57"/>
      <c r="G146" s="57"/>
      <c r="H146" s="57"/>
      <c r="I146" s="57"/>
      <c r="J146" s="57"/>
      <c r="K146" s="57"/>
      <c r="L146" s="40"/>
      <c r="M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</sheetData>
  <autoFilter ref="C96:K14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133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86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2599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3018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ROUND(J96,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ROUND((SUM(BE96:BE134)),  2)</f>
        <v>0</v>
      </c>
      <c r="G37" s="39"/>
      <c r="H37" s="39"/>
      <c r="I37" s="133">
        <v>0.20999999999999999</v>
      </c>
      <c r="J37" s="132">
        <f>ROUND(((SUM(BE96:BE134))*I37),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ROUND((SUM(BF96:BF134)),  2)</f>
        <v>0</v>
      </c>
      <c r="G38" s="39"/>
      <c r="H38" s="39"/>
      <c r="I38" s="133">
        <v>0.14999999999999999</v>
      </c>
      <c r="J38" s="132">
        <f>ROUND(((SUM(BF96:BF134))*I38),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ROUND((SUM(BG96:BG134)),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ROUND((SUM(BH96:BH134)),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ROUND((SUM(BI96:BI134)),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2599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SO-04.03.06 - Byt 3+KK - ZTI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J96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318</v>
      </c>
      <c r="E68" s="145"/>
      <c r="F68" s="145"/>
      <c r="G68" s="145"/>
      <c r="H68" s="145"/>
      <c r="I68" s="145"/>
      <c r="J68" s="146">
        <f>J97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47"/>
      <c r="C69" s="10"/>
      <c r="D69" s="148" t="s">
        <v>2795</v>
      </c>
      <c r="E69" s="149"/>
      <c r="F69" s="149"/>
      <c r="G69" s="149"/>
      <c r="H69" s="149"/>
      <c r="I69" s="149"/>
      <c r="J69" s="150">
        <f>J98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47"/>
      <c r="C70" s="10"/>
      <c r="D70" s="148" t="s">
        <v>319</v>
      </c>
      <c r="E70" s="149"/>
      <c r="F70" s="149"/>
      <c r="G70" s="149"/>
      <c r="H70" s="149"/>
      <c r="I70" s="149"/>
      <c r="J70" s="150">
        <f>J109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47"/>
      <c r="C71" s="10"/>
      <c r="D71" s="148" t="s">
        <v>2891</v>
      </c>
      <c r="E71" s="149"/>
      <c r="F71" s="149"/>
      <c r="G71" s="149"/>
      <c r="H71" s="149"/>
      <c r="I71" s="149"/>
      <c r="J71" s="150">
        <f>J124</f>
        <v>0</v>
      </c>
      <c r="K71" s="10"/>
      <c r="L71" s="14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47"/>
      <c r="C72" s="10"/>
      <c r="D72" s="148" t="s">
        <v>2892</v>
      </c>
      <c r="E72" s="149"/>
      <c r="F72" s="149"/>
      <c r="G72" s="149"/>
      <c r="H72" s="149"/>
      <c r="I72" s="149"/>
      <c r="J72" s="150">
        <f>J133</f>
        <v>0</v>
      </c>
      <c r="K72" s="10"/>
      <c r="L72" s="14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39"/>
      <c r="B73" s="40"/>
      <c r="C73" s="39"/>
      <c r="D73" s="39"/>
      <c r="E73" s="39"/>
      <c r="F73" s="39"/>
      <c r="G73" s="39"/>
      <c r="H73" s="39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56"/>
      <c r="C74" s="57"/>
      <c r="D74" s="57"/>
      <c r="E74" s="57"/>
      <c r="F74" s="57"/>
      <c r="G74" s="57"/>
      <c r="H74" s="57"/>
      <c r="I74" s="57"/>
      <c r="J74" s="57"/>
      <c r="K74" s="57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8" s="2" customFormat="1" ht="6.96" customHeight="1">
      <c r="A78" s="39"/>
      <c r="B78" s="58"/>
      <c r="C78" s="59"/>
      <c r="D78" s="59"/>
      <c r="E78" s="59"/>
      <c r="F78" s="59"/>
      <c r="G78" s="59"/>
      <c r="H78" s="59"/>
      <c r="I78" s="59"/>
      <c r="J78" s="59"/>
      <c r="K78" s="5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224</v>
      </c>
      <c r="D79" s="39"/>
      <c r="E79" s="39"/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39"/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17</v>
      </c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39"/>
      <c r="D82" s="39"/>
      <c r="E82" s="125" t="str">
        <f>E7</f>
        <v>Kolovraty - dostupné bydlení</v>
      </c>
      <c r="F82" s="33"/>
      <c r="G82" s="33"/>
      <c r="H82" s="33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3"/>
      <c r="C83" s="33" t="s">
        <v>213</v>
      </c>
      <c r="L83" s="23"/>
    </row>
    <row r="84" s="1" customFormat="1" ht="16.5" customHeight="1">
      <c r="B84" s="23"/>
      <c r="E84" s="125" t="s">
        <v>571</v>
      </c>
      <c r="F84" s="1"/>
      <c r="G84" s="1"/>
      <c r="H84" s="1"/>
      <c r="L84" s="23"/>
    </row>
    <row r="85" s="1" customFormat="1" ht="12" customHeight="1">
      <c r="B85" s="23"/>
      <c r="C85" s="33" t="s">
        <v>215</v>
      </c>
      <c r="L85" s="23"/>
    </row>
    <row r="86" s="2" customFormat="1" ht="16.5" customHeight="1">
      <c r="A86" s="39"/>
      <c r="B86" s="40"/>
      <c r="C86" s="39"/>
      <c r="D86" s="39"/>
      <c r="E86" s="131" t="s">
        <v>2599</v>
      </c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2600</v>
      </c>
      <c r="D87" s="39"/>
      <c r="E87" s="39"/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39"/>
      <c r="D88" s="39"/>
      <c r="E88" s="63" t="str">
        <f>E13</f>
        <v>SO-04.03.06 - Byt 3+KK - ZTI</v>
      </c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39"/>
      <c r="D89" s="39"/>
      <c r="E89" s="39"/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22</v>
      </c>
      <c r="D90" s="39"/>
      <c r="E90" s="39"/>
      <c r="F90" s="28" t="str">
        <f>F16</f>
        <v>Kolovraty</v>
      </c>
      <c r="G90" s="39"/>
      <c r="H90" s="39"/>
      <c r="I90" s="33" t="s">
        <v>24</v>
      </c>
      <c r="J90" s="65" t="str">
        <f>IF(J16="","",J16)</f>
        <v>28. 6. 2021</v>
      </c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39"/>
      <c r="D91" s="39"/>
      <c r="E91" s="39"/>
      <c r="F91" s="39"/>
      <c r="G91" s="39"/>
      <c r="H91" s="39"/>
      <c r="I91" s="39"/>
      <c r="J91" s="39"/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26</v>
      </c>
      <c r="D92" s="39"/>
      <c r="E92" s="39"/>
      <c r="F92" s="28" t="str">
        <f>E19</f>
        <v>atelier HETA s.r.o.</v>
      </c>
      <c r="G92" s="39"/>
      <c r="H92" s="39"/>
      <c r="I92" s="33" t="s">
        <v>32</v>
      </c>
      <c r="J92" s="37" t="str">
        <f>E25</f>
        <v>atelier HETA s.r.o.</v>
      </c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30</v>
      </c>
      <c r="D93" s="39"/>
      <c r="E93" s="39"/>
      <c r="F93" s="28" t="str">
        <f>IF(E22="","",E22)</f>
        <v>Vyplň údaj</v>
      </c>
      <c r="G93" s="39"/>
      <c r="H93" s="39"/>
      <c r="I93" s="33" t="s">
        <v>34</v>
      </c>
      <c r="J93" s="37" t="str">
        <f>E28</f>
        <v>Toman Martin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39"/>
      <c r="D94" s="39"/>
      <c r="E94" s="39"/>
      <c r="F94" s="39"/>
      <c r="G94" s="39"/>
      <c r="H94" s="39"/>
      <c r="I94" s="39"/>
      <c r="J94" s="39"/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51"/>
      <c r="B95" s="152"/>
      <c r="C95" s="153" t="s">
        <v>225</v>
      </c>
      <c r="D95" s="154" t="s">
        <v>58</v>
      </c>
      <c r="E95" s="154" t="s">
        <v>54</v>
      </c>
      <c r="F95" s="154" t="s">
        <v>55</v>
      </c>
      <c r="G95" s="154" t="s">
        <v>226</v>
      </c>
      <c r="H95" s="154" t="s">
        <v>227</v>
      </c>
      <c r="I95" s="154" t="s">
        <v>228</v>
      </c>
      <c r="J95" s="154" t="s">
        <v>219</v>
      </c>
      <c r="K95" s="155" t="s">
        <v>229</v>
      </c>
      <c r="L95" s="156"/>
      <c r="M95" s="81" t="s">
        <v>3</v>
      </c>
      <c r="N95" s="82" t="s">
        <v>43</v>
      </c>
      <c r="O95" s="82" t="s">
        <v>230</v>
      </c>
      <c r="P95" s="82" t="s">
        <v>231</v>
      </c>
      <c r="Q95" s="82" t="s">
        <v>232</v>
      </c>
      <c r="R95" s="82" t="s">
        <v>233</v>
      </c>
      <c r="S95" s="82" t="s">
        <v>234</v>
      </c>
      <c r="T95" s="83" t="s">
        <v>235</v>
      </c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</row>
    <row r="96" s="2" customFormat="1" ht="22.8" customHeight="1">
      <c r="A96" s="39"/>
      <c r="B96" s="40"/>
      <c r="C96" s="88" t="s">
        <v>236</v>
      </c>
      <c r="D96" s="39"/>
      <c r="E96" s="39"/>
      <c r="F96" s="39"/>
      <c r="G96" s="39"/>
      <c r="H96" s="39"/>
      <c r="I96" s="39"/>
      <c r="J96" s="157">
        <f>BK96</f>
        <v>0</v>
      </c>
      <c r="K96" s="39"/>
      <c r="L96" s="40"/>
      <c r="M96" s="84"/>
      <c r="N96" s="69"/>
      <c r="O96" s="85"/>
      <c r="P96" s="158">
        <f>P97</f>
        <v>0</v>
      </c>
      <c r="Q96" s="85"/>
      <c r="R96" s="158">
        <f>R97</f>
        <v>0.050070000000000003</v>
      </c>
      <c r="S96" s="85"/>
      <c r="T96" s="159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20" t="s">
        <v>72</v>
      </c>
      <c r="AU96" s="20" t="s">
        <v>220</v>
      </c>
      <c r="BK96" s="160">
        <f>BK97</f>
        <v>0</v>
      </c>
    </row>
    <row r="97" s="12" customFormat="1" ht="25.92" customHeight="1">
      <c r="A97" s="12"/>
      <c r="B97" s="161"/>
      <c r="C97" s="12"/>
      <c r="D97" s="162" t="s">
        <v>72</v>
      </c>
      <c r="E97" s="163" t="s">
        <v>437</v>
      </c>
      <c r="F97" s="163" t="s">
        <v>438</v>
      </c>
      <c r="G97" s="12"/>
      <c r="H97" s="12"/>
      <c r="I97" s="164"/>
      <c r="J97" s="165">
        <f>BK97</f>
        <v>0</v>
      </c>
      <c r="K97" s="12"/>
      <c r="L97" s="161"/>
      <c r="M97" s="166"/>
      <c r="N97" s="167"/>
      <c r="O97" s="167"/>
      <c r="P97" s="168">
        <f>P98+P109+P124+P133</f>
        <v>0</v>
      </c>
      <c r="Q97" s="167"/>
      <c r="R97" s="168">
        <f>R98+R109+R124+R133</f>
        <v>0.050070000000000003</v>
      </c>
      <c r="S97" s="167"/>
      <c r="T97" s="169">
        <f>T98+T109+T124+T133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162" t="s">
        <v>86</v>
      </c>
      <c r="AT97" s="170" t="s">
        <v>72</v>
      </c>
      <c r="AU97" s="170" t="s">
        <v>73</v>
      </c>
      <c r="AY97" s="162" t="s">
        <v>239</v>
      </c>
      <c r="BK97" s="171">
        <f>BK98+BK109+BK124+BK133</f>
        <v>0</v>
      </c>
    </row>
    <row r="98" s="12" customFormat="1" ht="22.8" customHeight="1">
      <c r="A98" s="12"/>
      <c r="B98" s="161"/>
      <c r="C98" s="12"/>
      <c r="D98" s="162" t="s">
        <v>72</v>
      </c>
      <c r="E98" s="172" t="s">
        <v>2807</v>
      </c>
      <c r="F98" s="172" t="s">
        <v>2808</v>
      </c>
      <c r="G98" s="12"/>
      <c r="H98" s="12"/>
      <c r="I98" s="164"/>
      <c r="J98" s="173">
        <f>BK98</f>
        <v>0</v>
      </c>
      <c r="K98" s="12"/>
      <c r="L98" s="161"/>
      <c r="M98" s="166"/>
      <c r="N98" s="167"/>
      <c r="O98" s="167"/>
      <c r="P98" s="168">
        <f>SUM(P99:P108)</f>
        <v>0</v>
      </c>
      <c r="Q98" s="167"/>
      <c r="R98" s="168">
        <f>SUM(R99:R108)</f>
        <v>0.0086599999999999993</v>
      </c>
      <c r="S98" s="167"/>
      <c r="T98" s="169">
        <f>SUM(T99:T108)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2" t="s">
        <v>86</v>
      </c>
      <c r="AT98" s="170" t="s">
        <v>72</v>
      </c>
      <c r="AU98" s="170" t="s">
        <v>80</v>
      </c>
      <c r="AY98" s="162" t="s">
        <v>239</v>
      </c>
      <c r="BK98" s="171">
        <f>SUM(BK99:BK108)</f>
        <v>0</v>
      </c>
    </row>
    <row r="99" s="2" customFormat="1" ht="21.75" customHeight="1">
      <c r="A99" s="39"/>
      <c r="B99" s="174"/>
      <c r="C99" s="175" t="s">
        <v>80</v>
      </c>
      <c r="D99" s="175" t="s">
        <v>241</v>
      </c>
      <c r="E99" s="176" t="s">
        <v>2893</v>
      </c>
      <c r="F99" s="177" t="s">
        <v>2894</v>
      </c>
      <c r="G99" s="178" t="s">
        <v>326</v>
      </c>
      <c r="H99" s="179">
        <v>5</v>
      </c>
      <c r="I99" s="180"/>
      <c r="J99" s="181">
        <f>ROUND(I99*H99,2)</f>
        <v>0</v>
      </c>
      <c r="K99" s="177" t="s">
        <v>245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0.00040999999999999999</v>
      </c>
      <c r="R99" s="184">
        <f>Q99*H99</f>
        <v>0.0020499999999999997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377</v>
      </c>
      <c r="AT99" s="186" t="s">
        <v>241</v>
      </c>
      <c r="AU99" s="186" t="s">
        <v>86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377</v>
      </c>
      <c r="BM99" s="186" t="s">
        <v>3019</v>
      </c>
    </row>
    <row r="100" s="2" customFormat="1">
      <c r="A100" s="39"/>
      <c r="B100" s="40"/>
      <c r="C100" s="39"/>
      <c r="D100" s="189" t="s">
        <v>391</v>
      </c>
      <c r="E100" s="39"/>
      <c r="F100" s="227" t="s">
        <v>2896</v>
      </c>
      <c r="G100" s="39"/>
      <c r="H100" s="39"/>
      <c r="I100" s="228"/>
      <c r="J100" s="39"/>
      <c r="K100" s="39"/>
      <c r="L100" s="40"/>
      <c r="M100" s="229"/>
      <c r="N100" s="230"/>
      <c r="O100" s="73"/>
      <c r="P100" s="73"/>
      <c r="Q100" s="73"/>
      <c r="R100" s="73"/>
      <c r="S100" s="73"/>
      <c r="T100" s="74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20" t="s">
        <v>391</v>
      </c>
      <c r="AU100" s="20" t="s">
        <v>86</v>
      </c>
    </row>
    <row r="101" s="2" customFormat="1" ht="21.75" customHeight="1">
      <c r="A101" s="39"/>
      <c r="B101" s="174"/>
      <c r="C101" s="175" t="s">
        <v>86</v>
      </c>
      <c r="D101" s="175" t="s">
        <v>241</v>
      </c>
      <c r="E101" s="176" t="s">
        <v>2897</v>
      </c>
      <c r="F101" s="177" t="s">
        <v>2898</v>
      </c>
      <c r="G101" s="178" t="s">
        <v>326</v>
      </c>
      <c r="H101" s="179">
        <v>3</v>
      </c>
      <c r="I101" s="180"/>
      <c r="J101" s="181">
        <f>ROUND(I101*H101,2)</f>
        <v>0</v>
      </c>
      <c r="K101" s="177" t="s">
        <v>245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0.00071000000000000002</v>
      </c>
      <c r="R101" s="184">
        <f>Q101*H101</f>
        <v>0.0021299999999999999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377</v>
      </c>
      <c r="AT101" s="186" t="s">
        <v>241</v>
      </c>
      <c r="AU101" s="186" t="s">
        <v>86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377</v>
      </c>
      <c r="BM101" s="186" t="s">
        <v>3020</v>
      </c>
    </row>
    <row r="102" s="2" customFormat="1">
      <c r="A102" s="39"/>
      <c r="B102" s="40"/>
      <c r="C102" s="39"/>
      <c r="D102" s="189" t="s">
        <v>391</v>
      </c>
      <c r="E102" s="39"/>
      <c r="F102" s="227" t="s">
        <v>2896</v>
      </c>
      <c r="G102" s="39"/>
      <c r="H102" s="39"/>
      <c r="I102" s="228"/>
      <c r="J102" s="39"/>
      <c r="K102" s="39"/>
      <c r="L102" s="40"/>
      <c r="M102" s="229"/>
      <c r="N102" s="230"/>
      <c r="O102" s="73"/>
      <c r="P102" s="73"/>
      <c r="Q102" s="73"/>
      <c r="R102" s="73"/>
      <c r="S102" s="73"/>
      <c r="T102" s="74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20" t="s">
        <v>391</v>
      </c>
      <c r="AU102" s="20" t="s">
        <v>86</v>
      </c>
    </row>
    <row r="103" s="2" customFormat="1" ht="21.75" customHeight="1">
      <c r="A103" s="39"/>
      <c r="B103" s="174"/>
      <c r="C103" s="175" t="s">
        <v>117</v>
      </c>
      <c r="D103" s="175" t="s">
        <v>241</v>
      </c>
      <c r="E103" s="176" t="s">
        <v>2900</v>
      </c>
      <c r="F103" s="177" t="s">
        <v>2901</v>
      </c>
      <c r="G103" s="178" t="s">
        <v>326</v>
      </c>
      <c r="H103" s="179">
        <v>2</v>
      </c>
      <c r="I103" s="180"/>
      <c r="J103" s="181">
        <f>ROUND(I103*H103,2)</f>
        <v>0</v>
      </c>
      <c r="K103" s="177" t="s">
        <v>245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0.0022399999999999998</v>
      </c>
      <c r="R103" s="184">
        <f>Q103*H103</f>
        <v>0.0044799999999999996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377</v>
      </c>
      <c r="AT103" s="186" t="s">
        <v>241</v>
      </c>
      <c r="AU103" s="186" t="s">
        <v>86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377</v>
      </c>
      <c r="BM103" s="186" t="s">
        <v>3021</v>
      </c>
    </row>
    <row r="104" s="2" customFormat="1">
      <c r="A104" s="39"/>
      <c r="B104" s="40"/>
      <c r="C104" s="39"/>
      <c r="D104" s="189" t="s">
        <v>391</v>
      </c>
      <c r="E104" s="39"/>
      <c r="F104" s="227" t="s">
        <v>2896</v>
      </c>
      <c r="G104" s="39"/>
      <c r="H104" s="39"/>
      <c r="I104" s="228"/>
      <c r="J104" s="39"/>
      <c r="K104" s="39"/>
      <c r="L104" s="40"/>
      <c r="M104" s="229"/>
      <c r="N104" s="230"/>
      <c r="O104" s="73"/>
      <c r="P104" s="73"/>
      <c r="Q104" s="73"/>
      <c r="R104" s="73"/>
      <c r="S104" s="73"/>
      <c r="T104" s="74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20" t="s">
        <v>391</v>
      </c>
      <c r="AU104" s="20" t="s">
        <v>86</v>
      </c>
    </row>
    <row r="105" s="2" customFormat="1">
      <c r="A105" s="39"/>
      <c r="B105" s="174"/>
      <c r="C105" s="175" t="s">
        <v>246</v>
      </c>
      <c r="D105" s="175" t="s">
        <v>241</v>
      </c>
      <c r="E105" s="176" t="s">
        <v>2903</v>
      </c>
      <c r="F105" s="177" t="s">
        <v>2904</v>
      </c>
      <c r="G105" s="178" t="s">
        <v>385</v>
      </c>
      <c r="H105" s="179">
        <v>3</v>
      </c>
      <c r="I105" s="180"/>
      <c r="J105" s="181">
        <f>ROUND(I105*H105,2)</f>
        <v>0</v>
      </c>
      <c r="K105" s="177" t="s">
        <v>245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377</v>
      </c>
      <c r="AT105" s="186" t="s">
        <v>241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377</v>
      </c>
      <c r="BM105" s="186" t="s">
        <v>3022</v>
      </c>
    </row>
    <row r="106" s="2" customFormat="1">
      <c r="A106" s="39"/>
      <c r="B106" s="174"/>
      <c r="C106" s="175" t="s">
        <v>271</v>
      </c>
      <c r="D106" s="175" t="s">
        <v>241</v>
      </c>
      <c r="E106" s="176" t="s">
        <v>2906</v>
      </c>
      <c r="F106" s="177" t="s">
        <v>2907</v>
      </c>
      <c r="G106" s="178" t="s">
        <v>385</v>
      </c>
      <c r="H106" s="179">
        <v>1</v>
      </c>
      <c r="I106" s="180"/>
      <c r="J106" s="181">
        <f>ROUND(I106*H106,2)</f>
        <v>0</v>
      </c>
      <c r="K106" s="177" t="s">
        <v>245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377</v>
      </c>
      <c r="AT106" s="186" t="s">
        <v>241</v>
      </c>
      <c r="AU106" s="186" t="s">
        <v>86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377</v>
      </c>
      <c r="BM106" s="186" t="s">
        <v>3023</v>
      </c>
    </row>
    <row r="107" s="2" customFormat="1">
      <c r="A107" s="39"/>
      <c r="B107" s="174"/>
      <c r="C107" s="175" t="s">
        <v>276</v>
      </c>
      <c r="D107" s="175" t="s">
        <v>241</v>
      </c>
      <c r="E107" s="176" t="s">
        <v>2909</v>
      </c>
      <c r="F107" s="177" t="s">
        <v>2910</v>
      </c>
      <c r="G107" s="178" t="s">
        <v>385</v>
      </c>
      <c r="H107" s="179">
        <v>1</v>
      </c>
      <c r="I107" s="180"/>
      <c r="J107" s="181">
        <f>ROUND(I107*H107,2)</f>
        <v>0</v>
      </c>
      <c r="K107" s="177" t="s">
        <v>245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377</v>
      </c>
      <c r="AT107" s="186" t="s">
        <v>241</v>
      </c>
      <c r="AU107" s="186" t="s">
        <v>86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377</v>
      </c>
      <c r="BM107" s="186" t="s">
        <v>3024</v>
      </c>
    </row>
    <row r="108" s="2" customFormat="1">
      <c r="A108" s="39"/>
      <c r="B108" s="174"/>
      <c r="C108" s="175" t="s">
        <v>283</v>
      </c>
      <c r="D108" s="175" t="s">
        <v>241</v>
      </c>
      <c r="E108" s="176" t="s">
        <v>2912</v>
      </c>
      <c r="F108" s="177" t="s">
        <v>2913</v>
      </c>
      <c r="G108" s="178" t="s">
        <v>326</v>
      </c>
      <c r="H108" s="179">
        <v>9.5</v>
      </c>
      <c r="I108" s="180"/>
      <c r="J108" s="181">
        <f>ROUND(I108*H108,2)</f>
        <v>0</v>
      </c>
      <c r="K108" s="177" t="s">
        <v>245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377</v>
      </c>
      <c r="AT108" s="186" t="s">
        <v>241</v>
      </c>
      <c r="AU108" s="186" t="s">
        <v>86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377</v>
      </c>
      <c r="BM108" s="186" t="s">
        <v>3025</v>
      </c>
    </row>
    <row r="109" s="12" customFormat="1" ht="22.8" customHeight="1">
      <c r="A109" s="12"/>
      <c r="B109" s="161"/>
      <c r="C109" s="12"/>
      <c r="D109" s="162" t="s">
        <v>72</v>
      </c>
      <c r="E109" s="172" t="s">
        <v>439</v>
      </c>
      <c r="F109" s="172" t="s">
        <v>440</v>
      </c>
      <c r="G109" s="12"/>
      <c r="H109" s="12"/>
      <c r="I109" s="164"/>
      <c r="J109" s="173">
        <f>BK109</f>
        <v>0</v>
      </c>
      <c r="K109" s="12"/>
      <c r="L109" s="161"/>
      <c r="M109" s="166"/>
      <c r="N109" s="167"/>
      <c r="O109" s="167"/>
      <c r="P109" s="168">
        <f>SUM(P110:P123)</f>
        <v>0</v>
      </c>
      <c r="Q109" s="167"/>
      <c r="R109" s="168">
        <f>SUM(R110:R123)</f>
        <v>0.03542</v>
      </c>
      <c r="S109" s="167"/>
      <c r="T109" s="169">
        <f>SUM(T110:T123)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162" t="s">
        <v>86</v>
      </c>
      <c r="AT109" s="170" t="s">
        <v>72</v>
      </c>
      <c r="AU109" s="170" t="s">
        <v>80</v>
      </c>
      <c r="AY109" s="162" t="s">
        <v>239</v>
      </c>
      <c r="BK109" s="171">
        <f>SUM(BK110:BK123)</f>
        <v>0</v>
      </c>
    </row>
    <row r="110" s="2" customFormat="1" ht="33" customHeight="1">
      <c r="A110" s="39"/>
      <c r="B110" s="174"/>
      <c r="C110" s="175" t="s">
        <v>287</v>
      </c>
      <c r="D110" s="175" t="s">
        <v>241</v>
      </c>
      <c r="E110" s="176" t="s">
        <v>2915</v>
      </c>
      <c r="F110" s="177" t="s">
        <v>2916</v>
      </c>
      <c r="G110" s="178" t="s">
        <v>326</v>
      </c>
      <c r="H110" s="179">
        <v>9</v>
      </c>
      <c r="I110" s="180"/>
      <c r="J110" s="181">
        <f>ROUND(I110*H110,2)</f>
        <v>0</v>
      </c>
      <c r="K110" s="177" t="s">
        <v>245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0.00097999999999999997</v>
      </c>
      <c r="R110" s="184">
        <f>Q110*H110</f>
        <v>0.0088199999999999997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377</v>
      </c>
      <c r="AT110" s="186" t="s">
        <v>241</v>
      </c>
      <c r="AU110" s="186" t="s">
        <v>86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377</v>
      </c>
      <c r="BM110" s="186" t="s">
        <v>3026</v>
      </c>
    </row>
    <row r="111" s="2" customFormat="1" ht="33" customHeight="1">
      <c r="A111" s="39"/>
      <c r="B111" s="174"/>
      <c r="C111" s="175" t="s">
        <v>293</v>
      </c>
      <c r="D111" s="175" t="s">
        <v>241</v>
      </c>
      <c r="E111" s="176" t="s">
        <v>2918</v>
      </c>
      <c r="F111" s="177" t="s">
        <v>2919</v>
      </c>
      <c r="G111" s="178" t="s">
        <v>326</v>
      </c>
      <c r="H111" s="179">
        <v>5</v>
      </c>
      <c r="I111" s="180"/>
      <c r="J111" s="181">
        <f>ROUND(I111*H111,2)</f>
        <v>0</v>
      </c>
      <c r="K111" s="177" t="s">
        <v>245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0.0012600000000000001</v>
      </c>
      <c r="R111" s="184">
        <f>Q111*H111</f>
        <v>0.0063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377</v>
      </c>
      <c r="AT111" s="186" t="s">
        <v>241</v>
      </c>
      <c r="AU111" s="186" t="s">
        <v>86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377</v>
      </c>
      <c r="BM111" s="186" t="s">
        <v>3027</v>
      </c>
    </row>
    <row r="112" s="14" customFormat="1">
      <c r="A112" s="14"/>
      <c r="B112" s="196"/>
      <c r="C112" s="14"/>
      <c r="D112" s="189" t="s">
        <v>248</v>
      </c>
      <c r="E112" s="197" t="s">
        <v>3</v>
      </c>
      <c r="F112" s="198" t="s">
        <v>271</v>
      </c>
      <c r="G112" s="14"/>
      <c r="H112" s="199">
        <v>5</v>
      </c>
      <c r="I112" s="200"/>
      <c r="J112" s="14"/>
      <c r="K112" s="14"/>
      <c r="L112" s="196"/>
      <c r="M112" s="201"/>
      <c r="N112" s="202"/>
      <c r="O112" s="202"/>
      <c r="P112" s="202"/>
      <c r="Q112" s="202"/>
      <c r="R112" s="202"/>
      <c r="S112" s="202"/>
      <c r="T112" s="20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197" t="s">
        <v>248</v>
      </c>
      <c r="AU112" s="197" t="s">
        <v>86</v>
      </c>
      <c r="AV112" s="14" t="s">
        <v>86</v>
      </c>
      <c r="AW112" s="14" t="s">
        <v>33</v>
      </c>
      <c r="AX112" s="14" t="s">
        <v>80</v>
      </c>
      <c r="AY112" s="197" t="s">
        <v>239</v>
      </c>
    </row>
    <row r="113" s="2" customFormat="1">
      <c r="A113" s="39"/>
      <c r="B113" s="174"/>
      <c r="C113" s="175" t="s">
        <v>299</v>
      </c>
      <c r="D113" s="175" t="s">
        <v>241</v>
      </c>
      <c r="E113" s="176" t="s">
        <v>2921</v>
      </c>
      <c r="F113" s="177" t="s">
        <v>2922</v>
      </c>
      <c r="G113" s="178" t="s">
        <v>449</v>
      </c>
      <c r="H113" s="179">
        <v>14</v>
      </c>
      <c r="I113" s="180"/>
      <c r="J113" s="181">
        <f>ROUND(I113*H113,2)</f>
        <v>0</v>
      </c>
      <c r="K113" s="177" t="s">
        <v>245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377</v>
      </c>
      <c r="AT113" s="186" t="s">
        <v>241</v>
      </c>
      <c r="AU113" s="186" t="s">
        <v>86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377</v>
      </c>
      <c r="BM113" s="186" t="s">
        <v>3028</v>
      </c>
    </row>
    <row r="114" s="2" customFormat="1">
      <c r="A114" s="39"/>
      <c r="B114" s="174"/>
      <c r="C114" s="175" t="s">
        <v>310</v>
      </c>
      <c r="D114" s="175" t="s">
        <v>241</v>
      </c>
      <c r="E114" s="176" t="s">
        <v>2924</v>
      </c>
      <c r="F114" s="177" t="s">
        <v>2925</v>
      </c>
      <c r="G114" s="178" t="s">
        <v>449</v>
      </c>
      <c r="H114" s="179">
        <v>14</v>
      </c>
      <c r="I114" s="180"/>
      <c r="J114" s="181">
        <f>ROUND(I114*H114,2)</f>
        <v>0</v>
      </c>
      <c r="K114" s="177" t="s">
        <v>245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377</v>
      </c>
      <c r="AT114" s="186" t="s">
        <v>241</v>
      </c>
      <c r="AU114" s="186" t="s">
        <v>86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377</v>
      </c>
      <c r="BM114" s="186" t="s">
        <v>3029</v>
      </c>
    </row>
    <row r="115" s="2" customFormat="1">
      <c r="A115" s="39"/>
      <c r="B115" s="174"/>
      <c r="C115" s="175" t="s">
        <v>357</v>
      </c>
      <c r="D115" s="175" t="s">
        <v>241</v>
      </c>
      <c r="E115" s="176" t="s">
        <v>2927</v>
      </c>
      <c r="F115" s="177" t="s">
        <v>2928</v>
      </c>
      <c r="G115" s="178" t="s">
        <v>326</v>
      </c>
      <c r="H115" s="179">
        <v>14</v>
      </c>
      <c r="I115" s="180"/>
      <c r="J115" s="181">
        <f>ROUND(I115*H115,2)</f>
        <v>0</v>
      </c>
      <c r="K115" s="177" t="s">
        <v>245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4.0000000000000003E-05</v>
      </c>
      <c r="R115" s="184">
        <f>Q115*H115</f>
        <v>0.00056000000000000006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377</v>
      </c>
      <c r="AT115" s="186" t="s">
        <v>241</v>
      </c>
      <c r="AU115" s="186" t="s">
        <v>86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377</v>
      </c>
      <c r="BM115" s="186" t="s">
        <v>3030</v>
      </c>
    </row>
    <row r="116" s="2" customFormat="1">
      <c r="A116" s="39"/>
      <c r="B116" s="174"/>
      <c r="C116" s="175" t="s">
        <v>363</v>
      </c>
      <c r="D116" s="175" t="s">
        <v>241</v>
      </c>
      <c r="E116" s="176" t="s">
        <v>2930</v>
      </c>
      <c r="F116" s="177" t="s">
        <v>2931</v>
      </c>
      <c r="G116" s="178" t="s">
        <v>385</v>
      </c>
      <c r="H116" s="179">
        <v>8</v>
      </c>
      <c r="I116" s="180"/>
      <c r="J116" s="181">
        <f>ROUND(I116*H116,2)</f>
        <v>0</v>
      </c>
      <c r="K116" s="177" t="s">
        <v>245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</v>
      </c>
      <c r="R116" s="184">
        <f>Q116*H116</f>
        <v>0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377</v>
      </c>
      <c r="AT116" s="186" t="s">
        <v>241</v>
      </c>
      <c r="AU116" s="186" t="s">
        <v>86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377</v>
      </c>
      <c r="BM116" s="186" t="s">
        <v>3031</v>
      </c>
    </row>
    <row r="117" s="2" customFormat="1">
      <c r="A117" s="39"/>
      <c r="B117" s="40"/>
      <c r="C117" s="39"/>
      <c r="D117" s="189" t="s">
        <v>391</v>
      </c>
      <c r="E117" s="39"/>
      <c r="F117" s="227" t="s">
        <v>2933</v>
      </c>
      <c r="G117" s="39"/>
      <c r="H117" s="39"/>
      <c r="I117" s="228"/>
      <c r="J117" s="39"/>
      <c r="K117" s="39"/>
      <c r="L117" s="40"/>
      <c r="M117" s="229"/>
      <c r="N117" s="230"/>
      <c r="O117" s="73"/>
      <c r="P117" s="73"/>
      <c r="Q117" s="73"/>
      <c r="R117" s="73"/>
      <c r="S117" s="73"/>
      <c r="T117" s="74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20" t="s">
        <v>391</v>
      </c>
      <c r="AU117" s="20" t="s">
        <v>86</v>
      </c>
    </row>
    <row r="118" s="2" customFormat="1">
      <c r="A118" s="39"/>
      <c r="B118" s="174"/>
      <c r="C118" s="175" t="s">
        <v>368</v>
      </c>
      <c r="D118" s="175" t="s">
        <v>241</v>
      </c>
      <c r="E118" s="176" t="s">
        <v>2934</v>
      </c>
      <c r="F118" s="177" t="s">
        <v>2935</v>
      </c>
      <c r="G118" s="178" t="s">
        <v>385</v>
      </c>
      <c r="H118" s="179">
        <v>4</v>
      </c>
      <c r="I118" s="180"/>
      <c r="J118" s="181">
        <f>ROUND(I118*H118,2)</f>
        <v>0</v>
      </c>
      <c r="K118" s="177" t="s">
        <v>245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0.00075000000000000002</v>
      </c>
      <c r="R118" s="184">
        <f>Q118*H118</f>
        <v>0.0030000000000000001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377</v>
      </c>
      <c r="AT118" s="186" t="s">
        <v>241</v>
      </c>
      <c r="AU118" s="186" t="s">
        <v>86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377</v>
      </c>
      <c r="BM118" s="186" t="s">
        <v>3032</v>
      </c>
    </row>
    <row r="119" s="2" customFormat="1">
      <c r="A119" s="39"/>
      <c r="B119" s="174"/>
      <c r="C119" s="175" t="s">
        <v>9</v>
      </c>
      <c r="D119" s="175" t="s">
        <v>241</v>
      </c>
      <c r="E119" s="176" t="s">
        <v>2937</v>
      </c>
      <c r="F119" s="177" t="s">
        <v>2938</v>
      </c>
      <c r="G119" s="178" t="s">
        <v>385</v>
      </c>
      <c r="H119" s="179">
        <v>4</v>
      </c>
      <c r="I119" s="180"/>
      <c r="J119" s="181">
        <f>ROUND(I119*H119,2)</f>
        <v>0</v>
      </c>
      <c r="K119" s="177" t="s">
        <v>245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0.00097000000000000005</v>
      </c>
      <c r="R119" s="184">
        <f>Q119*H119</f>
        <v>0.0038800000000000002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377</v>
      </c>
      <c r="AT119" s="186" t="s">
        <v>241</v>
      </c>
      <c r="AU119" s="186" t="s">
        <v>86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377</v>
      </c>
      <c r="BM119" s="186" t="s">
        <v>3033</v>
      </c>
    </row>
    <row r="120" s="2" customFormat="1">
      <c r="A120" s="39"/>
      <c r="B120" s="174"/>
      <c r="C120" s="175" t="s">
        <v>377</v>
      </c>
      <c r="D120" s="175" t="s">
        <v>241</v>
      </c>
      <c r="E120" s="176" t="s">
        <v>2940</v>
      </c>
      <c r="F120" s="177" t="s">
        <v>2941</v>
      </c>
      <c r="G120" s="178" t="s">
        <v>385</v>
      </c>
      <c r="H120" s="179">
        <v>2</v>
      </c>
      <c r="I120" s="180"/>
      <c r="J120" s="181">
        <f>ROUND(I120*H120,2)</f>
        <v>0</v>
      </c>
      <c r="K120" s="177" t="s">
        <v>245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0.0011800000000000001</v>
      </c>
      <c r="R120" s="184">
        <f>Q120*H120</f>
        <v>0.0023600000000000001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377</v>
      </c>
      <c r="AT120" s="186" t="s">
        <v>241</v>
      </c>
      <c r="AU120" s="186" t="s">
        <v>86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377</v>
      </c>
      <c r="BM120" s="186" t="s">
        <v>3034</v>
      </c>
    </row>
    <row r="121" s="2" customFormat="1">
      <c r="A121" s="39"/>
      <c r="B121" s="174"/>
      <c r="C121" s="175" t="s">
        <v>382</v>
      </c>
      <c r="D121" s="175" t="s">
        <v>241</v>
      </c>
      <c r="E121" s="176" t="s">
        <v>2943</v>
      </c>
      <c r="F121" s="177" t="s">
        <v>2944</v>
      </c>
      <c r="G121" s="178" t="s">
        <v>385</v>
      </c>
      <c r="H121" s="179">
        <v>2</v>
      </c>
      <c r="I121" s="180"/>
      <c r="J121" s="181">
        <f>ROUND(I121*H121,2)</f>
        <v>0</v>
      </c>
      <c r="K121" s="177" t="s">
        <v>245</v>
      </c>
      <c r="L121" s="40"/>
      <c r="M121" s="182" t="s">
        <v>3</v>
      </c>
      <c r="N121" s="183" t="s">
        <v>45</v>
      </c>
      <c r="O121" s="73"/>
      <c r="P121" s="184">
        <f>O121*H121</f>
        <v>0</v>
      </c>
      <c r="Q121" s="184">
        <v>0.0011800000000000001</v>
      </c>
      <c r="R121" s="184">
        <f>Q121*H121</f>
        <v>0.0023600000000000001</v>
      </c>
      <c r="S121" s="184">
        <v>0</v>
      </c>
      <c r="T121" s="185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186" t="s">
        <v>377</v>
      </c>
      <c r="AT121" s="186" t="s">
        <v>241</v>
      </c>
      <c r="AU121" s="186" t="s">
        <v>86</v>
      </c>
      <c r="AY121" s="20" t="s">
        <v>239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20" t="s">
        <v>86</v>
      </c>
      <c r="BK121" s="187">
        <f>ROUND(I121*H121,2)</f>
        <v>0</v>
      </c>
      <c r="BL121" s="20" t="s">
        <v>377</v>
      </c>
      <c r="BM121" s="186" t="s">
        <v>3035</v>
      </c>
    </row>
    <row r="122" s="2" customFormat="1" ht="16.5" customHeight="1">
      <c r="A122" s="39"/>
      <c r="B122" s="174"/>
      <c r="C122" s="175" t="s">
        <v>387</v>
      </c>
      <c r="D122" s="175" t="s">
        <v>241</v>
      </c>
      <c r="E122" s="176" t="s">
        <v>2946</v>
      </c>
      <c r="F122" s="177" t="s">
        <v>2947</v>
      </c>
      <c r="G122" s="178" t="s">
        <v>449</v>
      </c>
      <c r="H122" s="179">
        <v>4</v>
      </c>
      <c r="I122" s="180"/>
      <c r="J122" s="181">
        <f>ROUND(I122*H122,2)</f>
        <v>0</v>
      </c>
      <c r="K122" s="177" t="s">
        <v>245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0.002</v>
      </c>
      <c r="R122" s="184">
        <f>Q122*H122</f>
        <v>0.0080000000000000002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377</v>
      </c>
      <c r="AT122" s="186" t="s">
        <v>241</v>
      </c>
      <c r="AU122" s="186" t="s">
        <v>86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377</v>
      </c>
      <c r="BM122" s="186" t="s">
        <v>3036</v>
      </c>
    </row>
    <row r="123" s="2" customFormat="1" ht="33" customHeight="1">
      <c r="A123" s="39"/>
      <c r="B123" s="174"/>
      <c r="C123" s="175" t="s">
        <v>393</v>
      </c>
      <c r="D123" s="175" t="s">
        <v>241</v>
      </c>
      <c r="E123" s="176" t="s">
        <v>2866</v>
      </c>
      <c r="F123" s="177" t="s">
        <v>2867</v>
      </c>
      <c r="G123" s="178" t="s">
        <v>326</v>
      </c>
      <c r="H123" s="179">
        <v>14</v>
      </c>
      <c r="I123" s="180"/>
      <c r="J123" s="181">
        <f>ROUND(I123*H123,2)</f>
        <v>0</v>
      </c>
      <c r="K123" s="177" t="s">
        <v>245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1.0000000000000001E-05</v>
      </c>
      <c r="R123" s="184">
        <f>Q123*H123</f>
        <v>0.00014000000000000002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377</v>
      </c>
      <c r="AT123" s="186" t="s">
        <v>241</v>
      </c>
      <c r="AU123" s="186" t="s">
        <v>86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377</v>
      </c>
      <c r="BM123" s="186" t="s">
        <v>3037</v>
      </c>
    </row>
    <row r="124" s="12" customFormat="1" ht="22.8" customHeight="1">
      <c r="A124" s="12"/>
      <c r="B124" s="161"/>
      <c r="C124" s="12"/>
      <c r="D124" s="162" t="s">
        <v>72</v>
      </c>
      <c r="E124" s="172" t="s">
        <v>2953</v>
      </c>
      <c r="F124" s="172" t="s">
        <v>2954</v>
      </c>
      <c r="G124" s="12"/>
      <c r="H124" s="12"/>
      <c r="I124" s="164"/>
      <c r="J124" s="173">
        <f>BK124</f>
        <v>0</v>
      </c>
      <c r="K124" s="12"/>
      <c r="L124" s="161"/>
      <c r="M124" s="166"/>
      <c r="N124" s="167"/>
      <c r="O124" s="167"/>
      <c r="P124" s="168">
        <f>SUM(P125:P132)</f>
        <v>0</v>
      </c>
      <c r="Q124" s="167"/>
      <c r="R124" s="168">
        <f>SUM(R125:R132)</f>
        <v>0.0059900000000000005</v>
      </c>
      <c r="S124" s="167"/>
      <c r="T124" s="169">
        <f>SUM(T125:T132)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2" t="s">
        <v>86</v>
      </c>
      <c r="AT124" s="170" t="s">
        <v>72</v>
      </c>
      <c r="AU124" s="170" t="s">
        <v>80</v>
      </c>
      <c r="AY124" s="162" t="s">
        <v>239</v>
      </c>
      <c r="BK124" s="171">
        <f>SUM(BK125:BK132)</f>
        <v>0</v>
      </c>
    </row>
    <row r="125" s="2" customFormat="1">
      <c r="A125" s="39"/>
      <c r="B125" s="174"/>
      <c r="C125" s="175" t="s">
        <v>397</v>
      </c>
      <c r="D125" s="175" t="s">
        <v>241</v>
      </c>
      <c r="E125" s="176" t="s">
        <v>2955</v>
      </c>
      <c r="F125" s="177" t="s">
        <v>2956</v>
      </c>
      <c r="G125" s="178" t="s">
        <v>385</v>
      </c>
      <c r="H125" s="179">
        <v>1</v>
      </c>
      <c r="I125" s="180"/>
      <c r="J125" s="181">
        <f>ROUND(I125*H125,2)</f>
        <v>0</v>
      </c>
      <c r="K125" s="177" t="s">
        <v>245</v>
      </c>
      <c r="L125" s="40"/>
      <c r="M125" s="182" t="s">
        <v>3</v>
      </c>
      <c r="N125" s="183" t="s">
        <v>45</v>
      </c>
      <c r="O125" s="73"/>
      <c r="P125" s="184">
        <f>O125*H125</f>
        <v>0</v>
      </c>
      <c r="Q125" s="184">
        <v>0.00247</v>
      </c>
      <c r="R125" s="184">
        <f>Q125*H125</f>
        <v>0.00247</v>
      </c>
      <c r="S125" s="184">
        <v>0</v>
      </c>
      <c r="T125" s="185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186" t="s">
        <v>377</v>
      </c>
      <c r="AT125" s="186" t="s">
        <v>241</v>
      </c>
      <c r="AU125" s="186" t="s">
        <v>86</v>
      </c>
      <c r="AY125" s="20" t="s">
        <v>239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20" t="s">
        <v>86</v>
      </c>
      <c r="BK125" s="187">
        <f>ROUND(I125*H125,2)</f>
        <v>0</v>
      </c>
      <c r="BL125" s="20" t="s">
        <v>377</v>
      </c>
      <c r="BM125" s="186" t="s">
        <v>3038</v>
      </c>
    </row>
    <row r="126" s="2" customFormat="1">
      <c r="A126" s="39"/>
      <c r="B126" s="174"/>
      <c r="C126" s="175" t="s">
        <v>8</v>
      </c>
      <c r="D126" s="175" t="s">
        <v>241</v>
      </c>
      <c r="E126" s="176" t="s">
        <v>2958</v>
      </c>
      <c r="F126" s="177" t="s">
        <v>2959</v>
      </c>
      <c r="G126" s="178" t="s">
        <v>385</v>
      </c>
      <c r="H126" s="179">
        <v>1</v>
      </c>
      <c r="I126" s="180"/>
      <c r="J126" s="181">
        <f>ROUND(I126*H126,2)</f>
        <v>0</v>
      </c>
      <c r="K126" s="177" t="s">
        <v>245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0.00016000000000000001</v>
      </c>
      <c r="R126" s="184">
        <f>Q126*H126</f>
        <v>0.00016000000000000001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377</v>
      </c>
      <c r="AT126" s="186" t="s">
        <v>241</v>
      </c>
      <c r="AU126" s="186" t="s">
        <v>86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377</v>
      </c>
      <c r="BM126" s="186" t="s">
        <v>3039</v>
      </c>
    </row>
    <row r="127" s="2" customFormat="1">
      <c r="A127" s="39"/>
      <c r="B127" s="174"/>
      <c r="C127" s="175" t="s">
        <v>404</v>
      </c>
      <c r="D127" s="175" t="s">
        <v>241</v>
      </c>
      <c r="E127" s="176" t="s">
        <v>2961</v>
      </c>
      <c r="F127" s="177" t="s">
        <v>2962</v>
      </c>
      <c r="G127" s="178" t="s">
        <v>385</v>
      </c>
      <c r="H127" s="179">
        <v>1</v>
      </c>
      <c r="I127" s="180"/>
      <c r="J127" s="181">
        <f>ROUND(I127*H127,2)</f>
        <v>0</v>
      </c>
      <c r="K127" s="177" t="s">
        <v>245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0.00016000000000000001</v>
      </c>
      <c r="R127" s="184">
        <f>Q127*H127</f>
        <v>0.00016000000000000001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377</v>
      </c>
      <c r="AT127" s="186" t="s">
        <v>241</v>
      </c>
      <c r="AU127" s="186" t="s">
        <v>86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377</v>
      </c>
      <c r="BM127" s="186" t="s">
        <v>3040</v>
      </c>
    </row>
    <row r="128" s="2" customFormat="1">
      <c r="A128" s="39"/>
      <c r="B128" s="174"/>
      <c r="C128" s="175" t="s">
        <v>408</v>
      </c>
      <c r="D128" s="175" t="s">
        <v>241</v>
      </c>
      <c r="E128" s="176" t="s">
        <v>2964</v>
      </c>
      <c r="F128" s="177" t="s">
        <v>2965</v>
      </c>
      <c r="G128" s="178" t="s">
        <v>449</v>
      </c>
      <c r="H128" s="179">
        <v>1</v>
      </c>
      <c r="I128" s="180"/>
      <c r="J128" s="181">
        <f>ROUND(I128*H128,2)</f>
        <v>0</v>
      </c>
      <c r="K128" s="177" t="s">
        <v>245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0.00020000000000000001</v>
      </c>
      <c r="R128" s="184">
        <f>Q128*H128</f>
        <v>0.00020000000000000001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377</v>
      </c>
      <c r="AT128" s="186" t="s">
        <v>241</v>
      </c>
      <c r="AU128" s="186" t="s">
        <v>86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377</v>
      </c>
      <c r="BM128" s="186" t="s">
        <v>3041</v>
      </c>
    </row>
    <row r="129" s="2" customFormat="1">
      <c r="A129" s="39"/>
      <c r="B129" s="174"/>
      <c r="C129" s="175" t="s">
        <v>412</v>
      </c>
      <c r="D129" s="175" t="s">
        <v>241</v>
      </c>
      <c r="E129" s="176" t="s">
        <v>2967</v>
      </c>
      <c r="F129" s="177" t="s">
        <v>2968</v>
      </c>
      <c r="G129" s="178" t="s">
        <v>385</v>
      </c>
      <c r="H129" s="179">
        <v>1</v>
      </c>
      <c r="I129" s="180"/>
      <c r="J129" s="181">
        <f>ROUND(I129*H129,2)</f>
        <v>0</v>
      </c>
      <c r="K129" s="177" t="s">
        <v>245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0.00024000000000000001</v>
      </c>
      <c r="R129" s="184">
        <f>Q129*H129</f>
        <v>0.00024000000000000001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377</v>
      </c>
      <c r="AT129" s="186" t="s">
        <v>241</v>
      </c>
      <c r="AU129" s="186" t="s">
        <v>86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377</v>
      </c>
      <c r="BM129" s="186" t="s">
        <v>3042</v>
      </c>
    </row>
    <row r="130" s="2" customFormat="1" ht="33" customHeight="1">
      <c r="A130" s="39"/>
      <c r="B130" s="174"/>
      <c r="C130" s="175" t="s">
        <v>416</v>
      </c>
      <c r="D130" s="175" t="s">
        <v>241</v>
      </c>
      <c r="E130" s="176" t="s">
        <v>2970</v>
      </c>
      <c r="F130" s="177" t="s">
        <v>2971</v>
      </c>
      <c r="G130" s="178" t="s">
        <v>385</v>
      </c>
      <c r="H130" s="179">
        <v>1</v>
      </c>
      <c r="I130" s="180"/>
      <c r="J130" s="181">
        <f>ROUND(I130*H130,2)</f>
        <v>0</v>
      </c>
      <c r="K130" s="177" t="s">
        <v>245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0.00046999999999999999</v>
      </c>
      <c r="R130" s="184">
        <f>Q130*H130</f>
        <v>0.00046999999999999999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377</v>
      </c>
      <c r="AT130" s="186" t="s">
        <v>241</v>
      </c>
      <c r="AU130" s="186" t="s">
        <v>86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377</v>
      </c>
      <c r="BM130" s="186" t="s">
        <v>3043</v>
      </c>
    </row>
    <row r="131" s="2" customFormat="1" ht="33" customHeight="1">
      <c r="A131" s="39"/>
      <c r="B131" s="174"/>
      <c r="C131" s="175" t="s">
        <v>420</v>
      </c>
      <c r="D131" s="175" t="s">
        <v>241</v>
      </c>
      <c r="E131" s="176" t="s">
        <v>2973</v>
      </c>
      <c r="F131" s="177" t="s">
        <v>2974</v>
      </c>
      <c r="G131" s="178" t="s">
        <v>385</v>
      </c>
      <c r="H131" s="179">
        <v>1</v>
      </c>
      <c r="I131" s="180"/>
      <c r="J131" s="181">
        <f>ROUND(I131*H131,2)</f>
        <v>0</v>
      </c>
      <c r="K131" s="177" t="s">
        <v>245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0.0010100000000000001</v>
      </c>
      <c r="R131" s="184">
        <f>Q131*H131</f>
        <v>0.0010100000000000001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377</v>
      </c>
      <c r="AT131" s="186" t="s">
        <v>241</v>
      </c>
      <c r="AU131" s="186" t="s">
        <v>86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377</v>
      </c>
      <c r="BM131" s="186" t="s">
        <v>3044</v>
      </c>
    </row>
    <row r="132" s="2" customFormat="1" ht="33" customHeight="1">
      <c r="A132" s="39"/>
      <c r="B132" s="174"/>
      <c r="C132" s="175" t="s">
        <v>425</v>
      </c>
      <c r="D132" s="175" t="s">
        <v>241</v>
      </c>
      <c r="E132" s="176" t="s">
        <v>2976</v>
      </c>
      <c r="F132" s="177" t="s">
        <v>2977</v>
      </c>
      <c r="G132" s="178" t="s">
        <v>385</v>
      </c>
      <c r="H132" s="179">
        <v>1</v>
      </c>
      <c r="I132" s="180"/>
      <c r="J132" s="181">
        <f>ROUND(I132*H132,2)</f>
        <v>0</v>
      </c>
      <c r="K132" s="177" t="s">
        <v>245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0.0012800000000000001</v>
      </c>
      <c r="R132" s="184">
        <f>Q132*H132</f>
        <v>0.0012800000000000001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377</v>
      </c>
      <c r="AT132" s="186" t="s">
        <v>241</v>
      </c>
      <c r="AU132" s="186" t="s">
        <v>86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377</v>
      </c>
      <c r="BM132" s="186" t="s">
        <v>3045</v>
      </c>
    </row>
    <row r="133" s="12" customFormat="1" ht="22.8" customHeight="1">
      <c r="A133" s="12"/>
      <c r="B133" s="161"/>
      <c r="C133" s="12"/>
      <c r="D133" s="162" t="s">
        <v>72</v>
      </c>
      <c r="E133" s="172" t="s">
        <v>2979</v>
      </c>
      <c r="F133" s="172" t="s">
        <v>2980</v>
      </c>
      <c r="G133" s="12"/>
      <c r="H133" s="12"/>
      <c r="I133" s="164"/>
      <c r="J133" s="173">
        <f>BK133</f>
        <v>0</v>
      </c>
      <c r="K133" s="12"/>
      <c r="L133" s="161"/>
      <c r="M133" s="166"/>
      <c r="N133" s="167"/>
      <c r="O133" s="167"/>
      <c r="P133" s="168">
        <f>P134</f>
        <v>0</v>
      </c>
      <c r="Q133" s="167"/>
      <c r="R133" s="168">
        <f>R134</f>
        <v>0</v>
      </c>
      <c r="S133" s="167"/>
      <c r="T133" s="169">
        <f>T134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2" t="s">
        <v>80</v>
      </c>
      <c r="AT133" s="170" t="s">
        <v>72</v>
      </c>
      <c r="AU133" s="170" t="s">
        <v>80</v>
      </c>
      <c r="AY133" s="162" t="s">
        <v>239</v>
      </c>
      <c r="BK133" s="171">
        <f>BK134</f>
        <v>0</v>
      </c>
    </row>
    <row r="134" s="2" customFormat="1" ht="16.5" customHeight="1">
      <c r="A134" s="39"/>
      <c r="B134" s="174"/>
      <c r="C134" s="175" t="s">
        <v>429</v>
      </c>
      <c r="D134" s="175" t="s">
        <v>241</v>
      </c>
      <c r="E134" s="176" t="s">
        <v>3046</v>
      </c>
      <c r="F134" s="177" t="s">
        <v>3047</v>
      </c>
      <c r="G134" s="178" t="s">
        <v>385</v>
      </c>
      <c r="H134" s="179">
        <v>7</v>
      </c>
      <c r="I134" s="180"/>
      <c r="J134" s="181">
        <f>ROUND(I134*H134,2)</f>
        <v>0</v>
      </c>
      <c r="K134" s="177" t="s">
        <v>3</v>
      </c>
      <c r="L134" s="40"/>
      <c r="M134" s="222" t="s">
        <v>3</v>
      </c>
      <c r="N134" s="223" t="s">
        <v>45</v>
      </c>
      <c r="O134" s="224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377</v>
      </c>
      <c r="AT134" s="186" t="s">
        <v>241</v>
      </c>
      <c r="AU134" s="186" t="s">
        <v>86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377</v>
      </c>
      <c r="BM134" s="186" t="s">
        <v>3048</v>
      </c>
    </row>
    <row r="135" s="2" customFormat="1" ht="6.96" customHeight="1">
      <c r="A135" s="39"/>
      <c r="B135" s="56"/>
      <c r="C135" s="57"/>
      <c r="D135" s="57"/>
      <c r="E135" s="57"/>
      <c r="F135" s="57"/>
      <c r="G135" s="57"/>
      <c r="H135" s="57"/>
      <c r="I135" s="57"/>
      <c r="J135" s="57"/>
      <c r="K135" s="57"/>
      <c r="L135" s="40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autoFilter ref="C95:K13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136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2599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3049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ROUND(J97,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ROUND((SUM(BE97:BE139)),  2)</f>
        <v>0</v>
      </c>
      <c r="G37" s="39"/>
      <c r="H37" s="39"/>
      <c r="I37" s="133">
        <v>0.20999999999999999</v>
      </c>
      <c r="J37" s="132">
        <f>ROUND(((SUM(BE97:BE139))*I37),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ROUND((SUM(BF97:BF139)),  2)</f>
        <v>0</v>
      </c>
      <c r="G38" s="39"/>
      <c r="H38" s="39"/>
      <c r="I38" s="133">
        <v>0.14999999999999999</v>
      </c>
      <c r="J38" s="132">
        <f>ROUND(((SUM(BF97:BF139))*I38),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ROUND((SUM(BG97:BG139)),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ROUND((SUM(BH97:BH139)),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ROUND((SUM(BI97:BI139)),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2599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 xml:space="preserve">SO-04.03.08 - Závlahový systém interiérový 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J97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3050</v>
      </c>
      <c r="E68" s="145"/>
      <c r="F68" s="145"/>
      <c r="G68" s="145"/>
      <c r="H68" s="145"/>
      <c r="I68" s="145"/>
      <c r="J68" s="146">
        <f>J98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43"/>
      <c r="C69" s="9"/>
      <c r="D69" s="144" t="s">
        <v>3051</v>
      </c>
      <c r="E69" s="145"/>
      <c r="F69" s="145"/>
      <c r="G69" s="145"/>
      <c r="H69" s="145"/>
      <c r="I69" s="145"/>
      <c r="J69" s="146">
        <f>J102</f>
        <v>0</v>
      </c>
      <c r="K69" s="9"/>
      <c r="L69" s="14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43"/>
      <c r="C70" s="9"/>
      <c r="D70" s="144" t="s">
        <v>3052</v>
      </c>
      <c r="E70" s="145"/>
      <c r="F70" s="145"/>
      <c r="G70" s="145"/>
      <c r="H70" s="145"/>
      <c r="I70" s="145"/>
      <c r="J70" s="146">
        <f>J111</f>
        <v>0</v>
      </c>
      <c r="K70" s="9"/>
      <c r="L70" s="14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43"/>
      <c r="C71" s="9"/>
      <c r="D71" s="144" t="s">
        <v>3053</v>
      </c>
      <c r="E71" s="145"/>
      <c r="F71" s="145"/>
      <c r="G71" s="145"/>
      <c r="H71" s="145"/>
      <c r="I71" s="145"/>
      <c r="J71" s="146">
        <f>J116</f>
        <v>0</v>
      </c>
      <c r="K71" s="9"/>
      <c r="L71" s="14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43"/>
      <c r="C72" s="9"/>
      <c r="D72" s="144" t="s">
        <v>3054</v>
      </c>
      <c r="E72" s="145"/>
      <c r="F72" s="145"/>
      <c r="G72" s="145"/>
      <c r="H72" s="145"/>
      <c r="I72" s="145"/>
      <c r="J72" s="146">
        <f>J128</f>
        <v>0</v>
      </c>
      <c r="K72" s="9"/>
      <c r="L72" s="14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43"/>
      <c r="C73" s="9"/>
      <c r="D73" s="144" t="s">
        <v>3055</v>
      </c>
      <c r="E73" s="145"/>
      <c r="F73" s="145"/>
      <c r="G73" s="145"/>
      <c r="H73" s="145"/>
      <c r="I73" s="145"/>
      <c r="J73" s="146">
        <f>J137</f>
        <v>0</v>
      </c>
      <c r="K73" s="9"/>
      <c r="L73" s="14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2" customFormat="1" ht="21.84" customHeight="1">
      <c r="A74" s="39"/>
      <c r="B74" s="40"/>
      <c r="C74" s="39"/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56"/>
      <c r="C75" s="57"/>
      <c r="D75" s="57"/>
      <c r="E75" s="57"/>
      <c r="F75" s="57"/>
      <c r="G75" s="57"/>
      <c r="H75" s="57"/>
      <c r="I75" s="57"/>
      <c r="J75" s="57"/>
      <c r="K75" s="57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9" s="2" customFormat="1" ht="6.96" customHeight="1">
      <c r="A79" s="39"/>
      <c r="B79" s="58"/>
      <c r="C79" s="59"/>
      <c r="D79" s="59"/>
      <c r="E79" s="59"/>
      <c r="F79" s="59"/>
      <c r="G79" s="59"/>
      <c r="H79" s="59"/>
      <c r="I79" s="59"/>
      <c r="J79" s="59"/>
      <c r="K79" s="5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224</v>
      </c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39"/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17</v>
      </c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39"/>
      <c r="D83" s="39"/>
      <c r="E83" s="125" t="str">
        <f>E7</f>
        <v>Kolovraty - dostupné bydlení</v>
      </c>
      <c r="F83" s="33"/>
      <c r="G83" s="33"/>
      <c r="H83" s="33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3"/>
      <c r="C84" s="33" t="s">
        <v>213</v>
      </c>
      <c r="L84" s="23"/>
    </row>
    <row r="85" s="1" customFormat="1" ht="16.5" customHeight="1">
      <c r="B85" s="23"/>
      <c r="E85" s="125" t="s">
        <v>571</v>
      </c>
      <c r="F85" s="1"/>
      <c r="G85" s="1"/>
      <c r="H85" s="1"/>
      <c r="L85" s="23"/>
    </row>
    <row r="86" s="1" customFormat="1" ht="12" customHeight="1">
      <c r="B86" s="23"/>
      <c r="C86" s="33" t="s">
        <v>215</v>
      </c>
      <c r="L86" s="23"/>
    </row>
    <row r="87" s="2" customFormat="1" ht="16.5" customHeight="1">
      <c r="A87" s="39"/>
      <c r="B87" s="40"/>
      <c r="C87" s="39"/>
      <c r="D87" s="39"/>
      <c r="E87" s="131" t="s">
        <v>2599</v>
      </c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2600</v>
      </c>
      <c r="D88" s="39"/>
      <c r="E88" s="39"/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39"/>
      <c r="D89" s="39"/>
      <c r="E89" s="63" t="str">
        <f>E13</f>
        <v xml:space="preserve">SO-04.03.08 - Závlahový systém interiérový </v>
      </c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39"/>
      <c r="D90" s="39"/>
      <c r="E90" s="39"/>
      <c r="F90" s="39"/>
      <c r="G90" s="39"/>
      <c r="H90" s="39"/>
      <c r="I90" s="39"/>
      <c r="J90" s="39"/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39"/>
      <c r="E91" s="39"/>
      <c r="F91" s="28" t="str">
        <f>F16</f>
        <v>Kolovraty</v>
      </c>
      <c r="G91" s="39"/>
      <c r="H91" s="39"/>
      <c r="I91" s="33" t="s">
        <v>24</v>
      </c>
      <c r="J91" s="65" t="str">
        <f>IF(J16="","",J16)</f>
        <v>28. 6. 2021</v>
      </c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39"/>
      <c r="D92" s="39"/>
      <c r="E92" s="39"/>
      <c r="F92" s="39"/>
      <c r="G92" s="39"/>
      <c r="H92" s="39"/>
      <c r="I92" s="39"/>
      <c r="J92" s="39"/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26</v>
      </c>
      <c r="D93" s="39"/>
      <c r="E93" s="39"/>
      <c r="F93" s="28" t="str">
        <f>E19</f>
        <v>atelier HETA s.r.o.</v>
      </c>
      <c r="G93" s="39"/>
      <c r="H93" s="39"/>
      <c r="I93" s="33" t="s">
        <v>32</v>
      </c>
      <c r="J93" s="37" t="str">
        <f>E25</f>
        <v>atelier HETA s.r.o.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39"/>
      <c r="E94" s="39"/>
      <c r="F94" s="28" t="str">
        <f>IF(E22="","",E22)</f>
        <v>Vyplň údaj</v>
      </c>
      <c r="G94" s="39"/>
      <c r="H94" s="39"/>
      <c r="I94" s="33" t="s">
        <v>34</v>
      </c>
      <c r="J94" s="37" t="str">
        <f>E28</f>
        <v>Toman Martin</v>
      </c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39"/>
      <c r="D95" s="39"/>
      <c r="E95" s="39"/>
      <c r="F95" s="39"/>
      <c r="G95" s="39"/>
      <c r="H95" s="39"/>
      <c r="I95" s="39"/>
      <c r="J95" s="39"/>
      <c r="K95" s="39"/>
      <c r="L95" s="12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51"/>
      <c r="B96" s="152"/>
      <c r="C96" s="153" t="s">
        <v>225</v>
      </c>
      <c r="D96" s="154" t="s">
        <v>58</v>
      </c>
      <c r="E96" s="154" t="s">
        <v>54</v>
      </c>
      <c r="F96" s="154" t="s">
        <v>55</v>
      </c>
      <c r="G96" s="154" t="s">
        <v>226</v>
      </c>
      <c r="H96" s="154" t="s">
        <v>227</v>
      </c>
      <c r="I96" s="154" t="s">
        <v>228</v>
      </c>
      <c r="J96" s="154" t="s">
        <v>219</v>
      </c>
      <c r="K96" s="155" t="s">
        <v>229</v>
      </c>
      <c r="L96" s="156"/>
      <c r="M96" s="81" t="s">
        <v>3</v>
      </c>
      <c r="N96" s="82" t="s">
        <v>43</v>
      </c>
      <c r="O96" s="82" t="s">
        <v>230</v>
      </c>
      <c r="P96" s="82" t="s">
        <v>231</v>
      </c>
      <c r="Q96" s="82" t="s">
        <v>232</v>
      </c>
      <c r="R96" s="82" t="s">
        <v>233</v>
      </c>
      <c r="S96" s="82" t="s">
        <v>234</v>
      </c>
      <c r="T96" s="83" t="s">
        <v>235</v>
      </c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</row>
    <row r="97" s="2" customFormat="1" ht="22.8" customHeight="1">
      <c r="A97" s="39"/>
      <c r="B97" s="40"/>
      <c r="C97" s="88" t="s">
        <v>236</v>
      </c>
      <c r="D97" s="39"/>
      <c r="E97" s="39"/>
      <c r="F97" s="39"/>
      <c r="G97" s="39"/>
      <c r="H97" s="39"/>
      <c r="I97" s="39"/>
      <c r="J97" s="157">
        <f>BK97</f>
        <v>0</v>
      </c>
      <c r="K97" s="39"/>
      <c r="L97" s="40"/>
      <c r="M97" s="84"/>
      <c r="N97" s="69"/>
      <c r="O97" s="85"/>
      <c r="P97" s="158">
        <f>P98+P102+P111+P116+P128+P137</f>
        <v>0</v>
      </c>
      <c r="Q97" s="85"/>
      <c r="R97" s="158">
        <f>R98+R102+R111+R116+R128+R137</f>
        <v>0</v>
      </c>
      <c r="S97" s="85"/>
      <c r="T97" s="159">
        <f>T98+T102+T111+T116+T128+T137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20" t="s">
        <v>72</v>
      </c>
      <c r="AU97" s="20" t="s">
        <v>220</v>
      </c>
      <c r="BK97" s="160">
        <f>BK98+BK102+BK111+BK116+BK128+BK137</f>
        <v>0</v>
      </c>
    </row>
    <row r="98" s="12" customFormat="1" ht="25.92" customHeight="1">
      <c r="A98" s="12"/>
      <c r="B98" s="161"/>
      <c r="C98" s="12"/>
      <c r="D98" s="162" t="s">
        <v>72</v>
      </c>
      <c r="E98" s="163" t="s">
        <v>3056</v>
      </c>
      <c r="F98" s="163" t="s">
        <v>3056</v>
      </c>
      <c r="G98" s="12"/>
      <c r="H98" s="12"/>
      <c r="I98" s="164"/>
      <c r="J98" s="165">
        <f>BK98</f>
        <v>0</v>
      </c>
      <c r="K98" s="12"/>
      <c r="L98" s="161"/>
      <c r="M98" s="166"/>
      <c r="N98" s="167"/>
      <c r="O98" s="167"/>
      <c r="P98" s="168">
        <f>SUM(P99:P101)</f>
        <v>0</v>
      </c>
      <c r="Q98" s="167"/>
      <c r="R98" s="168">
        <f>SUM(R99:R101)</f>
        <v>0</v>
      </c>
      <c r="S98" s="167"/>
      <c r="T98" s="169">
        <f>SUM(T99:T101)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2" t="s">
        <v>80</v>
      </c>
      <c r="AT98" s="170" t="s">
        <v>72</v>
      </c>
      <c r="AU98" s="170" t="s">
        <v>73</v>
      </c>
      <c r="AY98" s="162" t="s">
        <v>239</v>
      </c>
      <c r="BK98" s="171">
        <f>SUM(BK99:BK101)</f>
        <v>0</v>
      </c>
    </row>
    <row r="99" s="2" customFormat="1" ht="66.75" customHeight="1">
      <c r="A99" s="39"/>
      <c r="B99" s="174"/>
      <c r="C99" s="175" t="s">
        <v>80</v>
      </c>
      <c r="D99" s="175" t="s">
        <v>241</v>
      </c>
      <c r="E99" s="176" t="s">
        <v>3057</v>
      </c>
      <c r="F99" s="177" t="s">
        <v>3058</v>
      </c>
      <c r="G99" s="178" t="s">
        <v>470</v>
      </c>
      <c r="H99" s="179">
        <v>1</v>
      </c>
      <c r="I99" s="180"/>
      <c r="J99" s="181">
        <f>ROUND(I99*H99,2)</f>
        <v>0</v>
      </c>
      <c r="K99" s="177" t="s">
        <v>460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246</v>
      </c>
      <c r="AT99" s="186" t="s">
        <v>241</v>
      </c>
      <c r="AU99" s="186" t="s">
        <v>80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246</v>
      </c>
      <c r="BM99" s="186" t="s">
        <v>86</v>
      </c>
    </row>
    <row r="100" s="2" customFormat="1">
      <c r="A100" s="39"/>
      <c r="B100" s="174"/>
      <c r="C100" s="175" t="s">
        <v>86</v>
      </c>
      <c r="D100" s="175" t="s">
        <v>241</v>
      </c>
      <c r="E100" s="176" t="s">
        <v>3059</v>
      </c>
      <c r="F100" s="177" t="s">
        <v>3060</v>
      </c>
      <c r="G100" s="178" t="s">
        <v>470</v>
      </c>
      <c r="H100" s="179">
        <v>4</v>
      </c>
      <c r="I100" s="180"/>
      <c r="J100" s="181">
        <f>ROUND(I100*H100,2)</f>
        <v>0</v>
      </c>
      <c r="K100" s="177" t="s">
        <v>460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80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246</v>
      </c>
    </row>
    <row r="101" s="2" customFormat="1">
      <c r="A101" s="39"/>
      <c r="B101" s="174"/>
      <c r="C101" s="175" t="s">
        <v>117</v>
      </c>
      <c r="D101" s="175" t="s">
        <v>241</v>
      </c>
      <c r="E101" s="176" t="s">
        <v>3061</v>
      </c>
      <c r="F101" s="177" t="s">
        <v>3062</v>
      </c>
      <c r="G101" s="178" t="s">
        <v>470</v>
      </c>
      <c r="H101" s="179">
        <v>1</v>
      </c>
      <c r="I101" s="180"/>
      <c r="J101" s="181">
        <f>ROUND(I101*H101,2)</f>
        <v>0</v>
      </c>
      <c r="K101" s="177" t="s">
        <v>460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80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276</v>
      </c>
    </row>
    <row r="102" s="12" customFormat="1" ht="25.92" customHeight="1">
      <c r="A102" s="12"/>
      <c r="B102" s="161"/>
      <c r="C102" s="12"/>
      <c r="D102" s="162" t="s">
        <v>72</v>
      </c>
      <c r="E102" s="163" t="s">
        <v>3063</v>
      </c>
      <c r="F102" s="163" t="s">
        <v>3063</v>
      </c>
      <c r="G102" s="12"/>
      <c r="H102" s="12"/>
      <c r="I102" s="164"/>
      <c r="J102" s="165">
        <f>BK102</f>
        <v>0</v>
      </c>
      <c r="K102" s="12"/>
      <c r="L102" s="161"/>
      <c r="M102" s="166"/>
      <c r="N102" s="167"/>
      <c r="O102" s="167"/>
      <c r="P102" s="168">
        <f>SUM(P103:P110)</f>
        <v>0</v>
      </c>
      <c r="Q102" s="167"/>
      <c r="R102" s="168">
        <f>SUM(R103:R110)</f>
        <v>0</v>
      </c>
      <c r="S102" s="167"/>
      <c r="T102" s="169">
        <f>SUM(T103:T110)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162" t="s">
        <v>80</v>
      </c>
      <c r="AT102" s="170" t="s">
        <v>72</v>
      </c>
      <c r="AU102" s="170" t="s">
        <v>73</v>
      </c>
      <c r="AY102" s="162" t="s">
        <v>239</v>
      </c>
      <c r="BK102" s="171">
        <f>SUM(BK103:BK110)</f>
        <v>0</v>
      </c>
    </row>
    <row r="103" s="2" customFormat="1" ht="44.25" customHeight="1">
      <c r="A103" s="39"/>
      <c r="B103" s="174"/>
      <c r="C103" s="175" t="s">
        <v>246</v>
      </c>
      <c r="D103" s="175" t="s">
        <v>241</v>
      </c>
      <c r="E103" s="176" t="s">
        <v>3064</v>
      </c>
      <c r="F103" s="177" t="s">
        <v>3065</v>
      </c>
      <c r="G103" s="178" t="s">
        <v>470</v>
      </c>
      <c r="H103" s="179">
        <v>1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80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287</v>
      </c>
    </row>
    <row r="104" s="2" customFormat="1">
      <c r="A104" s="39"/>
      <c r="B104" s="174"/>
      <c r="C104" s="175" t="s">
        <v>271</v>
      </c>
      <c r="D104" s="175" t="s">
        <v>241</v>
      </c>
      <c r="E104" s="176" t="s">
        <v>3066</v>
      </c>
      <c r="F104" s="177" t="s">
        <v>3067</v>
      </c>
      <c r="G104" s="178" t="s">
        <v>470</v>
      </c>
      <c r="H104" s="179">
        <v>1</v>
      </c>
      <c r="I104" s="180"/>
      <c r="J104" s="181">
        <f>ROUND(I104*H104,2)</f>
        <v>0</v>
      </c>
      <c r="K104" s="177" t="s">
        <v>460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80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299</v>
      </c>
    </row>
    <row r="105" s="2" customFormat="1">
      <c r="A105" s="39"/>
      <c r="B105" s="174"/>
      <c r="C105" s="175" t="s">
        <v>276</v>
      </c>
      <c r="D105" s="175" t="s">
        <v>241</v>
      </c>
      <c r="E105" s="176" t="s">
        <v>3068</v>
      </c>
      <c r="F105" s="177" t="s">
        <v>3069</v>
      </c>
      <c r="G105" s="178" t="s">
        <v>470</v>
      </c>
      <c r="H105" s="179">
        <v>4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80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357</v>
      </c>
    </row>
    <row r="106" s="2" customFormat="1" ht="55.5" customHeight="1">
      <c r="A106" s="39"/>
      <c r="B106" s="174"/>
      <c r="C106" s="175" t="s">
        <v>283</v>
      </c>
      <c r="D106" s="175" t="s">
        <v>241</v>
      </c>
      <c r="E106" s="176" t="s">
        <v>3070</v>
      </c>
      <c r="F106" s="177" t="s">
        <v>3071</v>
      </c>
      <c r="G106" s="178" t="s">
        <v>470</v>
      </c>
      <c r="H106" s="179">
        <v>4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80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368</v>
      </c>
    </row>
    <row r="107" s="2" customFormat="1" ht="44.25" customHeight="1">
      <c r="A107" s="39"/>
      <c r="B107" s="174"/>
      <c r="C107" s="175" t="s">
        <v>287</v>
      </c>
      <c r="D107" s="175" t="s">
        <v>241</v>
      </c>
      <c r="E107" s="176" t="s">
        <v>3072</v>
      </c>
      <c r="F107" s="177" t="s">
        <v>3073</v>
      </c>
      <c r="G107" s="178" t="s">
        <v>470</v>
      </c>
      <c r="H107" s="179">
        <v>1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80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377</v>
      </c>
    </row>
    <row r="108" s="2" customFormat="1">
      <c r="A108" s="39"/>
      <c r="B108" s="174"/>
      <c r="C108" s="175" t="s">
        <v>293</v>
      </c>
      <c r="D108" s="175" t="s">
        <v>241</v>
      </c>
      <c r="E108" s="176" t="s">
        <v>3059</v>
      </c>
      <c r="F108" s="177" t="s">
        <v>3060</v>
      </c>
      <c r="G108" s="178" t="s">
        <v>470</v>
      </c>
      <c r="H108" s="179">
        <v>4</v>
      </c>
      <c r="I108" s="180"/>
      <c r="J108" s="181">
        <f>ROUND(I108*H108,2)</f>
        <v>0</v>
      </c>
      <c r="K108" s="177" t="s">
        <v>460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80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387</v>
      </c>
    </row>
    <row r="109" s="2" customFormat="1" ht="55.5" customHeight="1">
      <c r="A109" s="39"/>
      <c r="B109" s="174"/>
      <c r="C109" s="175" t="s">
        <v>299</v>
      </c>
      <c r="D109" s="175" t="s">
        <v>241</v>
      </c>
      <c r="E109" s="176" t="s">
        <v>3074</v>
      </c>
      <c r="F109" s="177" t="s">
        <v>3075</v>
      </c>
      <c r="G109" s="178" t="s">
        <v>470</v>
      </c>
      <c r="H109" s="179">
        <v>1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80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397</v>
      </c>
    </row>
    <row r="110" s="2" customFormat="1">
      <c r="A110" s="39"/>
      <c r="B110" s="174"/>
      <c r="C110" s="175" t="s">
        <v>310</v>
      </c>
      <c r="D110" s="175" t="s">
        <v>241</v>
      </c>
      <c r="E110" s="176" t="s">
        <v>3076</v>
      </c>
      <c r="F110" s="177" t="s">
        <v>3077</v>
      </c>
      <c r="G110" s="178" t="s">
        <v>470</v>
      </c>
      <c r="H110" s="179">
        <v>1</v>
      </c>
      <c r="I110" s="180"/>
      <c r="J110" s="181">
        <f>ROUND(I110*H110,2)</f>
        <v>0</v>
      </c>
      <c r="K110" s="177" t="s">
        <v>460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80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404</v>
      </c>
    </row>
    <row r="111" s="12" customFormat="1" ht="25.92" customHeight="1">
      <c r="A111" s="12"/>
      <c r="B111" s="161"/>
      <c r="C111" s="12"/>
      <c r="D111" s="162" t="s">
        <v>72</v>
      </c>
      <c r="E111" s="163" t="s">
        <v>3078</v>
      </c>
      <c r="F111" s="163" t="s">
        <v>3078</v>
      </c>
      <c r="G111" s="12"/>
      <c r="H111" s="12"/>
      <c r="I111" s="164"/>
      <c r="J111" s="165">
        <f>BK111</f>
        <v>0</v>
      </c>
      <c r="K111" s="12"/>
      <c r="L111" s="161"/>
      <c r="M111" s="166"/>
      <c r="N111" s="167"/>
      <c r="O111" s="167"/>
      <c r="P111" s="168">
        <f>SUM(P112:P115)</f>
        <v>0</v>
      </c>
      <c r="Q111" s="167"/>
      <c r="R111" s="168">
        <f>SUM(R112:R115)</f>
        <v>0</v>
      </c>
      <c r="S111" s="167"/>
      <c r="T111" s="169">
        <f>SUM(T112:T115)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162" t="s">
        <v>80</v>
      </c>
      <c r="AT111" s="170" t="s">
        <v>72</v>
      </c>
      <c r="AU111" s="170" t="s">
        <v>73</v>
      </c>
      <c r="AY111" s="162" t="s">
        <v>239</v>
      </c>
      <c r="BK111" s="171">
        <f>SUM(BK112:BK115)</f>
        <v>0</v>
      </c>
    </row>
    <row r="112" s="2" customFormat="1" ht="44.25" customHeight="1">
      <c r="A112" s="39"/>
      <c r="B112" s="174"/>
      <c r="C112" s="175" t="s">
        <v>357</v>
      </c>
      <c r="D112" s="175" t="s">
        <v>241</v>
      </c>
      <c r="E112" s="176" t="s">
        <v>3079</v>
      </c>
      <c r="F112" s="177" t="s">
        <v>3080</v>
      </c>
      <c r="G112" s="178" t="s">
        <v>326</v>
      </c>
      <c r="H112" s="179">
        <v>100</v>
      </c>
      <c r="I112" s="180"/>
      <c r="J112" s="181">
        <f>ROUND(I112*H112,2)</f>
        <v>0</v>
      </c>
      <c r="K112" s="177" t="s">
        <v>460</v>
      </c>
      <c r="L112" s="40"/>
      <c r="M112" s="182" t="s">
        <v>3</v>
      </c>
      <c r="N112" s="183" t="s">
        <v>45</v>
      </c>
      <c r="O112" s="73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246</v>
      </c>
      <c r="AT112" s="186" t="s">
        <v>241</v>
      </c>
      <c r="AU112" s="186" t="s">
        <v>80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246</v>
      </c>
      <c r="BM112" s="186" t="s">
        <v>412</v>
      </c>
    </row>
    <row r="113" s="2" customFormat="1">
      <c r="A113" s="39"/>
      <c r="B113" s="174"/>
      <c r="C113" s="175" t="s">
        <v>363</v>
      </c>
      <c r="D113" s="175" t="s">
        <v>241</v>
      </c>
      <c r="E113" s="176" t="s">
        <v>3081</v>
      </c>
      <c r="F113" s="177" t="s">
        <v>3082</v>
      </c>
      <c r="G113" s="178" t="s">
        <v>470</v>
      </c>
      <c r="H113" s="179">
        <v>4</v>
      </c>
      <c r="I113" s="180"/>
      <c r="J113" s="181">
        <f>ROUND(I113*H113,2)</f>
        <v>0</v>
      </c>
      <c r="K113" s="177" t="s">
        <v>460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246</v>
      </c>
      <c r="AT113" s="186" t="s">
        <v>241</v>
      </c>
      <c r="AU113" s="186" t="s">
        <v>80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420</v>
      </c>
    </row>
    <row r="114" s="2" customFormat="1">
      <c r="A114" s="39"/>
      <c r="B114" s="174"/>
      <c r="C114" s="175" t="s">
        <v>368</v>
      </c>
      <c r="D114" s="175" t="s">
        <v>241</v>
      </c>
      <c r="E114" s="176" t="s">
        <v>3083</v>
      </c>
      <c r="F114" s="177" t="s">
        <v>3084</v>
      </c>
      <c r="G114" s="178" t="s">
        <v>326</v>
      </c>
      <c r="H114" s="179">
        <v>6</v>
      </c>
      <c r="I114" s="180"/>
      <c r="J114" s="181">
        <f>ROUND(I114*H114,2)</f>
        <v>0</v>
      </c>
      <c r="K114" s="177" t="s">
        <v>460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246</v>
      </c>
      <c r="AT114" s="186" t="s">
        <v>241</v>
      </c>
      <c r="AU114" s="186" t="s">
        <v>80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246</v>
      </c>
      <c r="BM114" s="186" t="s">
        <v>429</v>
      </c>
    </row>
    <row r="115" s="2" customFormat="1" ht="16.5" customHeight="1">
      <c r="A115" s="39"/>
      <c r="B115" s="174"/>
      <c r="C115" s="175" t="s">
        <v>9</v>
      </c>
      <c r="D115" s="175" t="s">
        <v>241</v>
      </c>
      <c r="E115" s="176" t="s">
        <v>3085</v>
      </c>
      <c r="F115" s="177" t="s">
        <v>3086</v>
      </c>
      <c r="G115" s="178" t="s">
        <v>470</v>
      </c>
      <c r="H115" s="179">
        <v>5</v>
      </c>
      <c r="I115" s="180"/>
      <c r="J115" s="181">
        <f>ROUND(I115*H115,2)</f>
        <v>0</v>
      </c>
      <c r="K115" s="177" t="s">
        <v>460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246</v>
      </c>
      <c r="AT115" s="186" t="s">
        <v>241</v>
      </c>
      <c r="AU115" s="186" t="s">
        <v>80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246</v>
      </c>
      <c r="BM115" s="186" t="s">
        <v>441</v>
      </c>
    </row>
    <row r="116" s="12" customFormat="1" ht="25.92" customHeight="1">
      <c r="A116" s="12"/>
      <c r="B116" s="161"/>
      <c r="C116" s="12"/>
      <c r="D116" s="162" t="s">
        <v>72</v>
      </c>
      <c r="E116" s="163" t="s">
        <v>3087</v>
      </c>
      <c r="F116" s="163" t="s">
        <v>3087</v>
      </c>
      <c r="G116" s="12"/>
      <c r="H116" s="12"/>
      <c r="I116" s="164"/>
      <c r="J116" s="165">
        <f>BK116</f>
        <v>0</v>
      </c>
      <c r="K116" s="12"/>
      <c r="L116" s="161"/>
      <c r="M116" s="166"/>
      <c r="N116" s="167"/>
      <c r="O116" s="167"/>
      <c r="P116" s="168">
        <f>SUM(P117:P127)</f>
        <v>0</v>
      </c>
      <c r="Q116" s="167"/>
      <c r="R116" s="168">
        <f>SUM(R117:R127)</f>
        <v>0</v>
      </c>
      <c r="S116" s="167"/>
      <c r="T116" s="169">
        <f>SUM(T117:T127)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162" t="s">
        <v>80</v>
      </c>
      <c r="AT116" s="170" t="s">
        <v>72</v>
      </c>
      <c r="AU116" s="170" t="s">
        <v>73</v>
      </c>
      <c r="AY116" s="162" t="s">
        <v>239</v>
      </c>
      <c r="BK116" s="171">
        <f>SUM(BK117:BK127)</f>
        <v>0</v>
      </c>
    </row>
    <row r="117" s="2" customFormat="1">
      <c r="A117" s="39"/>
      <c r="B117" s="174"/>
      <c r="C117" s="175" t="s">
        <v>377</v>
      </c>
      <c r="D117" s="175" t="s">
        <v>241</v>
      </c>
      <c r="E117" s="176" t="s">
        <v>3088</v>
      </c>
      <c r="F117" s="177" t="s">
        <v>3089</v>
      </c>
      <c r="G117" s="178" t="s">
        <v>326</v>
      </c>
      <c r="H117" s="179">
        <v>400</v>
      </c>
      <c r="I117" s="180"/>
      <c r="J117" s="181">
        <f>ROUND(I117*H117,2)</f>
        <v>0</v>
      </c>
      <c r="K117" s="177" t="s">
        <v>460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80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542</v>
      </c>
    </row>
    <row r="118" s="2" customFormat="1">
      <c r="A118" s="39"/>
      <c r="B118" s="174"/>
      <c r="C118" s="175" t="s">
        <v>382</v>
      </c>
      <c r="D118" s="175" t="s">
        <v>241</v>
      </c>
      <c r="E118" s="176" t="s">
        <v>3090</v>
      </c>
      <c r="F118" s="177" t="s">
        <v>3091</v>
      </c>
      <c r="G118" s="178" t="s">
        <v>470</v>
      </c>
      <c r="H118" s="179">
        <v>5</v>
      </c>
      <c r="I118" s="180"/>
      <c r="J118" s="181">
        <f>ROUND(I118*H118,2)</f>
        <v>0</v>
      </c>
      <c r="K118" s="177" t="s">
        <v>460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246</v>
      </c>
      <c r="AT118" s="186" t="s">
        <v>241</v>
      </c>
      <c r="AU118" s="186" t="s">
        <v>80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246</v>
      </c>
      <c r="BM118" s="186" t="s">
        <v>1028</v>
      </c>
    </row>
    <row r="119" s="2" customFormat="1">
      <c r="A119" s="39"/>
      <c r="B119" s="174"/>
      <c r="C119" s="175" t="s">
        <v>387</v>
      </c>
      <c r="D119" s="175" t="s">
        <v>241</v>
      </c>
      <c r="E119" s="176" t="s">
        <v>3092</v>
      </c>
      <c r="F119" s="177" t="s">
        <v>3093</v>
      </c>
      <c r="G119" s="178" t="s">
        <v>470</v>
      </c>
      <c r="H119" s="179">
        <v>20</v>
      </c>
      <c r="I119" s="180"/>
      <c r="J119" s="181">
        <f>ROUND(I119*H119,2)</f>
        <v>0</v>
      </c>
      <c r="K119" s="177" t="s">
        <v>460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80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1044</v>
      </c>
    </row>
    <row r="120" s="2" customFormat="1">
      <c r="A120" s="39"/>
      <c r="B120" s="174"/>
      <c r="C120" s="175" t="s">
        <v>393</v>
      </c>
      <c r="D120" s="175" t="s">
        <v>241</v>
      </c>
      <c r="E120" s="176" t="s">
        <v>3094</v>
      </c>
      <c r="F120" s="177" t="s">
        <v>3095</v>
      </c>
      <c r="G120" s="178" t="s">
        <v>470</v>
      </c>
      <c r="H120" s="179">
        <v>10</v>
      </c>
      <c r="I120" s="180"/>
      <c r="J120" s="181">
        <f>ROUND(I120*H120,2)</f>
        <v>0</v>
      </c>
      <c r="K120" s="177" t="s">
        <v>460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</v>
      </c>
      <c r="R120" s="184">
        <f>Q120*H120</f>
        <v>0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246</v>
      </c>
      <c r="AT120" s="186" t="s">
        <v>241</v>
      </c>
      <c r="AU120" s="186" t="s">
        <v>80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246</v>
      </c>
      <c r="BM120" s="186" t="s">
        <v>1053</v>
      </c>
    </row>
    <row r="121" s="2" customFormat="1" ht="44.25" customHeight="1">
      <c r="A121" s="39"/>
      <c r="B121" s="174"/>
      <c r="C121" s="175" t="s">
        <v>397</v>
      </c>
      <c r="D121" s="175" t="s">
        <v>241</v>
      </c>
      <c r="E121" s="176" t="s">
        <v>3096</v>
      </c>
      <c r="F121" s="177" t="s">
        <v>3097</v>
      </c>
      <c r="G121" s="178" t="s">
        <v>470</v>
      </c>
      <c r="H121" s="179">
        <v>100</v>
      </c>
      <c r="I121" s="180"/>
      <c r="J121" s="181">
        <f>ROUND(I121*H121,2)</f>
        <v>0</v>
      </c>
      <c r="K121" s="177" t="s">
        <v>460</v>
      </c>
      <c r="L121" s="40"/>
      <c r="M121" s="182" t="s">
        <v>3</v>
      </c>
      <c r="N121" s="183" t="s">
        <v>45</v>
      </c>
      <c r="O121" s="73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186" t="s">
        <v>246</v>
      </c>
      <c r="AT121" s="186" t="s">
        <v>241</v>
      </c>
      <c r="AU121" s="186" t="s">
        <v>80</v>
      </c>
      <c r="AY121" s="20" t="s">
        <v>239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20" t="s">
        <v>86</v>
      </c>
      <c r="BK121" s="187">
        <f>ROUND(I121*H121,2)</f>
        <v>0</v>
      </c>
      <c r="BL121" s="20" t="s">
        <v>246</v>
      </c>
      <c r="BM121" s="186" t="s">
        <v>1061</v>
      </c>
    </row>
    <row r="122" s="2" customFormat="1" ht="55.5" customHeight="1">
      <c r="A122" s="39"/>
      <c r="B122" s="174"/>
      <c r="C122" s="175" t="s">
        <v>8</v>
      </c>
      <c r="D122" s="175" t="s">
        <v>241</v>
      </c>
      <c r="E122" s="176" t="s">
        <v>3098</v>
      </c>
      <c r="F122" s="177" t="s">
        <v>3099</v>
      </c>
      <c r="G122" s="178" t="s">
        <v>470</v>
      </c>
      <c r="H122" s="179">
        <v>200</v>
      </c>
      <c r="I122" s="180"/>
      <c r="J122" s="181">
        <f>ROUND(I122*H122,2)</f>
        <v>0</v>
      </c>
      <c r="K122" s="177" t="s">
        <v>460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246</v>
      </c>
      <c r="AT122" s="186" t="s">
        <v>241</v>
      </c>
      <c r="AU122" s="186" t="s">
        <v>80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246</v>
      </c>
      <c r="BM122" s="186" t="s">
        <v>1073</v>
      </c>
    </row>
    <row r="123" s="2" customFormat="1" ht="44.25" customHeight="1">
      <c r="A123" s="39"/>
      <c r="B123" s="174"/>
      <c r="C123" s="175" t="s">
        <v>404</v>
      </c>
      <c r="D123" s="175" t="s">
        <v>241</v>
      </c>
      <c r="E123" s="176" t="s">
        <v>3100</v>
      </c>
      <c r="F123" s="177" t="s">
        <v>3101</v>
      </c>
      <c r="G123" s="178" t="s">
        <v>470</v>
      </c>
      <c r="H123" s="179">
        <v>5</v>
      </c>
      <c r="I123" s="180"/>
      <c r="J123" s="181">
        <f>ROUND(I123*H123,2)</f>
        <v>0</v>
      </c>
      <c r="K123" s="177" t="s">
        <v>460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0</v>
      </c>
      <c r="R123" s="184">
        <f>Q123*H123</f>
        <v>0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246</v>
      </c>
      <c r="AT123" s="186" t="s">
        <v>241</v>
      </c>
      <c r="AU123" s="186" t="s">
        <v>80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1110</v>
      </c>
    </row>
    <row r="124" s="2" customFormat="1">
      <c r="A124" s="39"/>
      <c r="B124" s="174"/>
      <c r="C124" s="175" t="s">
        <v>408</v>
      </c>
      <c r="D124" s="175" t="s">
        <v>241</v>
      </c>
      <c r="E124" s="176" t="s">
        <v>3081</v>
      </c>
      <c r="F124" s="177" t="s">
        <v>3082</v>
      </c>
      <c r="G124" s="178" t="s">
        <v>470</v>
      </c>
      <c r="H124" s="179">
        <v>4</v>
      </c>
      <c r="I124" s="180"/>
      <c r="J124" s="181">
        <f>ROUND(I124*H124,2)</f>
        <v>0</v>
      </c>
      <c r="K124" s="177" t="s">
        <v>460</v>
      </c>
      <c r="L124" s="40"/>
      <c r="M124" s="182" t="s">
        <v>3</v>
      </c>
      <c r="N124" s="183" t="s">
        <v>45</v>
      </c>
      <c r="O124" s="73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186" t="s">
        <v>246</v>
      </c>
      <c r="AT124" s="186" t="s">
        <v>241</v>
      </c>
      <c r="AU124" s="186" t="s">
        <v>80</v>
      </c>
      <c r="AY124" s="20" t="s">
        <v>239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20" t="s">
        <v>86</v>
      </c>
      <c r="BK124" s="187">
        <f>ROUND(I124*H124,2)</f>
        <v>0</v>
      </c>
      <c r="BL124" s="20" t="s">
        <v>246</v>
      </c>
      <c r="BM124" s="186" t="s">
        <v>1123</v>
      </c>
    </row>
    <row r="125" s="2" customFormat="1" ht="55.5" customHeight="1">
      <c r="A125" s="39"/>
      <c r="B125" s="174"/>
      <c r="C125" s="175" t="s">
        <v>412</v>
      </c>
      <c r="D125" s="175" t="s">
        <v>241</v>
      </c>
      <c r="E125" s="176" t="s">
        <v>3102</v>
      </c>
      <c r="F125" s="177" t="s">
        <v>3103</v>
      </c>
      <c r="G125" s="178" t="s">
        <v>470</v>
      </c>
      <c r="H125" s="179">
        <v>4</v>
      </c>
      <c r="I125" s="180"/>
      <c r="J125" s="181">
        <f>ROUND(I125*H125,2)</f>
        <v>0</v>
      </c>
      <c r="K125" s="177" t="s">
        <v>460</v>
      </c>
      <c r="L125" s="40"/>
      <c r="M125" s="182" t="s">
        <v>3</v>
      </c>
      <c r="N125" s="183" t="s">
        <v>45</v>
      </c>
      <c r="O125" s="73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186" t="s">
        <v>246</v>
      </c>
      <c r="AT125" s="186" t="s">
        <v>241</v>
      </c>
      <c r="AU125" s="186" t="s">
        <v>80</v>
      </c>
      <c r="AY125" s="20" t="s">
        <v>239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20" t="s">
        <v>86</v>
      </c>
      <c r="BK125" s="187">
        <f>ROUND(I125*H125,2)</f>
        <v>0</v>
      </c>
      <c r="BL125" s="20" t="s">
        <v>246</v>
      </c>
      <c r="BM125" s="186" t="s">
        <v>1141</v>
      </c>
    </row>
    <row r="126" s="2" customFormat="1">
      <c r="A126" s="39"/>
      <c r="B126" s="174"/>
      <c r="C126" s="175" t="s">
        <v>416</v>
      </c>
      <c r="D126" s="175" t="s">
        <v>241</v>
      </c>
      <c r="E126" s="176" t="s">
        <v>3104</v>
      </c>
      <c r="F126" s="177" t="s">
        <v>3105</v>
      </c>
      <c r="G126" s="178" t="s">
        <v>470</v>
      </c>
      <c r="H126" s="179">
        <v>4</v>
      </c>
      <c r="I126" s="180"/>
      <c r="J126" s="181">
        <f>ROUND(I126*H126,2)</f>
        <v>0</v>
      </c>
      <c r="K126" s="177" t="s">
        <v>460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80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1150</v>
      </c>
    </row>
    <row r="127" s="2" customFormat="1" ht="44.25" customHeight="1">
      <c r="A127" s="39"/>
      <c r="B127" s="174"/>
      <c r="C127" s="175" t="s">
        <v>420</v>
      </c>
      <c r="D127" s="175" t="s">
        <v>241</v>
      </c>
      <c r="E127" s="176" t="s">
        <v>3106</v>
      </c>
      <c r="F127" s="177" t="s">
        <v>3107</v>
      </c>
      <c r="G127" s="178" t="s">
        <v>470</v>
      </c>
      <c r="H127" s="179">
        <v>16</v>
      </c>
      <c r="I127" s="180"/>
      <c r="J127" s="181">
        <f>ROUND(I127*H127,2)</f>
        <v>0</v>
      </c>
      <c r="K127" s="177" t="s">
        <v>460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246</v>
      </c>
      <c r="AT127" s="186" t="s">
        <v>241</v>
      </c>
      <c r="AU127" s="186" t="s">
        <v>80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246</v>
      </c>
      <c r="BM127" s="186" t="s">
        <v>1163</v>
      </c>
    </row>
    <row r="128" s="12" customFormat="1" ht="25.92" customHeight="1">
      <c r="A128" s="12"/>
      <c r="B128" s="161"/>
      <c r="C128" s="12"/>
      <c r="D128" s="162" t="s">
        <v>72</v>
      </c>
      <c r="E128" s="163" t="s">
        <v>3108</v>
      </c>
      <c r="F128" s="163" t="s">
        <v>3108</v>
      </c>
      <c r="G128" s="12"/>
      <c r="H128" s="12"/>
      <c r="I128" s="164"/>
      <c r="J128" s="165">
        <f>BK128</f>
        <v>0</v>
      </c>
      <c r="K128" s="12"/>
      <c r="L128" s="161"/>
      <c r="M128" s="166"/>
      <c r="N128" s="167"/>
      <c r="O128" s="167"/>
      <c r="P128" s="168">
        <f>SUM(P129:P136)</f>
        <v>0</v>
      </c>
      <c r="Q128" s="167"/>
      <c r="R128" s="168">
        <f>SUM(R129:R136)</f>
        <v>0</v>
      </c>
      <c r="S128" s="167"/>
      <c r="T128" s="169">
        <f>SUM(T129:T136)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2" t="s">
        <v>80</v>
      </c>
      <c r="AT128" s="170" t="s">
        <v>72</v>
      </c>
      <c r="AU128" s="170" t="s">
        <v>73</v>
      </c>
      <c r="AY128" s="162" t="s">
        <v>239</v>
      </c>
      <c r="BK128" s="171">
        <f>SUM(BK129:BK136)</f>
        <v>0</v>
      </c>
    </row>
    <row r="129" s="2" customFormat="1">
      <c r="A129" s="39"/>
      <c r="B129" s="174"/>
      <c r="C129" s="175" t="s">
        <v>425</v>
      </c>
      <c r="D129" s="175" t="s">
        <v>241</v>
      </c>
      <c r="E129" s="176" t="s">
        <v>3066</v>
      </c>
      <c r="F129" s="177" t="s">
        <v>3067</v>
      </c>
      <c r="G129" s="178" t="s">
        <v>470</v>
      </c>
      <c r="H129" s="179">
        <v>2</v>
      </c>
      <c r="I129" s="180"/>
      <c r="J129" s="181">
        <f>ROUND(I129*H129,2)</f>
        <v>0</v>
      </c>
      <c r="K129" s="177" t="s">
        <v>460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246</v>
      </c>
      <c r="AT129" s="186" t="s">
        <v>241</v>
      </c>
      <c r="AU129" s="186" t="s">
        <v>80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246</v>
      </c>
      <c r="BM129" s="186" t="s">
        <v>1175</v>
      </c>
    </row>
    <row r="130" s="2" customFormat="1" ht="33" customHeight="1">
      <c r="A130" s="39"/>
      <c r="B130" s="174"/>
      <c r="C130" s="175" t="s">
        <v>429</v>
      </c>
      <c r="D130" s="175" t="s">
        <v>241</v>
      </c>
      <c r="E130" s="176" t="s">
        <v>3109</v>
      </c>
      <c r="F130" s="177" t="s">
        <v>3110</v>
      </c>
      <c r="G130" s="178" t="s">
        <v>470</v>
      </c>
      <c r="H130" s="179">
        <v>1</v>
      </c>
      <c r="I130" s="180"/>
      <c r="J130" s="181">
        <f>ROUND(I130*H130,2)</f>
        <v>0</v>
      </c>
      <c r="K130" s="177" t="s">
        <v>460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246</v>
      </c>
      <c r="AT130" s="186" t="s">
        <v>241</v>
      </c>
      <c r="AU130" s="186" t="s">
        <v>80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246</v>
      </c>
      <c r="BM130" s="186" t="s">
        <v>726</v>
      </c>
    </row>
    <row r="131" s="2" customFormat="1">
      <c r="A131" s="39"/>
      <c r="B131" s="174"/>
      <c r="C131" s="175" t="s">
        <v>433</v>
      </c>
      <c r="D131" s="175" t="s">
        <v>241</v>
      </c>
      <c r="E131" s="176" t="s">
        <v>3111</v>
      </c>
      <c r="F131" s="177" t="s">
        <v>3112</v>
      </c>
      <c r="G131" s="178" t="s">
        <v>470</v>
      </c>
      <c r="H131" s="179">
        <v>1</v>
      </c>
      <c r="I131" s="180"/>
      <c r="J131" s="181">
        <f>ROUND(I131*H131,2)</f>
        <v>0</v>
      </c>
      <c r="K131" s="177" t="s">
        <v>460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</v>
      </c>
      <c r="R131" s="184">
        <f>Q131*H131</f>
        <v>0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246</v>
      </c>
      <c r="AT131" s="186" t="s">
        <v>241</v>
      </c>
      <c r="AU131" s="186" t="s">
        <v>80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246</v>
      </c>
      <c r="BM131" s="186" t="s">
        <v>1201</v>
      </c>
    </row>
    <row r="132" s="2" customFormat="1">
      <c r="A132" s="39"/>
      <c r="B132" s="174"/>
      <c r="C132" s="175" t="s">
        <v>441</v>
      </c>
      <c r="D132" s="175" t="s">
        <v>241</v>
      </c>
      <c r="E132" s="176" t="s">
        <v>3113</v>
      </c>
      <c r="F132" s="177" t="s">
        <v>3114</v>
      </c>
      <c r="G132" s="178" t="s">
        <v>470</v>
      </c>
      <c r="H132" s="179">
        <v>2</v>
      </c>
      <c r="I132" s="180"/>
      <c r="J132" s="181">
        <f>ROUND(I132*H132,2)</f>
        <v>0</v>
      </c>
      <c r="K132" s="177" t="s">
        <v>460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246</v>
      </c>
      <c r="AT132" s="186" t="s">
        <v>241</v>
      </c>
      <c r="AU132" s="186" t="s">
        <v>80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1212</v>
      </c>
    </row>
    <row r="133" s="2" customFormat="1">
      <c r="A133" s="39"/>
      <c r="B133" s="174"/>
      <c r="C133" s="175" t="s">
        <v>446</v>
      </c>
      <c r="D133" s="175" t="s">
        <v>241</v>
      </c>
      <c r="E133" s="176" t="s">
        <v>3115</v>
      </c>
      <c r="F133" s="177" t="s">
        <v>3116</v>
      </c>
      <c r="G133" s="178" t="s">
        <v>470</v>
      </c>
      <c r="H133" s="179">
        <v>1</v>
      </c>
      <c r="I133" s="180"/>
      <c r="J133" s="181">
        <f>ROUND(I133*H133,2)</f>
        <v>0</v>
      </c>
      <c r="K133" s="177" t="s">
        <v>460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</v>
      </c>
      <c r="R133" s="184">
        <f>Q133*H133</f>
        <v>0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246</v>
      </c>
      <c r="AT133" s="186" t="s">
        <v>241</v>
      </c>
      <c r="AU133" s="186" t="s">
        <v>80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246</v>
      </c>
      <c r="BM133" s="186" t="s">
        <v>1230</v>
      </c>
    </row>
    <row r="134" s="2" customFormat="1">
      <c r="A134" s="39"/>
      <c r="B134" s="174"/>
      <c r="C134" s="175" t="s">
        <v>542</v>
      </c>
      <c r="D134" s="175" t="s">
        <v>241</v>
      </c>
      <c r="E134" s="176" t="s">
        <v>3117</v>
      </c>
      <c r="F134" s="177" t="s">
        <v>3118</v>
      </c>
      <c r="G134" s="178" t="s">
        <v>470</v>
      </c>
      <c r="H134" s="179">
        <v>2</v>
      </c>
      <c r="I134" s="180"/>
      <c r="J134" s="181">
        <f>ROUND(I134*H134,2)</f>
        <v>0</v>
      </c>
      <c r="K134" s="177" t="s">
        <v>460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</v>
      </c>
      <c r="R134" s="184">
        <f>Q134*H134</f>
        <v>0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80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1238</v>
      </c>
    </row>
    <row r="135" s="2" customFormat="1" ht="44.25" customHeight="1">
      <c r="A135" s="39"/>
      <c r="B135" s="174"/>
      <c r="C135" s="175" t="s">
        <v>1024</v>
      </c>
      <c r="D135" s="175" t="s">
        <v>241</v>
      </c>
      <c r="E135" s="176" t="s">
        <v>3119</v>
      </c>
      <c r="F135" s="177" t="s">
        <v>3120</v>
      </c>
      <c r="G135" s="178" t="s">
        <v>470</v>
      </c>
      <c r="H135" s="179">
        <v>1</v>
      </c>
      <c r="I135" s="180"/>
      <c r="J135" s="181">
        <f>ROUND(I135*H135,2)</f>
        <v>0</v>
      </c>
      <c r="K135" s="177" t="s">
        <v>460</v>
      </c>
      <c r="L135" s="40"/>
      <c r="M135" s="182" t="s">
        <v>3</v>
      </c>
      <c r="N135" s="183" t="s">
        <v>45</v>
      </c>
      <c r="O135" s="73"/>
      <c r="P135" s="184">
        <f>O135*H135</f>
        <v>0</v>
      </c>
      <c r="Q135" s="184">
        <v>0</v>
      </c>
      <c r="R135" s="184">
        <f>Q135*H135</f>
        <v>0</v>
      </c>
      <c r="S135" s="184">
        <v>0</v>
      </c>
      <c r="T135" s="185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246</v>
      </c>
      <c r="AT135" s="186" t="s">
        <v>241</v>
      </c>
      <c r="AU135" s="186" t="s">
        <v>80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246</v>
      </c>
      <c r="BM135" s="186" t="s">
        <v>1247</v>
      </c>
    </row>
    <row r="136" s="2" customFormat="1">
      <c r="A136" s="39"/>
      <c r="B136" s="174"/>
      <c r="C136" s="175" t="s">
        <v>1028</v>
      </c>
      <c r="D136" s="175" t="s">
        <v>241</v>
      </c>
      <c r="E136" s="176" t="s">
        <v>3121</v>
      </c>
      <c r="F136" s="177" t="s">
        <v>3122</v>
      </c>
      <c r="G136" s="178" t="s">
        <v>470</v>
      </c>
      <c r="H136" s="179">
        <v>1</v>
      </c>
      <c r="I136" s="180"/>
      <c r="J136" s="181">
        <f>ROUND(I136*H136,2)</f>
        <v>0</v>
      </c>
      <c r="K136" s="177" t="s">
        <v>460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246</v>
      </c>
      <c r="AT136" s="186" t="s">
        <v>241</v>
      </c>
      <c r="AU136" s="186" t="s">
        <v>80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246</v>
      </c>
      <c r="BM136" s="186" t="s">
        <v>1257</v>
      </c>
    </row>
    <row r="137" s="12" customFormat="1" ht="25.92" customHeight="1">
      <c r="A137" s="12"/>
      <c r="B137" s="161"/>
      <c r="C137" s="12"/>
      <c r="D137" s="162" t="s">
        <v>72</v>
      </c>
      <c r="E137" s="163" t="s">
        <v>3123</v>
      </c>
      <c r="F137" s="163" t="s">
        <v>3123</v>
      </c>
      <c r="G137" s="12"/>
      <c r="H137" s="12"/>
      <c r="I137" s="164"/>
      <c r="J137" s="165">
        <f>BK137</f>
        <v>0</v>
      </c>
      <c r="K137" s="12"/>
      <c r="L137" s="161"/>
      <c r="M137" s="166"/>
      <c r="N137" s="167"/>
      <c r="O137" s="167"/>
      <c r="P137" s="168">
        <f>SUM(P138:P139)</f>
        <v>0</v>
      </c>
      <c r="Q137" s="167"/>
      <c r="R137" s="168">
        <f>SUM(R138:R139)</f>
        <v>0</v>
      </c>
      <c r="S137" s="167"/>
      <c r="T137" s="169">
        <f>SUM(T138:T139)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62" t="s">
        <v>80</v>
      </c>
      <c r="AT137" s="170" t="s">
        <v>72</v>
      </c>
      <c r="AU137" s="170" t="s">
        <v>73</v>
      </c>
      <c r="AY137" s="162" t="s">
        <v>239</v>
      </c>
      <c r="BK137" s="171">
        <f>SUM(BK138:BK139)</f>
        <v>0</v>
      </c>
    </row>
    <row r="138" s="2" customFormat="1" ht="44.25" customHeight="1">
      <c r="A138" s="39"/>
      <c r="B138" s="174"/>
      <c r="C138" s="175" t="s">
        <v>1032</v>
      </c>
      <c r="D138" s="175" t="s">
        <v>241</v>
      </c>
      <c r="E138" s="176" t="s">
        <v>3124</v>
      </c>
      <c r="F138" s="177" t="s">
        <v>3125</v>
      </c>
      <c r="G138" s="178" t="s">
        <v>470</v>
      </c>
      <c r="H138" s="179">
        <v>2</v>
      </c>
      <c r="I138" s="180"/>
      <c r="J138" s="181">
        <f>ROUND(I138*H138,2)</f>
        <v>0</v>
      </c>
      <c r="K138" s="177" t="s">
        <v>460</v>
      </c>
      <c r="L138" s="40"/>
      <c r="M138" s="182" t="s">
        <v>3</v>
      </c>
      <c r="N138" s="183" t="s">
        <v>45</v>
      </c>
      <c r="O138" s="73"/>
      <c r="P138" s="184">
        <f>O138*H138</f>
        <v>0</v>
      </c>
      <c r="Q138" s="184">
        <v>0</v>
      </c>
      <c r="R138" s="184">
        <f>Q138*H138</f>
        <v>0</v>
      </c>
      <c r="S138" s="184">
        <v>0</v>
      </c>
      <c r="T138" s="18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186" t="s">
        <v>246</v>
      </c>
      <c r="AT138" s="186" t="s">
        <v>241</v>
      </c>
      <c r="AU138" s="186" t="s">
        <v>80</v>
      </c>
      <c r="AY138" s="20" t="s">
        <v>239</v>
      </c>
      <c r="BE138" s="187">
        <f>IF(N138="základní",J138,0)</f>
        <v>0</v>
      </c>
      <c r="BF138" s="187">
        <f>IF(N138="snížená",J138,0)</f>
        <v>0</v>
      </c>
      <c r="BG138" s="187">
        <f>IF(N138="zákl. přenesená",J138,0)</f>
        <v>0</v>
      </c>
      <c r="BH138" s="187">
        <f>IF(N138="sníž. přenesená",J138,0)</f>
        <v>0</v>
      </c>
      <c r="BI138" s="187">
        <f>IF(N138="nulová",J138,0)</f>
        <v>0</v>
      </c>
      <c r="BJ138" s="20" t="s">
        <v>86</v>
      </c>
      <c r="BK138" s="187">
        <f>ROUND(I138*H138,2)</f>
        <v>0</v>
      </c>
      <c r="BL138" s="20" t="s">
        <v>246</v>
      </c>
      <c r="BM138" s="186" t="s">
        <v>1268</v>
      </c>
    </row>
    <row r="139" s="2" customFormat="1" ht="33" customHeight="1">
      <c r="A139" s="39"/>
      <c r="B139" s="174"/>
      <c r="C139" s="175" t="s">
        <v>1044</v>
      </c>
      <c r="D139" s="175" t="s">
        <v>241</v>
      </c>
      <c r="E139" s="176" t="s">
        <v>3126</v>
      </c>
      <c r="F139" s="177" t="s">
        <v>3127</v>
      </c>
      <c r="G139" s="178" t="s">
        <v>470</v>
      </c>
      <c r="H139" s="179">
        <v>1</v>
      </c>
      <c r="I139" s="180"/>
      <c r="J139" s="181">
        <f>ROUND(I139*H139,2)</f>
        <v>0</v>
      </c>
      <c r="K139" s="177" t="s">
        <v>460</v>
      </c>
      <c r="L139" s="40"/>
      <c r="M139" s="222" t="s">
        <v>3</v>
      </c>
      <c r="N139" s="223" t="s">
        <v>45</v>
      </c>
      <c r="O139" s="224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246</v>
      </c>
      <c r="AT139" s="186" t="s">
        <v>241</v>
      </c>
      <c r="AU139" s="186" t="s">
        <v>80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1280</v>
      </c>
    </row>
    <row r="140" s="2" customFormat="1" ht="6.96" customHeight="1">
      <c r="A140" s="39"/>
      <c r="B140" s="56"/>
      <c r="C140" s="57"/>
      <c r="D140" s="57"/>
      <c r="E140" s="57"/>
      <c r="F140" s="57"/>
      <c r="G140" s="57"/>
      <c r="H140" s="57"/>
      <c r="I140" s="57"/>
      <c r="J140" s="57"/>
      <c r="K140" s="57"/>
      <c r="L140" s="40"/>
      <c r="M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</sheetData>
  <autoFilter ref="C96:K13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139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2599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3128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ROUND(J96,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ROUND((SUM(BE96:BE225)),  2)</f>
        <v>0</v>
      </c>
      <c r="G37" s="39"/>
      <c r="H37" s="39"/>
      <c r="I37" s="133">
        <v>0.20999999999999999</v>
      </c>
      <c r="J37" s="132">
        <f>ROUND(((SUM(BE96:BE225))*I37),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ROUND((SUM(BF96:BF225)),  2)</f>
        <v>0</v>
      </c>
      <c r="G38" s="39"/>
      <c r="H38" s="39"/>
      <c r="I38" s="133">
        <v>0.14999999999999999</v>
      </c>
      <c r="J38" s="132">
        <f>ROUND(((SUM(BF96:BF225))*I38),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ROUND((SUM(BG96:BG225)),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ROUND((SUM(BH96:BH225)),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ROUND((SUM(BI96:BI225)),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2599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SO-04.03.07 - Zařizovací předměty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J96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3129</v>
      </c>
      <c r="E68" s="145"/>
      <c r="F68" s="145"/>
      <c r="G68" s="145"/>
      <c r="H68" s="145"/>
      <c r="I68" s="145"/>
      <c r="J68" s="146">
        <f>J97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43"/>
      <c r="C69" s="9"/>
      <c r="D69" s="144" t="s">
        <v>3130</v>
      </c>
      <c r="E69" s="145"/>
      <c r="F69" s="145"/>
      <c r="G69" s="145"/>
      <c r="H69" s="145"/>
      <c r="I69" s="145"/>
      <c r="J69" s="146">
        <f>J127</f>
        <v>0</v>
      </c>
      <c r="K69" s="9"/>
      <c r="L69" s="14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43"/>
      <c r="C70" s="9"/>
      <c r="D70" s="144" t="s">
        <v>3131</v>
      </c>
      <c r="E70" s="145"/>
      <c r="F70" s="145"/>
      <c r="G70" s="145"/>
      <c r="H70" s="145"/>
      <c r="I70" s="145"/>
      <c r="J70" s="146">
        <f>J156</f>
        <v>0</v>
      </c>
      <c r="K70" s="9"/>
      <c r="L70" s="14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43"/>
      <c r="C71" s="9"/>
      <c r="D71" s="144" t="s">
        <v>3132</v>
      </c>
      <c r="E71" s="145"/>
      <c r="F71" s="145"/>
      <c r="G71" s="145"/>
      <c r="H71" s="145"/>
      <c r="I71" s="145"/>
      <c r="J71" s="146">
        <f>J186</f>
        <v>0</v>
      </c>
      <c r="K71" s="9"/>
      <c r="L71" s="14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43"/>
      <c r="C72" s="9"/>
      <c r="D72" s="144" t="s">
        <v>3133</v>
      </c>
      <c r="E72" s="145"/>
      <c r="F72" s="145"/>
      <c r="G72" s="145"/>
      <c r="H72" s="145"/>
      <c r="I72" s="145"/>
      <c r="J72" s="146">
        <f>J222</f>
        <v>0</v>
      </c>
      <c r="K72" s="9"/>
      <c r="L72" s="14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39"/>
      <c r="B73" s="40"/>
      <c r="C73" s="39"/>
      <c r="D73" s="39"/>
      <c r="E73" s="39"/>
      <c r="F73" s="39"/>
      <c r="G73" s="39"/>
      <c r="H73" s="39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56"/>
      <c r="C74" s="57"/>
      <c r="D74" s="57"/>
      <c r="E74" s="57"/>
      <c r="F74" s="57"/>
      <c r="G74" s="57"/>
      <c r="H74" s="57"/>
      <c r="I74" s="57"/>
      <c r="J74" s="57"/>
      <c r="K74" s="57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8" s="2" customFormat="1" ht="6.96" customHeight="1">
      <c r="A78" s="39"/>
      <c r="B78" s="58"/>
      <c r="C78" s="59"/>
      <c r="D78" s="59"/>
      <c r="E78" s="59"/>
      <c r="F78" s="59"/>
      <c r="G78" s="59"/>
      <c r="H78" s="59"/>
      <c r="I78" s="59"/>
      <c r="J78" s="59"/>
      <c r="K78" s="5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224</v>
      </c>
      <c r="D79" s="39"/>
      <c r="E79" s="39"/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39"/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17</v>
      </c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39"/>
      <c r="D82" s="39"/>
      <c r="E82" s="125" t="str">
        <f>E7</f>
        <v>Kolovraty - dostupné bydlení</v>
      </c>
      <c r="F82" s="33"/>
      <c r="G82" s="33"/>
      <c r="H82" s="33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3"/>
      <c r="C83" s="33" t="s">
        <v>213</v>
      </c>
      <c r="L83" s="23"/>
    </row>
    <row r="84" s="1" customFormat="1" ht="16.5" customHeight="1">
      <c r="B84" s="23"/>
      <c r="E84" s="125" t="s">
        <v>571</v>
      </c>
      <c r="F84" s="1"/>
      <c r="G84" s="1"/>
      <c r="H84" s="1"/>
      <c r="L84" s="23"/>
    </row>
    <row r="85" s="1" customFormat="1" ht="12" customHeight="1">
      <c r="B85" s="23"/>
      <c r="C85" s="33" t="s">
        <v>215</v>
      </c>
      <c r="L85" s="23"/>
    </row>
    <row r="86" s="2" customFormat="1" ht="16.5" customHeight="1">
      <c r="A86" s="39"/>
      <c r="B86" s="40"/>
      <c r="C86" s="39"/>
      <c r="D86" s="39"/>
      <c r="E86" s="131" t="s">
        <v>2599</v>
      </c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2600</v>
      </c>
      <c r="D87" s="39"/>
      <c r="E87" s="39"/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39"/>
      <c r="D88" s="39"/>
      <c r="E88" s="63" t="str">
        <f>E13</f>
        <v>SO-04.03.07 - Zařizovací předměty</v>
      </c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39"/>
      <c r="D89" s="39"/>
      <c r="E89" s="39"/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22</v>
      </c>
      <c r="D90" s="39"/>
      <c r="E90" s="39"/>
      <c r="F90" s="28" t="str">
        <f>F16</f>
        <v>Kolovraty</v>
      </c>
      <c r="G90" s="39"/>
      <c r="H90" s="39"/>
      <c r="I90" s="33" t="s">
        <v>24</v>
      </c>
      <c r="J90" s="65" t="str">
        <f>IF(J16="","",J16)</f>
        <v>28. 6. 2021</v>
      </c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39"/>
      <c r="D91" s="39"/>
      <c r="E91" s="39"/>
      <c r="F91" s="39"/>
      <c r="G91" s="39"/>
      <c r="H91" s="39"/>
      <c r="I91" s="39"/>
      <c r="J91" s="39"/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26</v>
      </c>
      <c r="D92" s="39"/>
      <c r="E92" s="39"/>
      <c r="F92" s="28" t="str">
        <f>E19</f>
        <v>atelier HETA s.r.o.</v>
      </c>
      <c r="G92" s="39"/>
      <c r="H92" s="39"/>
      <c r="I92" s="33" t="s">
        <v>32</v>
      </c>
      <c r="J92" s="37" t="str">
        <f>E25</f>
        <v>atelier HETA s.r.o.</v>
      </c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30</v>
      </c>
      <c r="D93" s="39"/>
      <c r="E93" s="39"/>
      <c r="F93" s="28" t="str">
        <f>IF(E22="","",E22)</f>
        <v>Vyplň údaj</v>
      </c>
      <c r="G93" s="39"/>
      <c r="H93" s="39"/>
      <c r="I93" s="33" t="s">
        <v>34</v>
      </c>
      <c r="J93" s="37" t="str">
        <f>E28</f>
        <v>Toman Martin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39"/>
      <c r="D94" s="39"/>
      <c r="E94" s="39"/>
      <c r="F94" s="39"/>
      <c r="G94" s="39"/>
      <c r="H94" s="39"/>
      <c r="I94" s="39"/>
      <c r="J94" s="39"/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51"/>
      <c r="B95" s="152"/>
      <c r="C95" s="153" t="s">
        <v>225</v>
      </c>
      <c r="D95" s="154" t="s">
        <v>58</v>
      </c>
      <c r="E95" s="154" t="s">
        <v>54</v>
      </c>
      <c r="F95" s="154" t="s">
        <v>55</v>
      </c>
      <c r="G95" s="154" t="s">
        <v>226</v>
      </c>
      <c r="H95" s="154" t="s">
        <v>227</v>
      </c>
      <c r="I95" s="154" t="s">
        <v>228</v>
      </c>
      <c r="J95" s="154" t="s">
        <v>219</v>
      </c>
      <c r="K95" s="155" t="s">
        <v>229</v>
      </c>
      <c r="L95" s="156"/>
      <c r="M95" s="81" t="s">
        <v>3</v>
      </c>
      <c r="N95" s="82" t="s">
        <v>43</v>
      </c>
      <c r="O95" s="82" t="s">
        <v>230</v>
      </c>
      <c r="P95" s="82" t="s">
        <v>231</v>
      </c>
      <c r="Q95" s="82" t="s">
        <v>232</v>
      </c>
      <c r="R95" s="82" t="s">
        <v>233</v>
      </c>
      <c r="S95" s="82" t="s">
        <v>234</v>
      </c>
      <c r="T95" s="83" t="s">
        <v>235</v>
      </c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</row>
    <row r="96" s="2" customFormat="1" ht="22.8" customHeight="1">
      <c r="A96" s="39"/>
      <c r="B96" s="40"/>
      <c r="C96" s="88" t="s">
        <v>236</v>
      </c>
      <c r="D96" s="39"/>
      <c r="E96" s="39"/>
      <c r="F96" s="39"/>
      <c r="G96" s="39"/>
      <c r="H96" s="39"/>
      <c r="I96" s="39"/>
      <c r="J96" s="157">
        <f>BK96</f>
        <v>0</v>
      </c>
      <c r="K96" s="39"/>
      <c r="L96" s="40"/>
      <c r="M96" s="84"/>
      <c r="N96" s="69"/>
      <c r="O96" s="85"/>
      <c r="P96" s="158">
        <f>P97+P127+P156+P186+P222</f>
        <v>0</v>
      </c>
      <c r="Q96" s="85"/>
      <c r="R96" s="158">
        <f>R97+R127+R156+R186+R222</f>
        <v>0</v>
      </c>
      <c r="S96" s="85"/>
      <c r="T96" s="159">
        <f>T97+T127+T156+T186+T222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20" t="s">
        <v>72</v>
      </c>
      <c r="AU96" s="20" t="s">
        <v>220</v>
      </c>
      <c r="BK96" s="160">
        <f>BK97+BK127+BK156+BK186+BK222</f>
        <v>0</v>
      </c>
    </row>
    <row r="97" s="12" customFormat="1" ht="25.92" customHeight="1">
      <c r="A97" s="12"/>
      <c r="B97" s="161"/>
      <c r="C97" s="12"/>
      <c r="D97" s="162" t="s">
        <v>72</v>
      </c>
      <c r="E97" s="163" t="s">
        <v>455</v>
      </c>
      <c r="F97" s="163" t="s">
        <v>3134</v>
      </c>
      <c r="G97" s="12"/>
      <c r="H97" s="12"/>
      <c r="I97" s="164"/>
      <c r="J97" s="165">
        <f>BK97</f>
        <v>0</v>
      </c>
      <c r="K97" s="12"/>
      <c r="L97" s="161"/>
      <c r="M97" s="166"/>
      <c r="N97" s="167"/>
      <c r="O97" s="167"/>
      <c r="P97" s="168">
        <f>SUM(P98:P126)</f>
        <v>0</v>
      </c>
      <c r="Q97" s="167"/>
      <c r="R97" s="168">
        <f>SUM(R98:R126)</f>
        <v>0</v>
      </c>
      <c r="S97" s="167"/>
      <c r="T97" s="169">
        <f>SUM(T98:T126)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162" t="s">
        <v>80</v>
      </c>
      <c r="AT97" s="170" t="s">
        <v>72</v>
      </c>
      <c r="AU97" s="170" t="s">
        <v>73</v>
      </c>
      <c r="AY97" s="162" t="s">
        <v>239</v>
      </c>
      <c r="BK97" s="171">
        <f>SUM(BK98:BK126)</f>
        <v>0</v>
      </c>
    </row>
    <row r="98" s="2" customFormat="1">
      <c r="A98" s="39"/>
      <c r="B98" s="174"/>
      <c r="C98" s="175" t="s">
        <v>80</v>
      </c>
      <c r="D98" s="175" t="s">
        <v>241</v>
      </c>
      <c r="E98" s="176" t="s">
        <v>3135</v>
      </c>
      <c r="F98" s="177" t="s">
        <v>3136</v>
      </c>
      <c r="G98" s="178" t="s">
        <v>3</v>
      </c>
      <c r="H98" s="179">
        <v>1</v>
      </c>
      <c r="I98" s="180"/>
      <c r="J98" s="181">
        <f>ROUND(I98*H98,2)</f>
        <v>0</v>
      </c>
      <c r="K98" s="177" t="s">
        <v>460</v>
      </c>
      <c r="L98" s="40"/>
      <c r="M98" s="182" t="s">
        <v>3</v>
      </c>
      <c r="N98" s="183" t="s">
        <v>45</v>
      </c>
      <c r="O98" s="73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186" t="s">
        <v>246</v>
      </c>
      <c r="AT98" s="186" t="s">
        <v>241</v>
      </c>
      <c r="AU98" s="186" t="s">
        <v>80</v>
      </c>
      <c r="AY98" s="20" t="s">
        <v>239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20" t="s">
        <v>86</v>
      </c>
      <c r="BK98" s="187">
        <f>ROUND(I98*H98,2)</f>
        <v>0</v>
      </c>
      <c r="BL98" s="20" t="s">
        <v>246</v>
      </c>
      <c r="BM98" s="186" t="s">
        <v>86</v>
      </c>
    </row>
    <row r="99" s="2" customFormat="1" ht="16.5" customHeight="1">
      <c r="A99" s="39"/>
      <c r="B99" s="174"/>
      <c r="C99" s="175" t="s">
        <v>86</v>
      </c>
      <c r="D99" s="175" t="s">
        <v>241</v>
      </c>
      <c r="E99" s="176" t="s">
        <v>3137</v>
      </c>
      <c r="F99" s="177" t="s">
        <v>3138</v>
      </c>
      <c r="G99" s="178" t="s">
        <v>3</v>
      </c>
      <c r="H99" s="179">
        <v>1</v>
      </c>
      <c r="I99" s="180"/>
      <c r="J99" s="181">
        <f>ROUND(I99*H99,2)</f>
        <v>0</v>
      </c>
      <c r="K99" s="177" t="s">
        <v>460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246</v>
      </c>
      <c r="AT99" s="186" t="s">
        <v>241</v>
      </c>
      <c r="AU99" s="186" t="s">
        <v>80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246</v>
      </c>
      <c r="BM99" s="186" t="s">
        <v>246</v>
      </c>
    </row>
    <row r="100" s="2" customFormat="1" ht="16.5" customHeight="1">
      <c r="A100" s="39"/>
      <c r="B100" s="174"/>
      <c r="C100" s="175" t="s">
        <v>117</v>
      </c>
      <c r="D100" s="175" t="s">
        <v>241</v>
      </c>
      <c r="E100" s="176" t="s">
        <v>3139</v>
      </c>
      <c r="F100" s="177" t="s">
        <v>3140</v>
      </c>
      <c r="G100" s="178" t="s">
        <v>3</v>
      </c>
      <c r="H100" s="179">
        <v>1</v>
      </c>
      <c r="I100" s="180"/>
      <c r="J100" s="181">
        <f>ROUND(I100*H100,2)</f>
        <v>0</v>
      </c>
      <c r="K100" s="177" t="s">
        <v>460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80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276</v>
      </c>
    </row>
    <row r="101" s="2" customFormat="1" ht="21.75" customHeight="1">
      <c r="A101" s="39"/>
      <c r="B101" s="174"/>
      <c r="C101" s="175" t="s">
        <v>246</v>
      </c>
      <c r="D101" s="175" t="s">
        <v>241</v>
      </c>
      <c r="E101" s="176" t="s">
        <v>3141</v>
      </c>
      <c r="F101" s="177" t="s">
        <v>3142</v>
      </c>
      <c r="G101" s="178" t="s">
        <v>3</v>
      </c>
      <c r="H101" s="179">
        <v>1</v>
      </c>
      <c r="I101" s="180"/>
      <c r="J101" s="181">
        <f>ROUND(I101*H101,2)</f>
        <v>0</v>
      </c>
      <c r="K101" s="177" t="s">
        <v>460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80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287</v>
      </c>
    </row>
    <row r="102" s="2" customFormat="1">
      <c r="A102" s="39"/>
      <c r="B102" s="174"/>
      <c r="C102" s="175" t="s">
        <v>271</v>
      </c>
      <c r="D102" s="175" t="s">
        <v>241</v>
      </c>
      <c r="E102" s="176" t="s">
        <v>3143</v>
      </c>
      <c r="F102" s="177" t="s">
        <v>3144</v>
      </c>
      <c r="G102" s="178" t="s">
        <v>3</v>
      </c>
      <c r="H102" s="179">
        <v>1</v>
      </c>
      <c r="I102" s="180"/>
      <c r="J102" s="181">
        <f>ROUND(I102*H102,2)</f>
        <v>0</v>
      </c>
      <c r="K102" s="177" t="s">
        <v>460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80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299</v>
      </c>
    </row>
    <row r="103" s="2" customFormat="1" ht="16.5" customHeight="1">
      <c r="A103" s="39"/>
      <c r="B103" s="174"/>
      <c r="C103" s="175" t="s">
        <v>276</v>
      </c>
      <c r="D103" s="175" t="s">
        <v>241</v>
      </c>
      <c r="E103" s="176" t="s">
        <v>3145</v>
      </c>
      <c r="F103" s="177" t="s">
        <v>3146</v>
      </c>
      <c r="G103" s="178" t="s">
        <v>3</v>
      </c>
      <c r="H103" s="179">
        <v>1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80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357</v>
      </c>
    </row>
    <row r="104" s="2" customFormat="1">
      <c r="A104" s="39"/>
      <c r="B104" s="174"/>
      <c r="C104" s="175" t="s">
        <v>283</v>
      </c>
      <c r="D104" s="175" t="s">
        <v>241</v>
      </c>
      <c r="E104" s="176" t="s">
        <v>3147</v>
      </c>
      <c r="F104" s="177" t="s">
        <v>3148</v>
      </c>
      <c r="G104" s="178" t="s">
        <v>3</v>
      </c>
      <c r="H104" s="179">
        <v>1</v>
      </c>
      <c r="I104" s="180"/>
      <c r="J104" s="181">
        <f>ROUND(I104*H104,2)</f>
        <v>0</v>
      </c>
      <c r="K104" s="177" t="s">
        <v>460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80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368</v>
      </c>
    </row>
    <row r="105" s="2" customFormat="1" ht="16.5" customHeight="1">
      <c r="A105" s="39"/>
      <c r="B105" s="174"/>
      <c r="C105" s="175" t="s">
        <v>287</v>
      </c>
      <c r="D105" s="175" t="s">
        <v>241</v>
      </c>
      <c r="E105" s="176" t="s">
        <v>3149</v>
      </c>
      <c r="F105" s="177" t="s">
        <v>3150</v>
      </c>
      <c r="G105" s="178" t="s">
        <v>3</v>
      </c>
      <c r="H105" s="179">
        <v>1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80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377</v>
      </c>
    </row>
    <row r="106" s="2" customFormat="1" ht="16.5" customHeight="1">
      <c r="A106" s="39"/>
      <c r="B106" s="174"/>
      <c r="C106" s="175" t="s">
        <v>293</v>
      </c>
      <c r="D106" s="175" t="s">
        <v>241</v>
      </c>
      <c r="E106" s="176" t="s">
        <v>3151</v>
      </c>
      <c r="F106" s="177" t="s">
        <v>3152</v>
      </c>
      <c r="G106" s="178" t="s">
        <v>3</v>
      </c>
      <c r="H106" s="179">
        <v>1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80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387</v>
      </c>
    </row>
    <row r="107" s="2" customFormat="1" ht="16.5" customHeight="1">
      <c r="A107" s="39"/>
      <c r="B107" s="174"/>
      <c r="C107" s="175" t="s">
        <v>299</v>
      </c>
      <c r="D107" s="175" t="s">
        <v>241</v>
      </c>
      <c r="E107" s="176" t="s">
        <v>3153</v>
      </c>
      <c r="F107" s="177" t="s">
        <v>3154</v>
      </c>
      <c r="G107" s="178" t="s">
        <v>3</v>
      </c>
      <c r="H107" s="179">
        <v>2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80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397</v>
      </c>
    </row>
    <row r="108" s="2" customFormat="1" ht="16.5" customHeight="1">
      <c r="A108" s="39"/>
      <c r="B108" s="174"/>
      <c r="C108" s="175" t="s">
        <v>310</v>
      </c>
      <c r="D108" s="175" t="s">
        <v>241</v>
      </c>
      <c r="E108" s="176" t="s">
        <v>3155</v>
      </c>
      <c r="F108" s="177" t="s">
        <v>3156</v>
      </c>
      <c r="G108" s="178" t="s">
        <v>3</v>
      </c>
      <c r="H108" s="179">
        <v>1</v>
      </c>
      <c r="I108" s="180"/>
      <c r="J108" s="181">
        <f>ROUND(I108*H108,2)</f>
        <v>0</v>
      </c>
      <c r="K108" s="177" t="s">
        <v>460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80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404</v>
      </c>
    </row>
    <row r="109" s="2" customFormat="1" ht="16.5" customHeight="1">
      <c r="A109" s="39"/>
      <c r="B109" s="174"/>
      <c r="C109" s="175" t="s">
        <v>357</v>
      </c>
      <c r="D109" s="175" t="s">
        <v>241</v>
      </c>
      <c r="E109" s="176" t="s">
        <v>3157</v>
      </c>
      <c r="F109" s="177" t="s">
        <v>3158</v>
      </c>
      <c r="G109" s="178" t="s">
        <v>3</v>
      </c>
      <c r="H109" s="179">
        <v>1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80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412</v>
      </c>
    </row>
    <row r="110" s="2" customFormat="1">
      <c r="A110" s="39"/>
      <c r="B110" s="174"/>
      <c r="C110" s="175" t="s">
        <v>363</v>
      </c>
      <c r="D110" s="175" t="s">
        <v>241</v>
      </c>
      <c r="E110" s="176" t="s">
        <v>3159</v>
      </c>
      <c r="F110" s="177" t="s">
        <v>3160</v>
      </c>
      <c r="G110" s="178" t="s">
        <v>3</v>
      </c>
      <c r="H110" s="179">
        <v>1</v>
      </c>
      <c r="I110" s="180"/>
      <c r="J110" s="181">
        <f>ROUND(I110*H110,2)</f>
        <v>0</v>
      </c>
      <c r="K110" s="177" t="s">
        <v>460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80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420</v>
      </c>
    </row>
    <row r="111" s="2" customFormat="1" ht="16.5" customHeight="1">
      <c r="A111" s="39"/>
      <c r="B111" s="174"/>
      <c r="C111" s="175" t="s">
        <v>368</v>
      </c>
      <c r="D111" s="175" t="s">
        <v>241</v>
      </c>
      <c r="E111" s="176" t="s">
        <v>3161</v>
      </c>
      <c r="F111" s="177" t="s">
        <v>3162</v>
      </c>
      <c r="G111" s="178" t="s">
        <v>3</v>
      </c>
      <c r="H111" s="179">
        <v>1</v>
      </c>
      <c r="I111" s="180"/>
      <c r="J111" s="181">
        <f>ROUND(I111*H111,2)</f>
        <v>0</v>
      </c>
      <c r="K111" s="177" t="s">
        <v>460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80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429</v>
      </c>
    </row>
    <row r="112" s="2" customFormat="1">
      <c r="A112" s="39"/>
      <c r="B112" s="174"/>
      <c r="C112" s="175" t="s">
        <v>9</v>
      </c>
      <c r="D112" s="175" t="s">
        <v>241</v>
      </c>
      <c r="E112" s="176" t="s">
        <v>3163</v>
      </c>
      <c r="F112" s="177" t="s">
        <v>3164</v>
      </c>
      <c r="G112" s="178" t="s">
        <v>3</v>
      </c>
      <c r="H112" s="179">
        <v>1</v>
      </c>
      <c r="I112" s="180"/>
      <c r="J112" s="181">
        <f>ROUND(I112*H112,2)</f>
        <v>0</v>
      </c>
      <c r="K112" s="177" t="s">
        <v>460</v>
      </c>
      <c r="L112" s="40"/>
      <c r="M112" s="182" t="s">
        <v>3</v>
      </c>
      <c r="N112" s="183" t="s">
        <v>45</v>
      </c>
      <c r="O112" s="73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246</v>
      </c>
      <c r="AT112" s="186" t="s">
        <v>241</v>
      </c>
      <c r="AU112" s="186" t="s">
        <v>80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246</v>
      </c>
      <c r="BM112" s="186" t="s">
        <v>441</v>
      </c>
    </row>
    <row r="113" s="2" customFormat="1">
      <c r="A113" s="39"/>
      <c r="B113" s="40"/>
      <c r="C113" s="39"/>
      <c r="D113" s="189" t="s">
        <v>391</v>
      </c>
      <c r="E113" s="39"/>
      <c r="F113" s="227" t="s">
        <v>3165</v>
      </c>
      <c r="G113" s="39"/>
      <c r="H113" s="39"/>
      <c r="I113" s="228"/>
      <c r="J113" s="39"/>
      <c r="K113" s="39"/>
      <c r="L113" s="40"/>
      <c r="M113" s="229"/>
      <c r="N113" s="230"/>
      <c r="O113" s="73"/>
      <c r="P113" s="73"/>
      <c r="Q113" s="73"/>
      <c r="R113" s="73"/>
      <c r="S113" s="73"/>
      <c r="T113" s="74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20" t="s">
        <v>391</v>
      </c>
      <c r="AU113" s="20" t="s">
        <v>80</v>
      </c>
    </row>
    <row r="114" s="2" customFormat="1" ht="21.75" customHeight="1">
      <c r="A114" s="39"/>
      <c r="B114" s="174"/>
      <c r="C114" s="175" t="s">
        <v>377</v>
      </c>
      <c r="D114" s="175" t="s">
        <v>241</v>
      </c>
      <c r="E114" s="176" t="s">
        <v>3166</v>
      </c>
      <c r="F114" s="177" t="s">
        <v>3167</v>
      </c>
      <c r="G114" s="178" t="s">
        <v>3</v>
      </c>
      <c r="H114" s="179">
        <v>1</v>
      </c>
      <c r="I114" s="180"/>
      <c r="J114" s="181">
        <f>ROUND(I114*H114,2)</f>
        <v>0</v>
      </c>
      <c r="K114" s="177" t="s">
        <v>460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246</v>
      </c>
      <c r="AT114" s="186" t="s">
        <v>241</v>
      </c>
      <c r="AU114" s="186" t="s">
        <v>80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246</v>
      </c>
      <c r="BM114" s="186" t="s">
        <v>542</v>
      </c>
    </row>
    <row r="115" s="2" customFormat="1">
      <c r="A115" s="39"/>
      <c r="B115" s="174"/>
      <c r="C115" s="175" t="s">
        <v>382</v>
      </c>
      <c r="D115" s="175" t="s">
        <v>241</v>
      </c>
      <c r="E115" s="176" t="s">
        <v>3168</v>
      </c>
      <c r="F115" s="177" t="s">
        <v>3169</v>
      </c>
      <c r="G115" s="178" t="s">
        <v>3</v>
      </c>
      <c r="H115" s="179">
        <v>1</v>
      </c>
      <c r="I115" s="180"/>
      <c r="J115" s="181">
        <f>ROUND(I115*H115,2)</f>
        <v>0</v>
      </c>
      <c r="K115" s="177" t="s">
        <v>460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246</v>
      </c>
      <c r="AT115" s="186" t="s">
        <v>241</v>
      </c>
      <c r="AU115" s="186" t="s">
        <v>80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246</v>
      </c>
      <c r="BM115" s="186" t="s">
        <v>1028</v>
      </c>
    </row>
    <row r="116" s="2" customFormat="1">
      <c r="A116" s="39"/>
      <c r="B116" s="174"/>
      <c r="C116" s="175" t="s">
        <v>387</v>
      </c>
      <c r="D116" s="175" t="s">
        <v>241</v>
      </c>
      <c r="E116" s="176" t="s">
        <v>3170</v>
      </c>
      <c r="F116" s="177" t="s">
        <v>3171</v>
      </c>
      <c r="G116" s="178" t="s">
        <v>3</v>
      </c>
      <c r="H116" s="179">
        <v>1</v>
      </c>
      <c r="I116" s="180"/>
      <c r="J116" s="181">
        <f>ROUND(I116*H116,2)</f>
        <v>0</v>
      </c>
      <c r="K116" s="177" t="s">
        <v>460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</v>
      </c>
      <c r="R116" s="184">
        <f>Q116*H116</f>
        <v>0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246</v>
      </c>
      <c r="AT116" s="186" t="s">
        <v>241</v>
      </c>
      <c r="AU116" s="186" t="s">
        <v>80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246</v>
      </c>
      <c r="BM116" s="186" t="s">
        <v>1044</v>
      </c>
    </row>
    <row r="117" s="2" customFormat="1">
      <c r="A117" s="39"/>
      <c r="B117" s="40"/>
      <c r="C117" s="39"/>
      <c r="D117" s="189" t="s">
        <v>391</v>
      </c>
      <c r="E117" s="39"/>
      <c r="F117" s="227" t="s">
        <v>3172</v>
      </c>
      <c r="G117" s="39"/>
      <c r="H117" s="39"/>
      <c r="I117" s="228"/>
      <c r="J117" s="39"/>
      <c r="K117" s="39"/>
      <c r="L117" s="40"/>
      <c r="M117" s="229"/>
      <c r="N117" s="230"/>
      <c r="O117" s="73"/>
      <c r="P117" s="73"/>
      <c r="Q117" s="73"/>
      <c r="R117" s="73"/>
      <c r="S117" s="73"/>
      <c r="T117" s="74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20" t="s">
        <v>391</v>
      </c>
      <c r="AU117" s="20" t="s">
        <v>80</v>
      </c>
    </row>
    <row r="118" s="2" customFormat="1" ht="16.5" customHeight="1">
      <c r="A118" s="39"/>
      <c r="B118" s="174"/>
      <c r="C118" s="175" t="s">
        <v>393</v>
      </c>
      <c r="D118" s="175" t="s">
        <v>241</v>
      </c>
      <c r="E118" s="176" t="s">
        <v>3173</v>
      </c>
      <c r="F118" s="177" t="s">
        <v>3174</v>
      </c>
      <c r="G118" s="178" t="s">
        <v>3</v>
      </c>
      <c r="H118" s="179">
        <v>1</v>
      </c>
      <c r="I118" s="180"/>
      <c r="J118" s="181">
        <f>ROUND(I118*H118,2)</f>
        <v>0</v>
      </c>
      <c r="K118" s="177" t="s">
        <v>460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246</v>
      </c>
      <c r="AT118" s="186" t="s">
        <v>241</v>
      </c>
      <c r="AU118" s="186" t="s">
        <v>80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246</v>
      </c>
      <c r="BM118" s="186" t="s">
        <v>1053</v>
      </c>
    </row>
    <row r="119" s="2" customFormat="1" ht="21.75" customHeight="1">
      <c r="A119" s="39"/>
      <c r="B119" s="174"/>
      <c r="C119" s="175" t="s">
        <v>397</v>
      </c>
      <c r="D119" s="175" t="s">
        <v>241</v>
      </c>
      <c r="E119" s="176" t="s">
        <v>3175</v>
      </c>
      <c r="F119" s="177" t="s">
        <v>3176</v>
      </c>
      <c r="G119" s="178" t="s">
        <v>3</v>
      </c>
      <c r="H119" s="179">
        <v>2</v>
      </c>
      <c r="I119" s="180"/>
      <c r="J119" s="181">
        <f>ROUND(I119*H119,2)</f>
        <v>0</v>
      </c>
      <c r="K119" s="177" t="s">
        <v>460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80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1061</v>
      </c>
    </row>
    <row r="120" s="2" customFormat="1" ht="16.5" customHeight="1">
      <c r="A120" s="39"/>
      <c r="B120" s="174"/>
      <c r="C120" s="175" t="s">
        <v>8</v>
      </c>
      <c r="D120" s="175" t="s">
        <v>241</v>
      </c>
      <c r="E120" s="176" t="s">
        <v>3177</v>
      </c>
      <c r="F120" s="177" t="s">
        <v>3178</v>
      </c>
      <c r="G120" s="178" t="s">
        <v>3</v>
      </c>
      <c r="H120" s="179">
        <v>1</v>
      </c>
      <c r="I120" s="180"/>
      <c r="J120" s="181">
        <f>ROUND(I120*H120,2)</f>
        <v>0</v>
      </c>
      <c r="K120" s="177" t="s">
        <v>460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</v>
      </c>
      <c r="R120" s="184">
        <f>Q120*H120</f>
        <v>0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246</v>
      </c>
      <c r="AT120" s="186" t="s">
        <v>241</v>
      </c>
      <c r="AU120" s="186" t="s">
        <v>80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246</v>
      </c>
      <c r="BM120" s="186" t="s">
        <v>1073</v>
      </c>
    </row>
    <row r="121" s="2" customFormat="1">
      <c r="A121" s="39"/>
      <c r="B121" s="40"/>
      <c r="C121" s="39"/>
      <c r="D121" s="189" t="s">
        <v>391</v>
      </c>
      <c r="E121" s="39"/>
      <c r="F121" s="227" t="s">
        <v>3179</v>
      </c>
      <c r="G121" s="39"/>
      <c r="H121" s="39"/>
      <c r="I121" s="228"/>
      <c r="J121" s="39"/>
      <c r="K121" s="39"/>
      <c r="L121" s="40"/>
      <c r="M121" s="229"/>
      <c r="N121" s="230"/>
      <c r="O121" s="73"/>
      <c r="P121" s="73"/>
      <c r="Q121" s="73"/>
      <c r="R121" s="73"/>
      <c r="S121" s="73"/>
      <c r="T121" s="74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20" t="s">
        <v>391</v>
      </c>
      <c r="AU121" s="20" t="s">
        <v>80</v>
      </c>
    </row>
    <row r="122" s="2" customFormat="1" ht="16.5" customHeight="1">
      <c r="A122" s="39"/>
      <c r="B122" s="174"/>
      <c r="C122" s="175" t="s">
        <v>404</v>
      </c>
      <c r="D122" s="175" t="s">
        <v>241</v>
      </c>
      <c r="E122" s="176" t="s">
        <v>3153</v>
      </c>
      <c r="F122" s="177" t="s">
        <v>3154</v>
      </c>
      <c r="G122" s="178" t="s">
        <v>3</v>
      </c>
      <c r="H122" s="179">
        <v>2</v>
      </c>
      <c r="I122" s="180"/>
      <c r="J122" s="181">
        <f>ROUND(I122*H122,2)</f>
        <v>0</v>
      </c>
      <c r="K122" s="177" t="s">
        <v>460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246</v>
      </c>
      <c r="AT122" s="186" t="s">
        <v>241</v>
      </c>
      <c r="AU122" s="186" t="s">
        <v>80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246</v>
      </c>
      <c r="BM122" s="186" t="s">
        <v>1110</v>
      </c>
    </row>
    <row r="123" s="2" customFormat="1">
      <c r="A123" s="39"/>
      <c r="B123" s="40"/>
      <c r="C123" s="39"/>
      <c r="D123" s="189" t="s">
        <v>391</v>
      </c>
      <c r="E123" s="39"/>
      <c r="F123" s="227" t="s">
        <v>3179</v>
      </c>
      <c r="G123" s="39"/>
      <c r="H123" s="39"/>
      <c r="I123" s="228"/>
      <c r="J123" s="39"/>
      <c r="K123" s="39"/>
      <c r="L123" s="40"/>
      <c r="M123" s="229"/>
      <c r="N123" s="230"/>
      <c r="O123" s="73"/>
      <c r="P123" s="73"/>
      <c r="Q123" s="73"/>
      <c r="R123" s="73"/>
      <c r="S123" s="73"/>
      <c r="T123" s="74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20" t="s">
        <v>391</v>
      </c>
      <c r="AU123" s="20" t="s">
        <v>80</v>
      </c>
    </row>
    <row r="124" s="2" customFormat="1" ht="16.5" customHeight="1">
      <c r="A124" s="39"/>
      <c r="B124" s="174"/>
      <c r="C124" s="175" t="s">
        <v>408</v>
      </c>
      <c r="D124" s="175" t="s">
        <v>241</v>
      </c>
      <c r="E124" s="176" t="s">
        <v>3180</v>
      </c>
      <c r="F124" s="177" t="s">
        <v>3181</v>
      </c>
      <c r="G124" s="178" t="s">
        <v>3</v>
      </c>
      <c r="H124" s="179">
        <v>1</v>
      </c>
      <c r="I124" s="180"/>
      <c r="J124" s="181">
        <f>ROUND(I124*H124,2)</f>
        <v>0</v>
      </c>
      <c r="K124" s="177" t="s">
        <v>460</v>
      </c>
      <c r="L124" s="40"/>
      <c r="M124" s="182" t="s">
        <v>3</v>
      </c>
      <c r="N124" s="183" t="s">
        <v>45</v>
      </c>
      <c r="O124" s="73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186" t="s">
        <v>246</v>
      </c>
      <c r="AT124" s="186" t="s">
        <v>241</v>
      </c>
      <c r="AU124" s="186" t="s">
        <v>80</v>
      </c>
      <c r="AY124" s="20" t="s">
        <v>239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20" t="s">
        <v>86</v>
      </c>
      <c r="BK124" s="187">
        <f>ROUND(I124*H124,2)</f>
        <v>0</v>
      </c>
      <c r="BL124" s="20" t="s">
        <v>246</v>
      </c>
      <c r="BM124" s="186" t="s">
        <v>1123</v>
      </c>
    </row>
    <row r="125" s="2" customFormat="1" ht="16.5" customHeight="1">
      <c r="A125" s="39"/>
      <c r="B125" s="174"/>
      <c r="C125" s="175" t="s">
        <v>412</v>
      </c>
      <c r="D125" s="175" t="s">
        <v>241</v>
      </c>
      <c r="E125" s="176" t="s">
        <v>3182</v>
      </c>
      <c r="F125" s="177" t="s">
        <v>3183</v>
      </c>
      <c r="G125" s="178" t="s">
        <v>3</v>
      </c>
      <c r="H125" s="179">
        <v>1</v>
      </c>
      <c r="I125" s="180"/>
      <c r="J125" s="181">
        <f>ROUND(I125*H125,2)</f>
        <v>0</v>
      </c>
      <c r="K125" s="177" t="s">
        <v>460</v>
      </c>
      <c r="L125" s="40"/>
      <c r="M125" s="182" t="s">
        <v>3</v>
      </c>
      <c r="N125" s="183" t="s">
        <v>45</v>
      </c>
      <c r="O125" s="73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186" t="s">
        <v>246</v>
      </c>
      <c r="AT125" s="186" t="s">
        <v>241</v>
      </c>
      <c r="AU125" s="186" t="s">
        <v>80</v>
      </c>
      <c r="AY125" s="20" t="s">
        <v>239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20" t="s">
        <v>86</v>
      </c>
      <c r="BK125" s="187">
        <f>ROUND(I125*H125,2)</f>
        <v>0</v>
      </c>
      <c r="BL125" s="20" t="s">
        <v>246</v>
      </c>
      <c r="BM125" s="186" t="s">
        <v>1141</v>
      </c>
    </row>
    <row r="126" s="2" customFormat="1">
      <c r="A126" s="39"/>
      <c r="B126" s="40"/>
      <c r="C126" s="39"/>
      <c r="D126" s="189" t="s">
        <v>391</v>
      </c>
      <c r="E126" s="39"/>
      <c r="F126" s="227" t="s">
        <v>3184</v>
      </c>
      <c r="G126" s="39"/>
      <c r="H126" s="39"/>
      <c r="I126" s="228"/>
      <c r="J126" s="39"/>
      <c r="K126" s="39"/>
      <c r="L126" s="40"/>
      <c r="M126" s="229"/>
      <c r="N126" s="230"/>
      <c r="O126" s="73"/>
      <c r="P126" s="73"/>
      <c r="Q126" s="73"/>
      <c r="R126" s="73"/>
      <c r="S126" s="73"/>
      <c r="T126" s="74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20" t="s">
        <v>391</v>
      </c>
      <c r="AU126" s="20" t="s">
        <v>80</v>
      </c>
    </row>
    <row r="127" s="12" customFormat="1" ht="25.92" customHeight="1">
      <c r="A127" s="12"/>
      <c r="B127" s="161"/>
      <c r="C127" s="12"/>
      <c r="D127" s="162" t="s">
        <v>72</v>
      </c>
      <c r="E127" s="163" t="s">
        <v>497</v>
      </c>
      <c r="F127" s="163" t="s">
        <v>3185</v>
      </c>
      <c r="G127" s="12"/>
      <c r="H127" s="12"/>
      <c r="I127" s="164"/>
      <c r="J127" s="165">
        <f>BK127</f>
        <v>0</v>
      </c>
      <c r="K127" s="12"/>
      <c r="L127" s="161"/>
      <c r="M127" s="166"/>
      <c r="N127" s="167"/>
      <c r="O127" s="167"/>
      <c r="P127" s="168">
        <f>SUM(P128:P155)</f>
        <v>0</v>
      </c>
      <c r="Q127" s="167"/>
      <c r="R127" s="168">
        <f>SUM(R128:R155)</f>
        <v>0</v>
      </c>
      <c r="S127" s="167"/>
      <c r="T127" s="169">
        <f>SUM(T128:T155)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2" t="s">
        <v>80</v>
      </c>
      <c r="AT127" s="170" t="s">
        <v>72</v>
      </c>
      <c r="AU127" s="170" t="s">
        <v>73</v>
      </c>
      <c r="AY127" s="162" t="s">
        <v>239</v>
      </c>
      <c r="BK127" s="171">
        <f>SUM(BK128:BK155)</f>
        <v>0</v>
      </c>
    </row>
    <row r="128" s="2" customFormat="1" ht="16.5" customHeight="1">
      <c r="A128" s="39"/>
      <c r="B128" s="174"/>
      <c r="C128" s="175" t="s">
        <v>416</v>
      </c>
      <c r="D128" s="175" t="s">
        <v>241</v>
      </c>
      <c r="E128" s="176" t="s">
        <v>3137</v>
      </c>
      <c r="F128" s="177" t="s">
        <v>3138</v>
      </c>
      <c r="G128" s="178" t="s">
        <v>3</v>
      </c>
      <c r="H128" s="179">
        <v>1</v>
      </c>
      <c r="I128" s="180"/>
      <c r="J128" s="181">
        <f>ROUND(I128*H128,2)</f>
        <v>0</v>
      </c>
      <c r="K128" s="177" t="s">
        <v>460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0</v>
      </c>
      <c r="R128" s="184">
        <f>Q128*H128</f>
        <v>0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246</v>
      </c>
      <c r="AT128" s="186" t="s">
        <v>241</v>
      </c>
      <c r="AU128" s="186" t="s">
        <v>80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1150</v>
      </c>
    </row>
    <row r="129" s="2" customFormat="1" ht="16.5" customHeight="1">
      <c r="A129" s="39"/>
      <c r="B129" s="174"/>
      <c r="C129" s="175" t="s">
        <v>420</v>
      </c>
      <c r="D129" s="175" t="s">
        <v>241</v>
      </c>
      <c r="E129" s="176" t="s">
        <v>3139</v>
      </c>
      <c r="F129" s="177" t="s">
        <v>3140</v>
      </c>
      <c r="G129" s="178" t="s">
        <v>3</v>
      </c>
      <c r="H129" s="179">
        <v>1</v>
      </c>
      <c r="I129" s="180"/>
      <c r="J129" s="181">
        <f>ROUND(I129*H129,2)</f>
        <v>0</v>
      </c>
      <c r="K129" s="177" t="s">
        <v>460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246</v>
      </c>
      <c r="AT129" s="186" t="s">
        <v>241</v>
      </c>
      <c r="AU129" s="186" t="s">
        <v>80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246</v>
      </c>
      <c r="BM129" s="186" t="s">
        <v>1163</v>
      </c>
    </row>
    <row r="130" s="2" customFormat="1" ht="21.75" customHeight="1">
      <c r="A130" s="39"/>
      <c r="B130" s="174"/>
      <c r="C130" s="175" t="s">
        <v>425</v>
      </c>
      <c r="D130" s="175" t="s">
        <v>241</v>
      </c>
      <c r="E130" s="176" t="s">
        <v>3141</v>
      </c>
      <c r="F130" s="177" t="s">
        <v>3142</v>
      </c>
      <c r="G130" s="178" t="s">
        <v>3</v>
      </c>
      <c r="H130" s="179">
        <v>1</v>
      </c>
      <c r="I130" s="180"/>
      <c r="J130" s="181">
        <f>ROUND(I130*H130,2)</f>
        <v>0</v>
      </c>
      <c r="K130" s="177" t="s">
        <v>460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246</v>
      </c>
      <c r="AT130" s="186" t="s">
        <v>241</v>
      </c>
      <c r="AU130" s="186" t="s">
        <v>80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246</v>
      </c>
      <c r="BM130" s="186" t="s">
        <v>1175</v>
      </c>
    </row>
    <row r="131" s="2" customFormat="1" ht="16.5" customHeight="1">
      <c r="A131" s="39"/>
      <c r="B131" s="174"/>
      <c r="C131" s="175" t="s">
        <v>429</v>
      </c>
      <c r="D131" s="175" t="s">
        <v>241</v>
      </c>
      <c r="E131" s="176" t="s">
        <v>3177</v>
      </c>
      <c r="F131" s="177" t="s">
        <v>3178</v>
      </c>
      <c r="G131" s="178" t="s">
        <v>3</v>
      </c>
      <c r="H131" s="179">
        <v>1</v>
      </c>
      <c r="I131" s="180"/>
      <c r="J131" s="181">
        <f>ROUND(I131*H131,2)</f>
        <v>0</v>
      </c>
      <c r="K131" s="177" t="s">
        <v>460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</v>
      </c>
      <c r="R131" s="184">
        <f>Q131*H131</f>
        <v>0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246</v>
      </c>
      <c r="AT131" s="186" t="s">
        <v>241</v>
      </c>
      <c r="AU131" s="186" t="s">
        <v>80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246</v>
      </c>
      <c r="BM131" s="186" t="s">
        <v>726</v>
      </c>
    </row>
    <row r="132" s="2" customFormat="1">
      <c r="A132" s="39"/>
      <c r="B132" s="174"/>
      <c r="C132" s="175" t="s">
        <v>433</v>
      </c>
      <c r="D132" s="175" t="s">
        <v>241</v>
      </c>
      <c r="E132" s="176" t="s">
        <v>3143</v>
      </c>
      <c r="F132" s="177" t="s">
        <v>3144</v>
      </c>
      <c r="G132" s="178" t="s">
        <v>3</v>
      </c>
      <c r="H132" s="179">
        <v>1</v>
      </c>
      <c r="I132" s="180"/>
      <c r="J132" s="181">
        <f>ROUND(I132*H132,2)</f>
        <v>0</v>
      </c>
      <c r="K132" s="177" t="s">
        <v>460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246</v>
      </c>
      <c r="AT132" s="186" t="s">
        <v>241</v>
      </c>
      <c r="AU132" s="186" t="s">
        <v>80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1201</v>
      </c>
    </row>
    <row r="133" s="2" customFormat="1" ht="16.5" customHeight="1">
      <c r="A133" s="39"/>
      <c r="B133" s="174"/>
      <c r="C133" s="175" t="s">
        <v>441</v>
      </c>
      <c r="D133" s="175" t="s">
        <v>241</v>
      </c>
      <c r="E133" s="176" t="s">
        <v>3145</v>
      </c>
      <c r="F133" s="177" t="s">
        <v>3146</v>
      </c>
      <c r="G133" s="178" t="s">
        <v>3</v>
      </c>
      <c r="H133" s="179">
        <v>1</v>
      </c>
      <c r="I133" s="180"/>
      <c r="J133" s="181">
        <f>ROUND(I133*H133,2)</f>
        <v>0</v>
      </c>
      <c r="K133" s="177" t="s">
        <v>460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</v>
      </c>
      <c r="R133" s="184">
        <f>Q133*H133</f>
        <v>0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246</v>
      </c>
      <c r="AT133" s="186" t="s">
        <v>241</v>
      </c>
      <c r="AU133" s="186" t="s">
        <v>80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246</v>
      </c>
      <c r="BM133" s="186" t="s">
        <v>1212</v>
      </c>
    </row>
    <row r="134" s="2" customFormat="1">
      <c r="A134" s="39"/>
      <c r="B134" s="174"/>
      <c r="C134" s="175" t="s">
        <v>446</v>
      </c>
      <c r="D134" s="175" t="s">
        <v>241</v>
      </c>
      <c r="E134" s="176" t="s">
        <v>3147</v>
      </c>
      <c r="F134" s="177" t="s">
        <v>3148</v>
      </c>
      <c r="G134" s="178" t="s">
        <v>3</v>
      </c>
      <c r="H134" s="179">
        <v>1</v>
      </c>
      <c r="I134" s="180"/>
      <c r="J134" s="181">
        <f>ROUND(I134*H134,2)</f>
        <v>0</v>
      </c>
      <c r="K134" s="177" t="s">
        <v>460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</v>
      </c>
      <c r="R134" s="184">
        <f>Q134*H134</f>
        <v>0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80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1230</v>
      </c>
    </row>
    <row r="135" s="2" customFormat="1" ht="16.5" customHeight="1">
      <c r="A135" s="39"/>
      <c r="B135" s="174"/>
      <c r="C135" s="175" t="s">
        <v>542</v>
      </c>
      <c r="D135" s="175" t="s">
        <v>241</v>
      </c>
      <c r="E135" s="176" t="s">
        <v>3149</v>
      </c>
      <c r="F135" s="177" t="s">
        <v>3150</v>
      </c>
      <c r="G135" s="178" t="s">
        <v>3</v>
      </c>
      <c r="H135" s="179">
        <v>1</v>
      </c>
      <c r="I135" s="180"/>
      <c r="J135" s="181">
        <f>ROUND(I135*H135,2)</f>
        <v>0</v>
      </c>
      <c r="K135" s="177" t="s">
        <v>460</v>
      </c>
      <c r="L135" s="40"/>
      <c r="M135" s="182" t="s">
        <v>3</v>
      </c>
      <c r="N135" s="183" t="s">
        <v>45</v>
      </c>
      <c r="O135" s="73"/>
      <c r="P135" s="184">
        <f>O135*H135</f>
        <v>0</v>
      </c>
      <c r="Q135" s="184">
        <v>0</v>
      </c>
      <c r="R135" s="184">
        <f>Q135*H135</f>
        <v>0</v>
      </c>
      <c r="S135" s="184">
        <v>0</v>
      </c>
      <c r="T135" s="185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246</v>
      </c>
      <c r="AT135" s="186" t="s">
        <v>241</v>
      </c>
      <c r="AU135" s="186" t="s">
        <v>80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246</v>
      </c>
      <c r="BM135" s="186" t="s">
        <v>1238</v>
      </c>
    </row>
    <row r="136" s="2" customFormat="1" ht="16.5" customHeight="1">
      <c r="A136" s="39"/>
      <c r="B136" s="174"/>
      <c r="C136" s="175" t="s">
        <v>1024</v>
      </c>
      <c r="D136" s="175" t="s">
        <v>241</v>
      </c>
      <c r="E136" s="176" t="s">
        <v>3151</v>
      </c>
      <c r="F136" s="177" t="s">
        <v>3152</v>
      </c>
      <c r="G136" s="178" t="s">
        <v>3</v>
      </c>
      <c r="H136" s="179">
        <v>1</v>
      </c>
      <c r="I136" s="180"/>
      <c r="J136" s="181">
        <f>ROUND(I136*H136,2)</f>
        <v>0</v>
      </c>
      <c r="K136" s="177" t="s">
        <v>460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246</v>
      </c>
      <c r="AT136" s="186" t="s">
        <v>241</v>
      </c>
      <c r="AU136" s="186" t="s">
        <v>80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246</v>
      </c>
      <c r="BM136" s="186" t="s">
        <v>1247</v>
      </c>
    </row>
    <row r="137" s="2" customFormat="1" ht="16.5" customHeight="1">
      <c r="A137" s="39"/>
      <c r="B137" s="174"/>
      <c r="C137" s="175" t="s">
        <v>1028</v>
      </c>
      <c r="D137" s="175" t="s">
        <v>241</v>
      </c>
      <c r="E137" s="176" t="s">
        <v>3153</v>
      </c>
      <c r="F137" s="177" t="s">
        <v>3154</v>
      </c>
      <c r="G137" s="178" t="s">
        <v>3</v>
      </c>
      <c r="H137" s="179">
        <v>2</v>
      </c>
      <c r="I137" s="180"/>
      <c r="J137" s="181">
        <f>ROUND(I137*H137,2)</f>
        <v>0</v>
      </c>
      <c r="K137" s="177" t="s">
        <v>460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</v>
      </c>
      <c r="R137" s="184">
        <f>Q137*H137</f>
        <v>0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246</v>
      </c>
      <c r="AT137" s="186" t="s">
        <v>241</v>
      </c>
      <c r="AU137" s="186" t="s">
        <v>80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1257</v>
      </c>
    </row>
    <row r="138" s="2" customFormat="1" ht="16.5" customHeight="1">
      <c r="A138" s="39"/>
      <c r="B138" s="174"/>
      <c r="C138" s="175" t="s">
        <v>1032</v>
      </c>
      <c r="D138" s="175" t="s">
        <v>241</v>
      </c>
      <c r="E138" s="176" t="s">
        <v>3155</v>
      </c>
      <c r="F138" s="177" t="s">
        <v>3156</v>
      </c>
      <c r="G138" s="178" t="s">
        <v>3</v>
      </c>
      <c r="H138" s="179">
        <v>1</v>
      </c>
      <c r="I138" s="180"/>
      <c r="J138" s="181">
        <f>ROUND(I138*H138,2)</f>
        <v>0</v>
      </c>
      <c r="K138" s="177" t="s">
        <v>460</v>
      </c>
      <c r="L138" s="40"/>
      <c r="M138" s="182" t="s">
        <v>3</v>
      </c>
      <c r="N138" s="183" t="s">
        <v>45</v>
      </c>
      <c r="O138" s="73"/>
      <c r="P138" s="184">
        <f>O138*H138</f>
        <v>0</v>
      </c>
      <c r="Q138" s="184">
        <v>0</v>
      </c>
      <c r="R138" s="184">
        <f>Q138*H138</f>
        <v>0</v>
      </c>
      <c r="S138" s="184">
        <v>0</v>
      </c>
      <c r="T138" s="18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186" t="s">
        <v>246</v>
      </c>
      <c r="AT138" s="186" t="s">
        <v>241</v>
      </c>
      <c r="AU138" s="186" t="s">
        <v>80</v>
      </c>
      <c r="AY138" s="20" t="s">
        <v>239</v>
      </c>
      <c r="BE138" s="187">
        <f>IF(N138="základní",J138,0)</f>
        <v>0</v>
      </c>
      <c r="BF138" s="187">
        <f>IF(N138="snížená",J138,0)</f>
        <v>0</v>
      </c>
      <c r="BG138" s="187">
        <f>IF(N138="zákl. přenesená",J138,0)</f>
        <v>0</v>
      </c>
      <c r="BH138" s="187">
        <f>IF(N138="sníž. přenesená",J138,0)</f>
        <v>0</v>
      </c>
      <c r="BI138" s="187">
        <f>IF(N138="nulová",J138,0)</f>
        <v>0</v>
      </c>
      <c r="BJ138" s="20" t="s">
        <v>86</v>
      </c>
      <c r="BK138" s="187">
        <f>ROUND(I138*H138,2)</f>
        <v>0</v>
      </c>
      <c r="BL138" s="20" t="s">
        <v>246</v>
      </c>
      <c r="BM138" s="186" t="s">
        <v>1268</v>
      </c>
    </row>
    <row r="139" s="2" customFormat="1" ht="16.5" customHeight="1">
      <c r="A139" s="39"/>
      <c r="B139" s="174"/>
      <c r="C139" s="175" t="s">
        <v>1044</v>
      </c>
      <c r="D139" s="175" t="s">
        <v>241</v>
      </c>
      <c r="E139" s="176" t="s">
        <v>3157</v>
      </c>
      <c r="F139" s="177" t="s">
        <v>3158</v>
      </c>
      <c r="G139" s="178" t="s">
        <v>3</v>
      </c>
      <c r="H139" s="179">
        <v>1</v>
      </c>
      <c r="I139" s="180"/>
      <c r="J139" s="181">
        <f>ROUND(I139*H139,2)</f>
        <v>0</v>
      </c>
      <c r="K139" s="177" t="s">
        <v>460</v>
      </c>
      <c r="L139" s="40"/>
      <c r="M139" s="182" t="s">
        <v>3</v>
      </c>
      <c r="N139" s="183" t="s">
        <v>45</v>
      </c>
      <c r="O139" s="73"/>
      <c r="P139" s="184">
        <f>O139*H139</f>
        <v>0</v>
      </c>
      <c r="Q139" s="184">
        <v>0</v>
      </c>
      <c r="R139" s="184">
        <f>Q139*H139</f>
        <v>0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246</v>
      </c>
      <c r="AT139" s="186" t="s">
        <v>241</v>
      </c>
      <c r="AU139" s="186" t="s">
        <v>80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1280</v>
      </c>
    </row>
    <row r="140" s="2" customFormat="1">
      <c r="A140" s="39"/>
      <c r="B140" s="174"/>
      <c r="C140" s="175" t="s">
        <v>1048</v>
      </c>
      <c r="D140" s="175" t="s">
        <v>241</v>
      </c>
      <c r="E140" s="176" t="s">
        <v>3159</v>
      </c>
      <c r="F140" s="177" t="s">
        <v>3160</v>
      </c>
      <c r="G140" s="178" t="s">
        <v>3</v>
      </c>
      <c r="H140" s="179">
        <v>1</v>
      </c>
      <c r="I140" s="180"/>
      <c r="J140" s="181">
        <f>ROUND(I140*H140,2)</f>
        <v>0</v>
      </c>
      <c r="K140" s="177" t="s">
        <v>460</v>
      </c>
      <c r="L140" s="40"/>
      <c r="M140" s="182" t="s">
        <v>3</v>
      </c>
      <c r="N140" s="183" t="s">
        <v>45</v>
      </c>
      <c r="O140" s="73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246</v>
      </c>
      <c r="AT140" s="186" t="s">
        <v>241</v>
      </c>
      <c r="AU140" s="186" t="s">
        <v>80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1288</v>
      </c>
    </row>
    <row r="141" s="2" customFormat="1" ht="16.5" customHeight="1">
      <c r="A141" s="39"/>
      <c r="B141" s="174"/>
      <c r="C141" s="175" t="s">
        <v>1053</v>
      </c>
      <c r="D141" s="175" t="s">
        <v>241</v>
      </c>
      <c r="E141" s="176" t="s">
        <v>3161</v>
      </c>
      <c r="F141" s="177" t="s">
        <v>3162</v>
      </c>
      <c r="G141" s="178" t="s">
        <v>3</v>
      </c>
      <c r="H141" s="179">
        <v>1</v>
      </c>
      <c r="I141" s="180"/>
      <c r="J141" s="181">
        <f>ROUND(I141*H141,2)</f>
        <v>0</v>
      </c>
      <c r="K141" s="177" t="s">
        <v>460</v>
      </c>
      <c r="L141" s="40"/>
      <c r="M141" s="182" t="s">
        <v>3</v>
      </c>
      <c r="N141" s="183" t="s">
        <v>45</v>
      </c>
      <c r="O141" s="73"/>
      <c r="P141" s="184">
        <f>O141*H141</f>
        <v>0</v>
      </c>
      <c r="Q141" s="184">
        <v>0</v>
      </c>
      <c r="R141" s="184">
        <f>Q141*H141</f>
        <v>0</v>
      </c>
      <c r="S141" s="184">
        <v>0</v>
      </c>
      <c r="T141" s="18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186" t="s">
        <v>246</v>
      </c>
      <c r="AT141" s="186" t="s">
        <v>241</v>
      </c>
      <c r="AU141" s="186" t="s">
        <v>80</v>
      </c>
      <c r="AY141" s="20" t="s">
        <v>239</v>
      </c>
      <c r="BE141" s="187">
        <f>IF(N141="základní",J141,0)</f>
        <v>0</v>
      </c>
      <c r="BF141" s="187">
        <f>IF(N141="snížená",J141,0)</f>
        <v>0</v>
      </c>
      <c r="BG141" s="187">
        <f>IF(N141="zákl. přenesená",J141,0)</f>
        <v>0</v>
      </c>
      <c r="BH141" s="187">
        <f>IF(N141="sníž. přenesená",J141,0)</f>
        <v>0</v>
      </c>
      <c r="BI141" s="187">
        <f>IF(N141="nulová",J141,0)</f>
        <v>0</v>
      </c>
      <c r="BJ141" s="20" t="s">
        <v>86</v>
      </c>
      <c r="BK141" s="187">
        <f>ROUND(I141*H141,2)</f>
        <v>0</v>
      </c>
      <c r="BL141" s="20" t="s">
        <v>246</v>
      </c>
      <c r="BM141" s="186" t="s">
        <v>1303</v>
      </c>
    </row>
    <row r="142" s="2" customFormat="1">
      <c r="A142" s="39"/>
      <c r="B142" s="174"/>
      <c r="C142" s="175" t="s">
        <v>1057</v>
      </c>
      <c r="D142" s="175" t="s">
        <v>241</v>
      </c>
      <c r="E142" s="176" t="s">
        <v>3163</v>
      </c>
      <c r="F142" s="177" t="s">
        <v>3164</v>
      </c>
      <c r="G142" s="178" t="s">
        <v>3</v>
      </c>
      <c r="H142" s="179">
        <v>1</v>
      </c>
      <c r="I142" s="180"/>
      <c r="J142" s="181">
        <f>ROUND(I142*H142,2)</f>
        <v>0</v>
      </c>
      <c r="K142" s="177" t="s">
        <v>460</v>
      </c>
      <c r="L142" s="40"/>
      <c r="M142" s="182" t="s">
        <v>3</v>
      </c>
      <c r="N142" s="183" t="s">
        <v>45</v>
      </c>
      <c r="O142" s="73"/>
      <c r="P142" s="184">
        <f>O142*H142</f>
        <v>0</v>
      </c>
      <c r="Q142" s="184">
        <v>0</v>
      </c>
      <c r="R142" s="184">
        <f>Q142*H142</f>
        <v>0</v>
      </c>
      <c r="S142" s="184">
        <v>0</v>
      </c>
      <c r="T142" s="18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186" t="s">
        <v>246</v>
      </c>
      <c r="AT142" s="186" t="s">
        <v>241</v>
      </c>
      <c r="AU142" s="186" t="s">
        <v>80</v>
      </c>
      <c r="AY142" s="20" t="s">
        <v>239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20" t="s">
        <v>86</v>
      </c>
      <c r="BK142" s="187">
        <f>ROUND(I142*H142,2)</f>
        <v>0</v>
      </c>
      <c r="BL142" s="20" t="s">
        <v>246</v>
      </c>
      <c r="BM142" s="186" t="s">
        <v>1320</v>
      </c>
    </row>
    <row r="143" s="2" customFormat="1">
      <c r="A143" s="39"/>
      <c r="B143" s="40"/>
      <c r="C143" s="39"/>
      <c r="D143" s="189" t="s">
        <v>391</v>
      </c>
      <c r="E143" s="39"/>
      <c r="F143" s="227" t="s">
        <v>3165</v>
      </c>
      <c r="G143" s="39"/>
      <c r="H143" s="39"/>
      <c r="I143" s="228"/>
      <c r="J143" s="39"/>
      <c r="K143" s="39"/>
      <c r="L143" s="40"/>
      <c r="M143" s="229"/>
      <c r="N143" s="230"/>
      <c r="O143" s="73"/>
      <c r="P143" s="73"/>
      <c r="Q143" s="73"/>
      <c r="R143" s="73"/>
      <c r="S143" s="73"/>
      <c r="T143" s="74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20" t="s">
        <v>391</v>
      </c>
      <c r="AU143" s="20" t="s">
        <v>80</v>
      </c>
    </row>
    <row r="144" s="2" customFormat="1" ht="21.75" customHeight="1">
      <c r="A144" s="39"/>
      <c r="B144" s="174"/>
      <c r="C144" s="175" t="s">
        <v>1061</v>
      </c>
      <c r="D144" s="175" t="s">
        <v>241</v>
      </c>
      <c r="E144" s="176" t="s">
        <v>3166</v>
      </c>
      <c r="F144" s="177" t="s">
        <v>3167</v>
      </c>
      <c r="G144" s="178" t="s">
        <v>3</v>
      </c>
      <c r="H144" s="179">
        <v>1</v>
      </c>
      <c r="I144" s="180"/>
      <c r="J144" s="181">
        <f>ROUND(I144*H144,2)</f>
        <v>0</v>
      </c>
      <c r="K144" s="177" t="s">
        <v>460</v>
      </c>
      <c r="L144" s="40"/>
      <c r="M144" s="182" t="s">
        <v>3</v>
      </c>
      <c r="N144" s="183" t="s">
        <v>45</v>
      </c>
      <c r="O144" s="73"/>
      <c r="P144" s="184">
        <f>O144*H144</f>
        <v>0</v>
      </c>
      <c r="Q144" s="184">
        <v>0</v>
      </c>
      <c r="R144" s="184">
        <f>Q144*H144</f>
        <v>0</v>
      </c>
      <c r="S144" s="184">
        <v>0</v>
      </c>
      <c r="T144" s="18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186" t="s">
        <v>246</v>
      </c>
      <c r="AT144" s="186" t="s">
        <v>241</v>
      </c>
      <c r="AU144" s="186" t="s">
        <v>80</v>
      </c>
      <c r="AY144" s="20" t="s">
        <v>239</v>
      </c>
      <c r="BE144" s="187">
        <f>IF(N144="základní",J144,0)</f>
        <v>0</v>
      </c>
      <c r="BF144" s="187">
        <f>IF(N144="snížená",J144,0)</f>
        <v>0</v>
      </c>
      <c r="BG144" s="187">
        <f>IF(N144="zákl. přenesená",J144,0)</f>
        <v>0</v>
      </c>
      <c r="BH144" s="187">
        <f>IF(N144="sníž. přenesená",J144,0)</f>
        <v>0</v>
      </c>
      <c r="BI144" s="187">
        <f>IF(N144="nulová",J144,0)</f>
        <v>0</v>
      </c>
      <c r="BJ144" s="20" t="s">
        <v>86</v>
      </c>
      <c r="BK144" s="187">
        <f>ROUND(I144*H144,2)</f>
        <v>0</v>
      </c>
      <c r="BL144" s="20" t="s">
        <v>246</v>
      </c>
      <c r="BM144" s="186" t="s">
        <v>1329</v>
      </c>
    </row>
    <row r="145" s="2" customFormat="1">
      <c r="A145" s="39"/>
      <c r="B145" s="174"/>
      <c r="C145" s="175" t="s">
        <v>1068</v>
      </c>
      <c r="D145" s="175" t="s">
        <v>241</v>
      </c>
      <c r="E145" s="176" t="s">
        <v>3168</v>
      </c>
      <c r="F145" s="177" t="s">
        <v>3169</v>
      </c>
      <c r="G145" s="178" t="s">
        <v>3</v>
      </c>
      <c r="H145" s="179">
        <v>1</v>
      </c>
      <c r="I145" s="180"/>
      <c r="J145" s="181">
        <f>ROUND(I145*H145,2)</f>
        <v>0</v>
      </c>
      <c r="K145" s="177" t="s">
        <v>460</v>
      </c>
      <c r="L145" s="40"/>
      <c r="M145" s="182" t="s">
        <v>3</v>
      </c>
      <c r="N145" s="183" t="s">
        <v>45</v>
      </c>
      <c r="O145" s="73"/>
      <c r="P145" s="184">
        <f>O145*H145</f>
        <v>0</v>
      </c>
      <c r="Q145" s="184">
        <v>0</v>
      </c>
      <c r="R145" s="184">
        <f>Q145*H145</f>
        <v>0</v>
      </c>
      <c r="S145" s="184">
        <v>0</v>
      </c>
      <c r="T145" s="18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186" t="s">
        <v>246</v>
      </c>
      <c r="AT145" s="186" t="s">
        <v>241</v>
      </c>
      <c r="AU145" s="186" t="s">
        <v>80</v>
      </c>
      <c r="AY145" s="20" t="s">
        <v>239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20" t="s">
        <v>86</v>
      </c>
      <c r="BK145" s="187">
        <f>ROUND(I145*H145,2)</f>
        <v>0</v>
      </c>
      <c r="BL145" s="20" t="s">
        <v>246</v>
      </c>
      <c r="BM145" s="186" t="s">
        <v>1342</v>
      </c>
    </row>
    <row r="146" s="2" customFormat="1">
      <c r="A146" s="39"/>
      <c r="B146" s="174"/>
      <c r="C146" s="175" t="s">
        <v>1073</v>
      </c>
      <c r="D146" s="175" t="s">
        <v>241</v>
      </c>
      <c r="E146" s="176" t="s">
        <v>3170</v>
      </c>
      <c r="F146" s="177" t="s">
        <v>3171</v>
      </c>
      <c r="G146" s="178" t="s">
        <v>3</v>
      </c>
      <c r="H146" s="179">
        <v>1</v>
      </c>
      <c r="I146" s="180"/>
      <c r="J146" s="181">
        <f>ROUND(I146*H146,2)</f>
        <v>0</v>
      </c>
      <c r="K146" s="177" t="s">
        <v>460</v>
      </c>
      <c r="L146" s="40"/>
      <c r="M146" s="182" t="s">
        <v>3</v>
      </c>
      <c r="N146" s="183" t="s">
        <v>45</v>
      </c>
      <c r="O146" s="73"/>
      <c r="P146" s="184">
        <f>O146*H146</f>
        <v>0</v>
      </c>
      <c r="Q146" s="184">
        <v>0</v>
      </c>
      <c r="R146" s="184">
        <f>Q146*H146</f>
        <v>0</v>
      </c>
      <c r="S146" s="184">
        <v>0</v>
      </c>
      <c r="T146" s="18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186" t="s">
        <v>246</v>
      </c>
      <c r="AT146" s="186" t="s">
        <v>241</v>
      </c>
      <c r="AU146" s="186" t="s">
        <v>80</v>
      </c>
      <c r="AY146" s="20" t="s">
        <v>239</v>
      </c>
      <c r="BE146" s="187">
        <f>IF(N146="základní",J146,0)</f>
        <v>0</v>
      </c>
      <c r="BF146" s="187">
        <f>IF(N146="snížená",J146,0)</f>
        <v>0</v>
      </c>
      <c r="BG146" s="187">
        <f>IF(N146="zákl. přenesená",J146,0)</f>
        <v>0</v>
      </c>
      <c r="BH146" s="187">
        <f>IF(N146="sníž. přenesená",J146,0)</f>
        <v>0</v>
      </c>
      <c r="BI146" s="187">
        <f>IF(N146="nulová",J146,0)</f>
        <v>0</v>
      </c>
      <c r="BJ146" s="20" t="s">
        <v>86</v>
      </c>
      <c r="BK146" s="187">
        <f>ROUND(I146*H146,2)</f>
        <v>0</v>
      </c>
      <c r="BL146" s="20" t="s">
        <v>246</v>
      </c>
      <c r="BM146" s="186" t="s">
        <v>1353</v>
      </c>
    </row>
    <row r="147" s="2" customFormat="1">
      <c r="A147" s="39"/>
      <c r="B147" s="40"/>
      <c r="C147" s="39"/>
      <c r="D147" s="189" t="s">
        <v>391</v>
      </c>
      <c r="E147" s="39"/>
      <c r="F147" s="227" t="s">
        <v>3172</v>
      </c>
      <c r="G147" s="39"/>
      <c r="H147" s="39"/>
      <c r="I147" s="228"/>
      <c r="J147" s="39"/>
      <c r="K147" s="39"/>
      <c r="L147" s="40"/>
      <c r="M147" s="229"/>
      <c r="N147" s="230"/>
      <c r="O147" s="73"/>
      <c r="P147" s="73"/>
      <c r="Q147" s="73"/>
      <c r="R147" s="73"/>
      <c r="S147" s="73"/>
      <c r="T147" s="74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20" t="s">
        <v>391</v>
      </c>
      <c r="AU147" s="20" t="s">
        <v>80</v>
      </c>
    </row>
    <row r="148" s="2" customFormat="1" ht="16.5" customHeight="1">
      <c r="A148" s="39"/>
      <c r="B148" s="174"/>
      <c r="C148" s="175" t="s">
        <v>1105</v>
      </c>
      <c r="D148" s="175" t="s">
        <v>241</v>
      </c>
      <c r="E148" s="176" t="s">
        <v>3173</v>
      </c>
      <c r="F148" s="177" t="s">
        <v>3174</v>
      </c>
      <c r="G148" s="178" t="s">
        <v>3</v>
      </c>
      <c r="H148" s="179">
        <v>1</v>
      </c>
      <c r="I148" s="180"/>
      <c r="J148" s="181">
        <f>ROUND(I148*H148,2)</f>
        <v>0</v>
      </c>
      <c r="K148" s="177" t="s">
        <v>460</v>
      </c>
      <c r="L148" s="40"/>
      <c r="M148" s="182" t="s">
        <v>3</v>
      </c>
      <c r="N148" s="183" t="s">
        <v>45</v>
      </c>
      <c r="O148" s="73"/>
      <c r="P148" s="184">
        <f>O148*H148</f>
        <v>0</v>
      </c>
      <c r="Q148" s="184">
        <v>0</v>
      </c>
      <c r="R148" s="184">
        <f>Q148*H148</f>
        <v>0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246</v>
      </c>
      <c r="AT148" s="186" t="s">
        <v>241</v>
      </c>
      <c r="AU148" s="186" t="s">
        <v>80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1362</v>
      </c>
    </row>
    <row r="149" s="2" customFormat="1" ht="21.75" customHeight="1">
      <c r="A149" s="39"/>
      <c r="B149" s="174"/>
      <c r="C149" s="175" t="s">
        <v>1110</v>
      </c>
      <c r="D149" s="175" t="s">
        <v>241</v>
      </c>
      <c r="E149" s="176" t="s">
        <v>3175</v>
      </c>
      <c r="F149" s="177" t="s">
        <v>3176</v>
      </c>
      <c r="G149" s="178" t="s">
        <v>3</v>
      </c>
      <c r="H149" s="179">
        <v>2</v>
      </c>
      <c r="I149" s="180"/>
      <c r="J149" s="181">
        <f>ROUND(I149*H149,2)</f>
        <v>0</v>
      </c>
      <c r="K149" s="177" t="s">
        <v>460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0</v>
      </c>
      <c r="R149" s="184">
        <f>Q149*H149</f>
        <v>0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246</v>
      </c>
      <c r="AT149" s="186" t="s">
        <v>241</v>
      </c>
      <c r="AU149" s="186" t="s">
        <v>80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246</v>
      </c>
      <c r="BM149" s="186" t="s">
        <v>1373</v>
      </c>
    </row>
    <row r="150" s="2" customFormat="1">
      <c r="A150" s="39"/>
      <c r="B150" s="40"/>
      <c r="C150" s="39"/>
      <c r="D150" s="189" t="s">
        <v>391</v>
      </c>
      <c r="E150" s="39"/>
      <c r="F150" s="227" t="s">
        <v>3179</v>
      </c>
      <c r="G150" s="39"/>
      <c r="H150" s="39"/>
      <c r="I150" s="228"/>
      <c r="J150" s="39"/>
      <c r="K150" s="39"/>
      <c r="L150" s="40"/>
      <c r="M150" s="229"/>
      <c r="N150" s="230"/>
      <c r="O150" s="73"/>
      <c r="P150" s="73"/>
      <c r="Q150" s="73"/>
      <c r="R150" s="73"/>
      <c r="S150" s="73"/>
      <c r="T150" s="74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20" t="s">
        <v>391</v>
      </c>
      <c r="AU150" s="20" t="s">
        <v>80</v>
      </c>
    </row>
    <row r="151" s="2" customFormat="1" ht="16.5" customHeight="1">
      <c r="A151" s="39"/>
      <c r="B151" s="174"/>
      <c r="C151" s="175" t="s">
        <v>1115</v>
      </c>
      <c r="D151" s="175" t="s">
        <v>241</v>
      </c>
      <c r="E151" s="176" t="s">
        <v>3153</v>
      </c>
      <c r="F151" s="177" t="s">
        <v>3154</v>
      </c>
      <c r="G151" s="178" t="s">
        <v>3</v>
      </c>
      <c r="H151" s="179">
        <v>2</v>
      </c>
      <c r="I151" s="180"/>
      <c r="J151" s="181">
        <f>ROUND(I151*H151,2)</f>
        <v>0</v>
      </c>
      <c r="K151" s="177" t="s">
        <v>460</v>
      </c>
      <c r="L151" s="40"/>
      <c r="M151" s="182" t="s">
        <v>3</v>
      </c>
      <c r="N151" s="183" t="s">
        <v>45</v>
      </c>
      <c r="O151" s="73"/>
      <c r="P151" s="184">
        <f>O151*H151</f>
        <v>0</v>
      </c>
      <c r="Q151" s="184">
        <v>0</v>
      </c>
      <c r="R151" s="184">
        <f>Q151*H151</f>
        <v>0</v>
      </c>
      <c r="S151" s="184">
        <v>0</v>
      </c>
      <c r="T151" s="18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186" t="s">
        <v>246</v>
      </c>
      <c r="AT151" s="186" t="s">
        <v>241</v>
      </c>
      <c r="AU151" s="186" t="s">
        <v>80</v>
      </c>
      <c r="AY151" s="20" t="s">
        <v>239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20" t="s">
        <v>86</v>
      </c>
      <c r="BK151" s="187">
        <f>ROUND(I151*H151,2)</f>
        <v>0</v>
      </c>
      <c r="BL151" s="20" t="s">
        <v>246</v>
      </c>
      <c r="BM151" s="186" t="s">
        <v>1384</v>
      </c>
    </row>
    <row r="152" s="2" customFormat="1">
      <c r="A152" s="39"/>
      <c r="B152" s="40"/>
      <c r="C152" s="39"/>
      <c r="D152" s="189" t="s">
        <v>391</v>
      </c>
      <c r="E152" s="39"/>
      <c r="F152" s="227" t="s">
        <v>3179</v>
      </c>
      <c r="G152" s="39"/>
      <c r="H152" s="39"/>
      <c r="I152" s="228"/>
      <c r="J152" s="39"/>
      <c r="K152" s="39"/>
      <c r="L152" s="40"/>
      <c r="M152" s="229"/>
      <c r="N152" s="230"/>
      <c r="O152" s="73"/>
      <c r="P152" s="73"/>
      <c r="Q152" s="73"/>
      <c r="R152" s="73"/>
      <c r="S152" s="73"/>
      <c r="T152" s="74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20" t="s">
        <v>391</v>
      </c>
      <c r="AU152" s="20" t="s">
        <v>80</v>
      </c>
    </row>
    <row r="153" s="2" customFormat="1" ht="16.5" customHeight="1">
      <c r="A153" s="39"/>
      <c r="B153" s="174"/>
      <c r="C153" s="175" t="s">
        <v>1123</v>
      </c>
      <c r="D153" s="175" t="s">
        <v>241</v>
      </c>
      <c r="E153" s="176" t="s">
        <v>3180</v>
      </c>
      <c r="F153" s="177" t="s">
        <v>3181</v>
      </c>
      <c r="G153" s="178" t="s">
        <v>3</v>
      </c>
      <c r="H153" s="179">
        <v>1</v>
      </c>
      <c r="I153" s="180"/>
      <c r="J153" s="181">
        <f>ROUND(I153*H153,2)</f>
        <v>0</v>
      </c>
      <c r="K153" s="177" t="s">
        <v>460</v>
      </c>
      <c r="L153" s="40"/>
      <c r="M153" s="182" t="s">
        <v>3</v>
      </c>
      <c r="N153" s="183" t="s">
        <v>45</v>
      </c>
      <c r="O153" s="73"/>
      <c r="P153" s="184">
        <f>O153*H153</f>
        <v>0</v>
      </c>
      <c r="Q153" s="184">
        <v>0</v>
      </c>
      <c r="R153" s="184">
        <f>Q153*H153</f>
        <v>0</v>
      </c>
      <c r="S153" s="184">
        <v>0</v>
      </c>
      <c r="T153" s="18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186" t="s">
        <v>246</v>
      </c>
      <c r="AT153" s="186" t="s">
        <v>241</v>
      </c>
      <c r="AU153" s="186" t="s">
        <v>80</v>
      </c>
      <c r="AY153" s="20" t="s">
        <v>239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20" t="s">
        <v>86</v>
      </c>
      <c r="BK153" s="187">
        <f>ROUND(I153*H153,2)</f>
        <v>0</v>
      </c>
      <c r="BL153" s="20" t="s">
        <v>246</v>
      </c>
      <c r="BM153" s="186" t="s">
        <v>1392</v>
      </c>
    </row>
    <row r="154" s="2" customFormat="1" ht="16.5" customHeight="1">
      <c r="A154" s="39"/>
      <c r="B154" s="174"/>
      <c r="C154" s="175" t="s">
        <v>1128</v>
      </c>
      <c r="D154" s="175" t="s">
        <v>241</v>
      </c>
      <c r="E154" s="176" t="s">
        <v>3182</v>
      </c>
      <c r="F154" s="177" t="s">
        <v>3183</v>
      </c>
      <c r="G154" s="178" t="s">
        <v>3</v>
      </c>
      <c r="H154" s="179">
        <v>1</v>
      </c>
      <c r="I154" s="180"/>
      <c r="J154" s="181">
        <f>ROUND(I154*H154,2)</f>
        <v>0</v>
      </c>
      <c r="K154" s="177" t="s">
        <v>460</v>
      </c>
      <c r="L154" s="40"/>
      <c r="M154" s="182" t="s">
        <v>3</v>
      </c>
      <c r="N154" s="183" t="s">
        <v>45</v>
      </c>
      <c r="O154" s="73"/>
      <c r="P154" s="184">
        <f>O154*H154</f>
        <v>0</v>
      </c>
      <c r="Q154" s="184">
        <v>0</v>
      </c>
      <c r="R154" s="184">
        <f>Q154*H154</f>
        <v>0</v>
      </c>
      <c r="S154" s="184">
        <v>0</v>
      </c>
      <c r="T154" s="18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186" t="s">
        <v>246</v>
      </c>
      <c r="AT154" s="186" t="s">
        <v>241</v>
      </c>
      <c r="AU154" s="186" t="s">
        <v>80</v>
      </c>
      <c r="AY154" s="20" t="s">
        <v>239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20" t="s">
        <v>86</v>
      </c>
      <c r="BK154" s="187">
        <f>ROUND(I154*H154,2)</f>
        <v>0</v>
      </c>
      <c r="BL154" s="20" t="s">
        <v>246</v>
      </c>
      <c r="BM154" s="186" t="s">
        <v>1408</v>
      </c>
    </row>
    <row r="155" s="2" customFormat="1">
      <c r="A155" s="39"/>
      <c r="B155" s="40"/>
      <c r="C155" s="39"/>
      <c r="D155" s="189" t="s">
        <v>391</v>
      </c>
      <c r="E155" s="39"/>
      <c r="F155" s="227" t="s">
        <v>3184</v>
      </c>
      <c r="G155" s="39"/>
      <c r="H155" s="39"/>
      <c r="I155" s="228"/>
      <c r="J155" s="39"/>
      <c r="K155" s="39"/>
      <c r="L155" s="40"/>
      <c r="M155" s="229"/>
      <c r="N155" s="230"/>
      <c r="O155" s="73"/>
      <c r="P155" s="73"/>
      <c r="Q155" s="73"/>
      <c r="R155" s="73"/>
      <c r="S155" s="73"/>
      <c r="T155" s="74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20" t="s">
        <v>391</v>
      </c>
      <c r="AU155" s="20" t="s">
        <v>80</v>
      </c>
    </row>
    <row r="156" s="12" customFormat="1" ht="25.92" customHeight="1">
      <c r="A156" s="12"/>
      <c r="B156" s="161"/>
      <c r="C156" s="12"/>
      <c r="D156" s="162" t="s">
        <v>72</v>
      </c>
      <c r="E156" s="163" t="s">
        <v>456</v>
      </c>
      <c r="F156" s="163" t="s">
        <v>3186</v>
      </c>
      <c r="G156" s="12"/>
      <c r="H156" s="12"/>
      <c r="I156" s="164"/>
      <c r="J156" s="165">
        <f>BK156</f>
        <v>0</v>
      </c>
      <c r="K156" s="12"/>
      <c r="L156" s="161"/>
      <c r="M156" s="166"/>
      <c r="N156" s="167"/>
      <c r="O156" s="167"/>
      <c r="P156" s="168">
        <f>SUM(P157:P185)</f>
        <v>0</v>
      </c>
      <c r="Q156" s="167"/>
      <c r="R156" s="168">
        <f>SUM(R157:R185)</f>
        <v>0</v>
      </c>
      <c r="S156" s="167"/>
      <c r="T156" s="169">
        <f>SUM(T157:T185)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2" t="s">
        <v>80</v>
      </c>
      <c r="AT156" s="170" t="s">
        <v>72</v>
      </c>
      <c r="AU156" s="170" t="s">
        <v>73</v>
      </c>
      <c r="AY156" s="162" t="s">
        <v>239</v>
      </c>
      <c r="BK156" s="171">
        <f>SUM(BK157:BK185)</f>
        <v>0</v>
      </c>
    </row>
    <row r="157" s="2" customFormat="1">
      <c r="A157" s="39"/>
      <c r="B157" s="174"/>
      <c r="C157" s="175" t="s">
        <v>1141</v>
      </c>
      <c r="D157" s="175" t="s">
        <v>241</v>
      </c>
      <c r="E157" s="176" t="s">
        <v>3135</v>
      </c>
      <c r="F157" s="177" t="s">
        <v>3136</v>
      </c>
      <c r="G157" s="178" t="s">
        <v>3</v>
      </c>
      <c r="H157" s="179">
        <v>1</v>
      </c>
      <c r="I157" s="180"/>
      <c r="J157" s="181">
        <f>ROUND(I157*H157,2)</f>
        <v>0</v>
      </c>
      <c r="K157" s="177" t="s">
        <v>460</v>
      </c>
      <c r="L157" s="40"/>
      <c r="M157" s="182" t="s">
        <v>3</v>
      </c>
      <c r="N157" s="183" t="s">
        <v>45</v>
      </c>
      <c r="O157" s="73"/>
      <c r="P157" s="184">
        <f>O157*H157</f>
        <v>0</v>
      </c>
      <c r="Q157" s="184">
        <v>0</v>
      </c>
      <c r="R157" s="184">
        <f>Q157*H157</f>
        <v>0</v>
      </c>
      <c r="S157" s="184">
        <v>0</v>
      </c>
      <c r="T157" s="18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186" t="s">
        <v>246</v>
      </c>
      <c r="AT157" s="186" t="s">
        <v>241</v>
      </c>
      <c r="AU157" s="186" t="s">
        <v>80</v>
      </c>
      <c r="AY157" s="20" t="s">
        <v>239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20" t="s">
        <v>86</v>
      </c>
      <c r="BK157" s="187">
        <f>ROUND(I157*H157,2)</f>
        <v>0</v>
      </c>
      <c r="BL157" s="20" t="s">
        <v>246</v>
      </c>
      <c r="BM157" s="186" t="s">
        <v>1417</v>
      </c>
    </row>
    <row r="158" s="2" customFormat="1" ht="16.5" customHeight="1">
      <c r="A158" s="39"/>
      <c r="B158" s="174"/>
      <c r="C158" s="175" t="s">
        <v>1146</v>
      </c>
      <c r="D158" s="175" t="s">
        <v>241</v>
      </c>
      <c r="E158" s="176" t="s">
        <v>3137</v>
      </c>
      <c r="F158" s="177" t="s">
        <v>3138</v>
      </c>
      <c r="G158" s="178" t="s">
        <v>3</v>
      </c>
      <c r="H158" s="179">
        <v>1</v>
      </c>
      <c r="I158" s="180"/>
      <c r="J158" s="181">
        <f>ROUND(I158*H158,2)</f>
        <v>0</v>
      </c>
      <c r="K158" s="177" t="s">
        <v>460</v>
      </c>
      <c r="L158" s="40"/>
      <c r="M158" s="182" t="s">
        <v>3</v>
      </c>
      <c r="N158" s="183" t="s">
        <v>45</v>
      </c>
      <c r="O158" s="73"/>
      <c r="P158" s="184">
        <f>O158*H158</f>
        <v>0</v>
      </c>
      <c r="Q158" s="184">
        <v>0</v>
      </c>
      <c r="R158" s="184">
        <f>Q158*H158</f>
        <v>0</v>
      </c>
      <c r="S158" s="184">
        <v>0</v>
      </c>
      <c r="T158" s="18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186" t="s">
        <v>246</v>
      </c>
      <c r="AT158" s="186" t="s">
        <v>241</v>
      </c>
      <c r="AU158" s="186" t="s">
        <v>80</v>
      </c>
      <c r="AY158" s="20" t="s">
        <v>239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20" t="s">
        <v>86</v>
      </c>
      <c r="BK158" s="187">
        <f>ROUND(I158*H158,2)</f>
        <v>0</v>
      </c>
      <c r="BL158" s="20" t="s">
        <v>246</v>
      </c>
      <c r="BM158" s="186" t="s">
        <v>1425</v>
      </c>
    </row>
    <row r="159" s="2" customFormat="1" ht="16.5" customHeight="1">
      <c r="A159" s="39"/>
      <c r="B159" s="174"/>
      <c r="C159" s="175" t="s">
        <v>1150</v>
      </c>
      <c r="D159" s="175" t="s">
        <v>241</v>
      </c>
      <c r="E159" s="176" t="s">
        <v>3139</v>
      </c>
      <c r="F159" s="177" t="s">
        <v>3140</v>
      </c>
      <c r="G159" s="178" t="s">
        <v>3</v>
      </c>
      <c r="H159" s="179">
        <v>1</v>
      </c>
      <c r="I159" s="180"/>
      <c r="J159" s="181">
        <f>ROUND(I159*H159,2)</f>
        <v>0</v>
      </c>
      <c r="K159" s="177" t="s">
        <v>460</v>
      </c>
      <c r="L159" s="40"/>
      <c r="M159" s="182" t="s">
        <v>3</v>
      </c>
      <c r="N159" s="183" t="s">
        <v>45</v>
      </c>
      <c r="O159" s="73"/>
      <c r="P159" s="184">
        <f>O159*H159</f>
        <v>0</v>
      </c>
      <c r="Q159" s="184">
        <v>0</v>
      </c>
      <c r="R159" s="184">
        <f>Q159*H159</f>
        <v>0</v>
      </c>
      <c r="S159" s="184">
        <v>0</v>
      </c>
      <c r="T159" s="18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186" t="s">
        <v>246</v>
      </c>
      <c r="AT159" s="186" t="s">
        <v>241</v>
      </c>
      <c r="AU159" s="186" t="s">
        <v>80</v>
      </c>
      <c r="AY159" s="20" t="s">
        <v>239</v>
      </c>
      <c r="BE159" s="187">
        <f>IF(N159="základní",J159,0)</f>
        <v>0</v>
      </c>
      <c r="BF159" s="187">
        <f>IF(N159="snížená",J159,0)</f>
        <v>0</v>
      </c>
      <c r="BG159" s="187">
        <f>IF(N159="zákl. přenesená",J159,0)</f>
        <v>0</v>
      </c>
      <c r="BH159" s="187">
        <f>IF(N159="sníž. přenesená",J159,0)</f>
        <v>0</v>
      </c>
      <c r="BI159" s="187">
        <f>IF(N159="nulová",J159,0)</f>
        <v>0</v>
      </c>
      <c r="BJ159" s="20" t="s">
        <v>86</v>
      </c>
      <c r="BK159" s="187">
        <f>ROUND(I159*H159,2)</f>
        <v>0</v>
      </c>
      <c r="BL159" s="20" t="s">
        <v>246</v>
      </c>
      <c r="BM159" s="186" t="s">
        <v>1438</v>
      </c>
    </row>
    <row r="160" s="2" customFormat="1" ht="21.75" customHeight="1">
      <c r="A160" s="39"/>
      <c r="B160" s="174"/>
      <c r="C160" s="175" t="s">
        <v>1154</v>
      </c>
      <c r="D160" s="175" t="s">
        <v>241</v>
      </c>
      <c r="E160" s="176" t="s">
        <v>3141</v>
      </c>
      <c r="F160" s="177" t="s">
        <v>3142</v>
      </c>
      <c r="G160" s="178" t="s">
        <v>3</v>
      </c>
      <c r="H160" s="179">
        <v>1</v>
      </c>
      <c r="I160" s="180"/>
      <c r="J160" s="181">
        <f>ROUND(I160*H160,2)</f>
        <v>0</v>
      </c>
      <c r="K160" s="177" t="s">
        <v>460</v>
      </c>
      <c r="L160" s="40"/>
      <c r="M160" s="182" t="s">
        <v>3</v>
      </c>
      <c r="N160" s="183" t="s">
        <v>45</v>
      </c>
      <c r="O160" s="73"/>
      <c r="P160" s="184">
        <f>O160*H160</f>
        <v>0</v>
      </c>
      <c r="Q160" s="184">
        <v>0</v>
      </c>
      <c r="R160" s="184">
        <f>Q160*H160</f>
        <v>0</v>
      </c>
      <c r="S160" s="184">
        <v>0</v>
      </c>
      <c r="T160" s="18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186" t="s">
        <v>246</v>
      </c>
      <c r="AT160" s="186" t="s">
        <v>241</v>
      </c>
      <c r="AU160" s="186" t="s">
        <v>80</v>
      </c>
      <c r="AY160" s="20" t="s">
        <v>239</v>
      </c>
      <c r="BE160" s="187">
        <f>IF(N160="základní",J160,0)</f>
        <v>0</v>
      </c>
      <c r="BF160" s="187">
        <f>IF(N160="snížená",J160,0)</f>
        <v>0</v>
      </c>
      <c r="BG160" s="187">
        <f>IF(N160="zákl. přenesená",J160,0)</f>
        <v>0</v>
      </c>
      <c r="BH160" s="187">
        <f>IF(N160="sníž. přenesená",J160,0)</f>
        <v>0</v>
      </c>
      <c r="BI160" s="187">
        <f>IF(N160="nulová",J160,0)</f>
        <v>0</v>
      </c>
      <c r="BJ160" s="20" t="s">
        <v>86</v>
      </c>
      <c r="BK160" s="187">
        <f>ROUND(I160*H160,2)</f>
        <v>0</v>
      </c>
      <c r="BL160" s="20" t="s">
        <v>246</v>
      </c>
      <c r="BM160" s="186" t="s">
        <v>1453</v>
      </c>
    </row>
    <row r="161" s="2" customFormat="1" ht="16.5" customHeight="1">
      <c r="A161" s="39"/>
      <c r="B161" s="174"/>
      <c r="C161" s="175" t="s">
        <v>1163</v>
      </c>
      <c r="D161" s="175" t="s">
        <v>241</v>
      </c>
      <c r="E161" s="176" t="s">
        <v>3177</v>
      </c>
      <c r="F161" s="177" t="s">
        <v>3178</v>
      </c>
      <c r="G161" s="178" t="s">
        <v>3</v>
      </c>
      <c r="H161" s="179">
        <v>1</v>
      </c>
      <c r="I161" s="180"/>
      <c r="J161" s="181">
        <f>ROUND(I161*H161,2)</f>
        <v>0</v>
      </c>
      <c r="K161" s="177" t="s">
        <v>460</v>
      </c>
      <c r="L161" s="40"/>
      <c r="M161" s="182" t="s">
        <v>3</v>
      </c>
      <c r="N161" s="183" t="s">
        <v>45</v>
      </c>
      <c r="O161" s="73"/>
      <c r="P161" s="184">
        <f>O161*H161</f>
        <v>0</v>
      </c>
      <c r="Q161" s="184">
        <v>0</v>
      </c>
      <c r="R161" s="184">
        <f>Q161*H161</f>
        <v>0</v>
      </c>
      <c r="S161" s="184">
        <v>0</v>
      </c>
      <c r="T161" s="18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186" t="s">
        <v>246</v>
      </c>
      <c r="AT161" s="186" t="s">
        <v>241</v>
      </c>
      <c r="AU161" s="186" t="s">
        <v>80</v>
      </c>
      <c r="AY161" s="20" t="s">
        <v>239</v>
      </c>
      <c r="BE161" s="187">
        <f>IF(N161="základní",J161,0)</f>
        <v>0</v>
      </c>
      <c r="BF161" s="187">
        <f>IF(N161="snížená",J161,0)</f>
        <v>0</v>
      </c>
      <c r="BG161" s="187">
        <f>IF(N161="zákl. přenesená",J161,0)</f>
        <v>0</v>
      </c>
      <c r="BH161" s="187">
        <f>IF(N161="sníž. přenesená",J161,0)</f>
        <v>0</v>
      </c>
      <c r="BI161" s="187">
        <f>IF(N161="nulová",J161,0)</f>
        <v>0</v>
      </c>
      <c r="BJ161" s="20" t="s">
        <v>86</v>
      </c>
      <c r="BK161" s="187">
        <f>ROUND(I161*H161,2)</f>
        <v>0</v>
      </c>
      <c r="BL161" s="20" t="s">
        <v>246</v>
      </c>
      <c r="BM161" s="186" t="s">
        <v>1464</v>
      </c>
    </row>
    <row r="162" s="2" customFormat="1">
      <c r="A162" s="39"/>
      <c r="B162" s="174"/>
      <c r="C162" s="175" t="s">
        <v>1169</v>
      </c>
      <c r="D162" s="175" t="s">
        <v>241</v>
      </c>
      <c r="E162" s="176" t="s">
        <v>3143</v>
      </c>
      <c r="F162" s="177" t="s">
        <v>3144</v>
      </c>
      <c r="G162" s="178" t="s">
        <v>3</v>
      </c>
      <c r="H162" s="179">
        <v>1</v>
      </c>
      <c r="I162" s="180"/>
      <c r="J162" s="181">
        <f>ROUND(I162*H162,2)</f>
        <v>0</v>
      </c>
      <c r="K162" s="177" t="s">
        <v>460</v>
      </c>
      <c r="L162" s="40"/>
      <c r="M162" s="182" t="s">
        <v>3</v>
      </c>
      <c r="N162" s="183" t="s">
        <v>45</v>
      </c>
      <c r="O162" s="73"/>
      <c r="P162" s="184">
        <f>O162*H162</f>
        <v>0</v>
      </c>
      <c r="Q162" s="184">
        <v>0</v>
      </c>
      <c r="R162" s="184">
        <f>Q162*H162</f>
        <v>0</v>
      </c>
      <c r="S162" s="184">
        <v>0</v>
      </c>
      <c r="T162" s="18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186" t="s">
        <v>246</v>
      </c>
      <c r="AT162" s="186" t="s">
        <v>241</v>
      </c>
      <c r="AU162" s="186" t="s">
        <v>80</v>
      </c>
      <c r="AY162" s="20" t="s">
        <v>239</v>
      </c>
      <c r="BE162" s="187">
        <f>IF(N162="základní",J162,0)</f>
        <v>0</v>
      </c>
      <c r="BF162" s="187">
        <f>IF(N162="snížená",J162,0)</f>
        <v>0</v>
      </c>
      <c r="BG162" s="187">
        <f>IF(N162="zákl. přenesená",J162,0)</f>
        <v>0</v>
      </c>
      <c r="BH162" s="187">
        <f>IF(N162="sníž. přenesená",J162,0)</f>
        <v>0</v>
      </c>
      <c r="BI162" s="187">
        <f>IF(N162="nulová",J162,0)</f>
        <v>0</v>
      </c>
      <c r="BJ162" s="20" t="s">
        <v>86</v>
      </c>
      <c r="BK162" s="187">
        <f>ROUND(I162*H162,2)</f>
        <v>0</v>
      </c>
      <c r="BL162" s="20" t="s">
        <v>246</v>
      </c>
      <c r="BM162" s="186" t="s">
        <v>1478</v>
      </c>
    </row>
    <row r="163" s="2" customFormat="1" ht="16.5" customHeight="1">
      <c r="A163" s="39"/>
      <c r="B163" s="174"/>
      <c r="C163" s="175" t="s">
        <v>1175</v>
      </c>
      <c r="D163" s="175" t="s">
        <v>241</v>
      </c>
      <c r="E163" s="176" t="s">
        <v>3145</v>
      </c>
      <c r="F163" s="177" t="s">
        <v>3146</v>
      </c>
      <c r="G163" s="178" t="s">
        <v>3</v>
      </c>
      <c r="H163" s="179">
        <v>1</v>
      </c>
      <c r="I163" s="180"/>
      <c r="J163" s="181">
        <f>ROUND(I163*H163,2)</f>
        <v>0</v>
      </c>
      <c r="K163" s="177" t="s">
        <v>460</v>
      </c>
      <c r="L163" s="40"/>
      <c r="M163" s="182" t="s">
        <v>3</v>
      </c>
      <c r="N163" s="183" t="s">
        <v>45</v>
      </c>
      <c r="O163" s="73"/>
      <c r="P163" s="184">
        <f>O163*H163</f>
        <v>0</v>
      </c>
      <c r="Q163" s="184">
        <v>0</v>
      </c>
      <c r="R163" s="184">
        <f>Q163*H163</f>
        <v>0</v>
      </c>
      <c r="S163" s="184">
        <v>0</v>
      </c>
      <c r="T163" s="18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186" t="s">
        <v>246</v>
      </c>
      <c r="AT163" s="186" t="s">
        <v>241</v>
      </c>
      <c r="AU163" s="186" t="s">
        <v>80</v>
      </c>
      <c r="AY163" s="20" t="s">
        <v>239</v>
      </c>
      <c r="BE163" s="187">
        <f>IF(N163="základní",J163,0)</f>
        <v>0</v>
      </c>
      <c r="BF163" s="187">
        <f>IF(N163="snížená",J163,0)</f>
        <v>0</v>
      </c>
      <c r="BG163" s="187">
        <f>IF(N163="zákl. přenesená",J163,0)</f>
        <v>0</v>
      </c>
      <c r="BH163" s="187">
        <f>IF(N163="sníž. přenesená",J163,0)</f>
        <v>0</v>
      </c>
      <c r="BI163" s="187">
        <f>IF(N163="nulová",J163,0)</f>
        <v>0</v>
      </c>
      <c r="BJ163" s="20" t="s">
        <v>86</v>
      </c>
      <c r="BK163" s="187">
        <f>ROUND(I163*H163,2)</f>
        <v>0</v>
      </c>
      <c r="BL163" s="20" t="s">
        <v>246</v>
      </c>
      <c r="BM163" s="186" t="s">
        <v>1487</v>
      </c>
    </row>
    <row r="164" s="2" customFormat="1">
      <c r="A164" s="39"/>
      <c r="B164" s="174"/>
      <c r="C164" s="175" t="s">
        <v>1181</v>
      </c>
      <c r="D164" s="175" t="s">
        <v>241</v>
      </c>
      <c r="E164" s="176" t="s">
        <v>3147</v>
      </c>
      <c r="F164" s="177" t="s">
        <v>3148</v>
      </c>
      <c r="G164" s="178" t="s">
        <v>3</v>
      </c>
      <c r="H164" s="179">
        <v>1</v>
      </c>
      <c r="I164" s="180"/>
      <c r="J164" s="181">
        <f>ROUND(I164*H164,2)</f>
        <v>0</v>
      </c>
      <c r="K164" s="177" t="s">
        <v>460</v>
      </c>
      <c r="L164" s="40"/>
      <c r="M164" s="182" t="s">
        <v>3</v>
      </c>
      <c r="N164" s="183" t="s">
        <v>45</v>
      </c>
      <c r="O164" s="73"/>
      <c r="P164" s="184">
        <f>O164*H164</f>
        <v>0</v>
      </c>
      <c r="Q164" s="184">
        <v>0</v>
      </c>
      <c r="R164" s="184">
        <f>Q164*H164</f>
        <v>0</v>
      </c>
      <c r="S164" s="184">
        <v>0</v>
      </c>
      <c r="T164" s="18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186" t="s">
        <v>246</v>
      </c>
      <c r="AT164" s="186" t="s">
        <v>241</v>
      </c>
      <c r="AU164" s="186" t="s">
        <v>80</v>
      </c>
      <c r="AY164" s="20" t="s">
        <v>239</v>
      </c>
      <c r="BE164" s="187">
        <f>IF(N164="základní",J164,0)</f>
        <v>0</v>
      </c>
      <c r="BF164" s="187">
        <f>IF(N164="snížená",J164,0)</f>
        <v>0</v>
      </c>
      <c r="BG164" s="187">
        <f>IF(N164="zákl. přenesená",J164,0)</f>
        <v>0</v>
      </c>
      <c r="BH164" s="187">
        <f>IF(N164="sníž. přenesená",J164,0)</f>
        <v>0</v>
      </c>
      <c r="BI164" s="187">
        <f>IF(N164="nulová",J164,0)</f>
        <v>0</v>
      </c>
      <c r="BJ164" s="20" t="s">
        <v>86</v>
      </c>
      <c r="BK164" s="187">
        <f>ROUND(I164*H164,2)</f>
        <v>0</v>
      </c>
      <c r="BL164" s="20" t="s">
        <v>246</v>
      </c>
      <c r="BM164" s="186" t="s">
        <v>1494</v>
      </c>
    </row>
    <row r="165" s="2" customFormat="1" ht="16.5" customHeight="1">
      <c r="A165" s="39"/>
      <c r="B165" s="174"/>
      <c r="C165" s="175" t="s">
        <v>726</v>
      </c>
      <c r="D165" s="175" t="s">
        <v>241</v>
      </c>
      <c r="E165" s="176" t="s">
        <v>3149</v>
      </c>
      <c r="F165" s="177" t="s">
        <v>3150</v>
      </c>
      <c r="G165" s="178" t="s">
        <v>3</v>
      </c>
      <c r="H165" s="179">
        <v>1</v>
      </c>
      <c r="I165" s="180"/>
      <c r="J165" s="181">
        <f>ROUND(I165*H165,2)</f>
        <v>0</v>
      </c>
      <c r="K165" s="177" t="s">
        <v>460</v>
      </c>
      <c r="L165" s="40"/>
      <c r="M165" s="182" t="s">
        <v>3</v>
      </c>
      <c r="N165" s="183" t="s">
        <v>45</v>
      </c>
      <c r="O165" s="73"/>
      <c r="P165" s="184">
        <f>O165*H165</f>
        <v>0</v>
      </c>
      <c r="Q165" s="184">
        <v>0</v>
      </c>
      <c r="R165" s="184">
        <f>Q165*H165</f>
        <v>0</v>
      </c>
      <c r="S165" s="184">
        <v>0</v>
      </c>
      <c r="T165" s="18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186" t="s">
        <v>246</v>
      </c>
      <c r="AT165" s="186" t="s">
        <v>241</v>
      </c>
      <c r="AU165" s="186" t="s">
        <v>80</v>
      </c>
      <c r="AY165" s="20" t="s">
        <v>239</v>
      </c>
      <c r="BE165" s="187">
        <f>IF(N165="základní",J165,0)</f>
        <v>0</v>
      </c>
      <c r="BF165" s="187">
        <f>IF(N165="snížená",J165,0)</f>
        <v>0</v>
      </c>
      <c r="BG165" s="187">
        <f>IF(N165="zákl. přenesená",J165,0)</f>
        <v>0</v>
      </c>
      <c r="BH165" s="187">
        <f>IF(N165="sníž. přenesená",J165,0)</f>
        <v>0</v>
      </c>
      <c r="BI165" s="187">
        <f>IF(N165="nulová",J165,0)</f>
        <v>0</v>
      </c>
      <c r="BJ165" s="20" t="s">
        <v>86</v>
      </c>
      <c r="BK165" s="187">
        <f>ROUND(I165*H165,2)</f>
        <v>0</v>
      </c>
      <c r="BL165" s="20" t="s">
        <v>246</v>
      </c>
      <c r="BM165" s="186" t="s">
        <v>1505</v>
      </c>
    </row>
    <row r="166" s="2" customFormat="1" ht="16.5" customHeight="1">
      <c r="A166" s="39"/>
      <c r="B166" s="174"/>
      <c r="C166" s="175" t="s">
        <v>1191</v>
      </c>
      <c r="D166" s="175" t="s">
        <v>241</v>
      </c>
      <c r="E166" s="176" t="s">
        <v>3151</v>
      </c>
      <c r="F166" s="177" t="s">
        <v>3152</v>
      </c>
      <c r="G166" s="178" t="s">
        <v>3</v>
      </c>
      <c r="H166" s="179">
        <v>1</v>
      </c>
      <c r="I166" s="180"/>
      <c r="J166" s="181">
        <f>ROUND(I166*H166,2)</f>
        <v>0</v>
      </c>
      <c r="K166" s="177" t="s">
        <v>460</v>
      </c>
      <c r="L166" s="40"/>
      <c r="M166" s="182" t="s">
        <v>3</v>
      </c>
      <c r="N166" s="183" t="s">
        <v>45</v>
      </c>
      <c r="O166" s="73"/>
      <c r="P166" s="184">
        <f>O166*H166</f>
        <v>0</v>
      </c>
      <c r="Q166" s="184">
        <v>0</v>
      </c>
      <c r="R166" s="184">
        <f>Q166*H166</f>
        <v>0</v>
      </c>
      <c r="S166" s="184">
        <v>0</v>
      </c>
      <c r="T166" s="18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186" t="s">
        <v>246</v>
      </c>
      <c r="AT166" s="186" t="s">
        <v>241</v>
      </c>
      <c r="AU166" s="186" t="s">
        <v>80</v>
      </c>
      <c r="AY166" s="20" t="s">
        <v>239</v>
      </c>
      <c r="BE166" s="187">
        <f>IF(N166="základní",J166,0)</f>
        <v>0</v>
      </c>
      <c r="BF166" s="187">
        <f>IF(N166="snížená",J166,0)</f>
        <v>0</v>
      </c>
      <c r="BG166" s="187">
        <f>IF(N166="zákl. přenesená",J166,0)</f>
        <v>0</v>
      </c>
      <c r="BH166" s="187">
        <f>IF(N166="sníž. přenesená",J166,0)</f>
        <v>0</v>
      </c>
      <c r="BI166" s="187">
        <f>IF(N166="nulová",J166,0)</f>
        <v>0</v>
      </c>
      <c r="BJ166" s="20" t="s">
        <v>86</v>
      </c>
      <c r="BK166" s="187">
        <f>ROUND(I166*H166,2)</f>
        <v>0</v>
      </c>
      <c r="BL166" s="20" t="s">
        <v>246</v>
      </c>
      <c r="BM166" s="186" t="s">
        <v>1512</v>
      </c>
    </row>
    <row r="167" s="2" customFormat="1" ht="16.5" customHeight="1">
      <c r="A167" s="39"/>
      <c r="B167" s="174"/>
      <c r="C167" s="175" t="s">
        <v>1201</v>
      </c>
      <c r="D167" s="175" t="s">
        <v>241</v>
      </c>
      <c r="E167" s="176" t="s">
        <v>3153</v>
      </c>
      <c r="F167" s="177" t="s">
        <v>3154</v>
      </c>
      <c r="G167" s="178" t="s">
        <v>3</v>
      </c>
      <c r="H167" s="179">
        <v>2</v>
      </c>
      <c r="I167" s="180"/>
      <c r="J167" s="181">
        <f>ROUND(I167*H167,2)</f>
        <v>0</v>
      </c>
      <c r="K167" s="177" t="s">
        <v>460</v>
      </c>
      <c r="L167" s="40"/>
      <c r="M167" s="182" t="s">
        <v>3</v>
      </c>
      <c r="N167" s="183" t="s">
        <v>45</v>
      </c>
      <c r="O167" s="73"/>
      <c r="P167" s="184">
        <f>O167*H167</f>
        <v>0</v>
      </c>
      <c r="Q167" s="184">
        <v>0</v>
      </c>
      <c r="R167" s="184">
        <f>Q167*H167</f>
        <v>0</v>
      </c>
      <c r="S167" s="184">
        <v>0</v>
      </c>
      <c r="T167" s="18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186" t="s">
        <v>246</v>
      </c>
      <c r="AT167" s="186" t="s">
        <v>241</v>
      </c>
      <c r="AU167" s="186" t="s">
        <v>80</v>
      </c>
      <c r="AY167" s="20" t="s">
        <v>239</v>
      </c>
      <c r="BE167" s="187">
        <f>IF(N167="základní",J167,0)</f>
        <v>0</v>
      </c>
      <c r="BF167" s="187">
        <f>IF(N167="snížená",J167,0)</f>
        <v>0</v>
      </c>
      <c r="BG167" s="187">
        <f>IF(N167="zákl. přenesená",J167,0)</f>
        <v>0</v>
      </c>
      <c r="BH167" s="187">
        <f>IF(N167="sníž. přenesená",J167,0)</f>
        <v>0</v>
      </c>
      <c r="BI167" s="187">
        <f>IF(N167="nulová",J167,0)</f>
        <v>0</v>
      </c>
      <c r="BJ167" s="20" t="s">
        <v>86</v>
      </c>
      <c r="BK167" s="187">
        <f>ROUND(I167*H167,2)</f>
        <v>0</v>
      </c>
      <c r="BL167" s="20" t="s">
        <v>246</v>
      </c>
      <c r="BM167" s="186" t="s">
        <v>1525</v>
      </c>
    </row>
    <row r="168" s="2" customFormat="1" ht="16.5" customHeight="1">
      <c r="A168" s="39"/>
      <c r="B168" s="174"/>
      <c r="C168" s="175" t="s">
        <v>1207</v>
      </c>
      <c r="D168" s="175" t="s">
        <v>241</v>
      </c>
      <c r="E168" s="176" t="s">
        <v>3155</v>
      </c>
      <c r="F168" s="177" t="s">
        <v>3156</v>
      </c>
      <c r="G168" s="178" t="s">
        <v>3</v>
      </c>
      <c r="H168" s="179">
        <v>1</v>
      </c>
      <c r="I168" s="180"/>
      <c r="J168" s="181">
        <f>ROUND(I168*H168,2)</f>
        <v>0</v>
      </c>
      <c r="K168" s="177" t="s">
        <v>460</v>
      </c>
      <c r="L168" s="40"/>
      <c r="M168" s="182" t="s">
        <v>3</v>
      </c>
      <c r="N168" s="183" t="s">
        <v>45</v>
      </c>
      <c r="O168" s="73"/>
      <c r="P168" s="184">
        <f>O168*H168</f>
        <v>0</v>
      </c>
      <c r="Q168" s="184">
        <v>0</v>
      </c>
      <c r="R168" s="184">
        <f>Q168*H168</f>
        <v>0</v>
      </c>
      <c r="S168" s="184">
        <v>0</v>
      </c>
      <c r="T168" s="18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186" t="s">
        <v>246</v>
      </c>
      <c r="AT168" s="186" t="s">
        <v>241</v>
      </c>
      <c r="AU168" s="186" t="s">
        <v>80</v>
      </c>
      <c r="AY168" s="20" t="s">
        <v>239</v>
      </c>
      <c r="BE168" s="187">
        <f>IF(N168="základní",J168,0)</f>
        <v>0</v>
      </c>
      <c r="BF168" s="187">
        <f>IF(N168="snížená",J168,0)</f>
        <v>0</v>
      </c>
      <c r="BG168" s="187">
        <f>IF(N168="zákl. přenesená",J168,0)</f>
        <v>0</v>
      </c>
      <c r="BH168" s="187">
        <f>IF(N168="sníž. přenesená",J168,0)</f>
        <v>0</v>
      </c>
      <c r="BI168" s="187">
        <f>IF(N168="nulová",J168,0)</f>
        <v>0</v>
      </c>
      <c r="BJ168" s="20" t="s">
        <v>86</v>
      </c>
      <c r="BK168" s="187">
        <f>ROUND(I168*H168,2)</f>
        <v>0</v>
      </c>
      <c r="BL168" s="20" t="s">
        <v>246</v>
      </c>
      <c r="BM168" s="186" t="s">
        <v>1535</v>
      </c>
    </row>
    <row r="169" s="2" customFormat="1" ht="16.5" customHeight="1">
      <c r="A169" s="39"/>
      <c r="B169" s="174"/>
      <c r="C169" s="175" t="s">
        <v>1212</v>
      </c>
      <c r="D169" s="175" t="s">
        <v>241</v>
      </c>
      <c r="E169" s="176" t="s">
        <v>3157</v>
      </c>
      <c r="F169" s="177" t="s">
        <v>3158</v>
      </c>
      <c r="G169" s="178" t="s">
        <v>3</v>
      </c>
      <c r="H169" s="179">
        <v>1</v>
      </c>
      <c r="I169" s="180"/>
      <c r="J169" s="181">
        <f>ROUND(I169*H169,2)</f>
        <v>0</v>
      </c>
      <c r="K169" s="177" t="s">
        <v>460</v>
      </c>
      <c r="L169" s="40"/>
      <c r="M169" s="182" t="s">
        <v>3</v>
      </c>
      <c r="N169" s="183" t="s">
        <v>45</v>
      </c>
      <c r="O169" s="73"/>
      <c r="P169" s="184">
        <f>O169*H169</f>
        <v>0</v>
      </c>
      <c r="Q169" s="184">
        <v>0</v>
      </c>
      <c r="R169" s="184">
        <f>Q169*H169</f>
        <v>0</v>
      </c>
      <c r="S169" s="184">
        <v>0</v>
      </c>
      <c r="T169" s="18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186" t="s">
        <v>246</v>
      </c>
      <c r="AT169" s="186" t="s">
        <v>241</v>
      </c>
      <c r="AU169" s="186" t="s">
        <v>80</v>
      </c>
      <c r="AY169" s="20" t="s">
        <v>239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20" t="s">
        <v>86</v>
      </c>
      <c r="BK169" s="187">
        <f>ROUND(I169*H169,2)</f>
        <v>0</v>
      </c>
      <c r="BL169" s="20" t="s">
        <v>246</v>
      </c>
      <c r="BM169" s="186" t="s">
        <v>1544</v>
      </c>
    </row>
    <row r="170" s="2" customFormat="1">
      <c r="A170" s="39"/>
      <c r="B170" s="174"/>
      <c r="C170" s="175" t="s">
        <v>1225</v>
      </c>
      <c r="D170" s="175" t="s">
        <v>241</v>
      </c>
      <c r="E170" s="176" t="s">
        <v>3159</v>
      </c>
      <c r="F170" s="177" t="s">
        <v>3160</v>
      </c>
      <c r="G170" s="178" t="s">
        <v>3</v>
      </c>
      <c r="H170" s="179">
        <v>1</v>
      </c>
      <c r="I170" s="180"/>
      <c r="J170" s="181">
        <f>ROUND(I170*H170,2)</f>
        <v>0</v>
      </c>
      <c r="K170" s="177" t="s">
        <v>460</v>
      </c>
      <c r="L170" s="40"/>
      <c r="M170" s="182" t="s">
        <v>3</v>
      </c>
      <c r="N170" s="183" t="s">
        <v>45</v>
      </c>
      <c r="O170" s="73"/>
      <c r="P170" s="184">
        <f>O170*H170</f>
        <v>0</v>
      </c>
      <c r="Q170" s="184">
        <v>0</v>
      </c>
      <c r="R170" s="184">
        <f>Q170*H170</f>
        <v>0</v>
      </c>
      <c r="S170" s="184">
        <v>0</v>
      </c>
      <c r="T170" s="18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186" t="s">
        <v>246</v>
      </c>
      <c r="AT170" s="186" t="s">
        <v>241</v>
      </c>
      <c r="AU170" s="186" t="s">
        <v>80</v>
      </c>
      <c r="AY170" s="20" t="s">
        <v>239</v>
      </c>
      <c r="BE170" s="187">
        <f>IF(N170="základní",J170,0)</f>
        <v>0</v>
      </c>
      <c r="BF170" s="187">
        <f>IF(N170="snížená",J170,0)</f>
        <v>0</v>
      </c>
      <c r="BG170" s="187">
        <f>IF(N170="zákl. přenesená",J170,0)</f>
        <v>0</v>
      </c>
      <c r="BH170" s="187">
        <f>IF(N170="sníž. přenesená",J170,0)</f>
        <v>0</v>
      </c>
      <c r="BI170" s="187">
        <f>IF(N170="nulová",J170,0)</f>
        <v>0</v>
      </c>
      <c r="BJ170" s="20" t="s">
        <v>86</v>
      </c>
      <c r="BK170" s="187">
        <f>ROUND(I170*H170,2)</f>
        <v>0</v>
      </c>
      <c r="BL170" s="20" t="s">
        <v>246</v>
      </c>
      <c r="BM170" s="186" t="s">
        <v>1551</v>
      </c>
    </row>
    <row r="171" s="2" customFormat="1" ht="16.5" customHeight="1">
      <c r="A171" s="39"/>
      <c r="B171" s="174"/>
      <c r="C171" s="175" t="s">
        <v>1230</v>
      </c>
      <c r="D171" s="175" t="s">
        <v>241</v>
      </c>
      <c r="E171" s="176" t="s">
        <v>3161</v>
      </c>
      <c r="F171" s="177" t="s">
        <v>3162</v>
      </c>
      <c r="G171" s="178" t="s">
        <v>3</v>
      </c>
      <c r="H171" s="179">
        <v>1</v>
      </c>
      <c r="I171" s="180"/>
      <c r="J171" s="181">
        <f>ROUND(I171*H171,2)</f>
        <v>0</v>
      </c>
      <c r="K171" s="177" t="s">
        <v>460</v>
      </c>
      <c r="L171" s="40"/>
      <c r="M171" s="182" t="s">
        <v>3</v>
      </c>
      <c r="N171" s="183" t="s">
        <v>45</v>
      </c>
      <c r="O171" s="73"/>
      <c r="P171" s="184">
        <f>O171*H171</f>
        <v>0</v>
      </c>
      <c r="Q171" s="184">
        <v>0</v>
      </c>
      <c r="R171" s="184">
        <f>Q171*H171</f>
        <v>0</v>
      </c>
      <c r="S171" s="184">
        <v>0</v>
      </c>
      <c r="T171" s="18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186" t="s">
        <v>246</v>
      </c>
      <c r="AT171" s="186" t="s">
        <v>241</v>
      </c>
      <c r="AU171" s="186" t="s">
        <v>80</v>
      </c>
      <c r="AY171" s="20" t="s">
        <v>239</v>
      </c>
      <c r="BE171" s="187">
        <f>IF(N171="základní",J171,0)</f>
        <v>0</v>
      </c>
      <c r="BF171" s="187">
        <f>IF(N171="snížená",J171,0)</f>
        <v>0</v>
      </c>
      <c r="BG171" s="187">
        <f>IF(N171="zákl. přenesená",J171,0)</f>
        <v>0</v>
      </c>
      <c r="BH171" s="187">
        <f>IF(N171="sníž. přenesená",J171,0)</f>
        <v>0</v>
      </c>
      <c r="BI171" s="187">
        <f>IF(N171="nulová",J171,0)</f>
        <v>0</v>
      </c>
      <c r="BJ171" s="20" t="s">
        <v>86</v>
      </c>
      <c r="BK171" s="187">
        <f>ROUND(I171*H171,2)</f>
        <v>0</v>
      </c>
      <c r="BL171" s="20" t="s">
        <v>246</v>
      </c>
      <c r="BM171" s="186" t="s">
        <v>1560</v>
      </c>
    </row>
    <row r="172" s="2" customFormat="1">
      <c r="A172" s="39"/>
      <c r="B172" s="174"/>
      <c r="C172" s="175" t="s">
        <v>1234</v>
      </c>
      <c r="D172" s="175" t="s">
        <v>241</v>
      </c>
      <c r="E172" s="176" t="s">
        <v>3163</v>
      </c>
      <c r="F172" s="177" t="s">
        <v>3164</v>
      </c>
      <c r="G172" s="178" t="s">
        <v>3</v>
      </c>
      <c r="H172" s="179">
        <v>1</v>
      </c>
      <c r="I172" s="180"/>
      <c r="J172" s="181">
        <f>ROUND(I172*H172,2)</f>
        <v>0</v>
      </c>
      <c r="K172" s="177" t="s">
        <v>460</v>
      </c>
      <c r="L172" s="40"/>
      <c r="M172" s="182" t="s">
        <v>3</v>
      </c>
      <c r="N172" s="183" t="s">
        <v>45</v>
      </c>
      <c r="O172" s="73"/>
      <c r="P172" s="184">
        <f>O172*H172</f>
        <v>0</v>
      </c>
      <c r="Q172" s="184">
        <v>0</v>
      </c>
      <c r="R172" s="184">
        <f>Q172*H172</f>
        <v>0</v>
      </c>
      <c r="S172" s="184">
        <v>0</v>
      </c>
      <c r="T172" s="18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186" t="s">
        <v>246</v>
      </c>
      <c r="AT172" s="186" t="s">
        <v>241</v>
      </c>
      <c r="AU172" s="186" t="s">
        <v>80</v>
      </c>
      <c r="AY172" s="20" t="s">
        <v>239</v>
      </c>
      <c r="BE172" s="187">
        <f>IF(N172="základní",J172,0)</f>
        <v>0</v>
      </c>
      <c r="BF172" s="187">
        <f>IF(N172="snížená",J172,0)</f>
        <v>0</v>
      </c>
      <c r="BG172" s="187">
        <f>IF(N172="zákl. přenesená",J172,0)</f>
        <v>0</v>
      </c>
      <c r="BH172" s="187">
        <f>IF(N172="sníž. přenesená",J172,0)</f>
        <v>0</v>
      </c>
      <c r="BI172" s="187">
        <f>IF(N172="nulová",J172,0)</f>
        <v>0</v>
      </c>
      <c r="BJ172" s="20" t="s">
        <v>86</v>
      </c>
      <c r="BK172" s="187">
        <f>ROUND(I172*H172,2)</f>
        <v>0</v>
      </c>
      <c r="BL172" s="20" t="s">
        <v>246</v>
      </c>
      <c r="BM172" s="186" t="s">
        <v>1588</v>
      </c>
    </row>
    <row r="173" s="2" customFormat="1">
      <c r="A173" s="39"/>
      <c r="B173" s="40"/>
      <c r="C173" s="39"/>
      <c r="D173" s="189" t="s">
        <v>391</v>
      </c>
      <c r="E173" s="39"/>
      <c r="F173" s="227" t="s">
        <v>3165</v>
      </c>
      <c r="G173" s="39"/>
      <c r="H173" s="39"/>
      <c r="I173" s="228"/>
      <c r="J173" s="39"/>
      <c r="K173" s="39"/>
      <c r="L173" s="40"/>
      <c r="M173" s="229"/>
      <c r="N173" s="230"/>
      <c r="O173" s="73"/>
      <c r="P173" s="73"/>
      <c r="Q173" s="73"/>
      <c r="R173" s="73"/>
      <c r="S173" s="73"/>
      <c r="T173" s="74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20" t="s">
        <v>391</v>
      </c>
      <c r="AU173" s="20" t="s">
        <v>80</v>
      </c>
    </row>
    <row r="174" s="2" customFormat="1" ht="21.75" customHeight="1">
      <c r="A174" s="39"/>
      <c r="B174" s="174"/>
      <c r="C174" s="175" t="s">
        <v>1238</v>
      </c>
      <c r="D174" s="175" t="s">
        <v>241</v>
      </c>
      <c r="E174" s="176" t="s">
        <v>3166</v>
      </c>
      <c r="F174" s="177" t="s">
        <v>3167</v>
      </c>
      <c r="G174" s="178" t="s">
        <v>3</v>
      </c>
      <c r="H174" s="179">
        <v>1</v>
      </c>
      <c r="I174" s="180"/>
      <c r="J174" s="181">
        <f>ROUND(I174*H174,2)</f>
        <v>0</v>
      </c>
      <c r="K174" s="177" t="s">
        <v>460</v>
      </c>
      <c r="L174" s="40"/>
      <c r="M174" s="182" t="s">
        <v>3</v>
      </c>
      <c r="N174" s="183" t="s">
        <v>45</v>
      </c>
      <c r="O174" s="73"/>
      <c r="P174" s="184">
        <f>O174*H174</f>
        <v>0</v>
      </c>
      <c r="Q174" s="184">
        <v>0</v>
      </c>
      <c r="R174" s="184">
        <f>Q174*H174</f>
        <v>0</v>
      </c>
      <c r="S174" s="184">
        <v>0</v>
      </c>
      <c r="T174" s="18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186" t="s">
        <v>246</v>
      </c>
      <c r="AT174" s="186" t="s">
        <v>241</v>
      </c>
      <c r="AU174" s="186" t="s">
        <v>80</v>
      </c>
      <c r="AY174" s="20" t="s">
        <v>239</v>
      </c>
      <c r="BE174" s="187">
        <f>IF(N174="základní",J174,0)</f>
        <v>0</v>
      </c>
      <c r="BF174" s="187">
        <f>IF(N174="snížená",J174,0)</f>
        <v>0</v>
      </c>
      <c r="BG174" s="187">
        <f>IF(N174="zákl. přenesená",J174,0)</f>
        <v>0</v>
      </c>
      <c r="BH174" s="187">
        <f>IF(N174="sníž. přenesená",J174,0)</f>
        <v>0</v>
      </c>
      <c r="BI174" s="187">
        <f>IF(N174="nulová",J174,0)</f>
        <v>0</v>
      </c>
      <c r="BJ174" s="20" t="s">
        <v>86</v>
      </c>
      <c r="BK174" s="187">
        <f>ROUND(I174*H174,2)</f>
        <v>0</v>
      </c>
      <c r="BL174" s="20" t="s">
        <v>246</v>
      </c>
      <c r="BM174" s="186" t="s">
        <v>1597</v>
      </c>
    </row>
    <row r="175" s="2" customFormat="1">
      <c r="A175" s="39"/>
      <c r="B175" s="174"/>
      <c r="C175" s="175" t="s">
        <v>1242</v>
      </c>
      <c r="D175" s="175" t="s">
        <v>241</v>
      </c>
      <c r="E175" s="176" t="s">
        <v>3168</v>
      </c>
      <c r="F175" s="177" t="s">
        <v>3169</v>
      </c>
      <c r="G175" s="178" t="s">
        <v>3</v>
      </c>
      <c r="H175" s="179">
        <v>1</v>
      </c>
      <c r="I175" s="180"/>
      <c r="J175" s="181">
        <f>ROUND(I175*H175,2)</f>
        <v>0</v>
      </c>
      <c r="K175" s="177" t="s">
        <v>460</v>
      </c>
      <c r="L175" s="40"/>
      <c r="M175" s="182" t="s">
        <v>3</v>
      </c>
      <c r="N175" s="183" t="s">
        <v>45</v>
      </c>
      <c r="O175" s="73"/>
      <c r="P175" s="184">
        <f>O175*H175</f>
        <v>0</v>
      </c>
      <c r="Q175" s="184">
        <v>0</v>
      </c>
      <c r="R175" s="184">
        <f>Q175*H175</f>
        <v>0</v>
      </c>
      <c r="S175" s="184">
        <v>0</v>
      </c>
      <c r="T175" s="18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186" t="s">
        <v>246</v>
      </c>
      <c r="AT175" s="186" t="s">
        <v>241</v>
      </c>
      <c r="AU175" s="186" t="s">
        <v>80</v>
      </c>
      <c r="AY175" s="20" t="s">
        <v>239</v>
      </c>
      <c r="BE175" s="187">
        <f>IF(N175="základní",J175,0)</f>
        <v>0</v>
      </c>
      <c r="BF175" s="187">
        <f>IF(N175="snížená",J175,0)</f>
        <v>0</v>
      </c>
      <c r="BG175" s="187">
        <f>IF(N175="zákl. přenesená",J175,0)</f>
        <v>0</v>
      </c>
      <c r="BH175" s="187">
        <f>IF(N175="sníž. přenesená",J175,0)</f>
        <v>0</v>
      </c>
      <c r="BI175" s="187">
        <f>IF(N175="nulová",J175,0)</f>
        <v>0</v>
      </c>
      <c r="BJ175" s="20" t="s">
        <v>86</v>
      </c>
      <c r="BK175" s="187">
        <f>ROUND(I175*H175,2)</f>
        <v>0</v>
      </c>
      <c r="BL175" s="20" t="s">
        <v>246</v>
      </c>
      <c r="BM175" s="186" t="s">
        <v>1607</v>
      </c>
    </row>
    <row r="176" s="2" customFormat="1">
      <c r="A176" s="39"/>
      <c r="B176" s="174"/>
      <c r="C176" s="175" t="s">
        <v>1247</v>
      </c>
      <c r="D176" s="175" t="s">
        <v>241</v>
      </c>
      <c r="E176" s="176" t="s">
        <v>3170</v>
      </c>
      <c r="F176" s="177" t="s">
        <v>3171</v>
      </c>
      <c r="G176" s="178" t="s">
        <v>3</v>
      </c>
      <c r="H176" s="179">
        <v>1</v>
      </c>
      <c r="I176" s="180"/>
      <c r="J176" s="181">
        <f>ROUND(I176*H176,2)</f>
        <v>0</v>
      </c>
      <c r="K176" s="177" t="s">
        <v>460</v>
      </c>
      <c r="L176" s="40"/>
      <c r="M176" s="182" t="s">
        <v>3</v>
      </c>
      <c r="N176" s="183" t="s">
        <v>45</v>
      </c>
      <c r="O176" s="73"/>
      <c r="P176" s="184">
        <f>O176*H176</f>
        <v>0</v>
      </c>
      <c r="Q176" s="184">
        <v>0</v>
      </c>
      <c r="R176" s="184">
        <f>Q176*H176</f>
        <v>0</v>
      </c>
      <c r="S176" s="184">
        <v>0</v>
      </c>
      <c r="T176" s="18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186" t="s">
        <v>246</v>
      </c>
      <c r="AT176" s="186" t="s">
        <v>241</v>
      </c>
      <c r="AU176" s="186" t="s">
        <v>80</v>
      </c>
      <c r="AY176" s="20" t="s">
        <v>239</v>
      </c>
      <c r="BE176" s="187">
        <f>IF(N176="základní",J176,0)</f>
        <v>0</v>
      </c>
      <c r="BF176" s="187">
        <f>IF(N176="snížená",J176,0)</f>
        <v>0</v>
      </c>
      <c r="BG176" s="187">
        <f>IF(N176="zákl. přenesená",J176,0)</f>
        <v>0</v>
      </c>
      <c r="BH176" s="187">
        <f>IF(N176="sníž. přenesená",J176,0)</f>
        <v>0</v>
      </c>
      <c r="BI176" s="187">
        <f>IF(N176="nulová",J176,0)</f>
        <v>0</v>
      </c>
      <c r="BJ176" s="20" t="s">
        <v>86</v>
      </c>
      <c r="BK176" s="187">
        <f>ROUND(I176*H176,2)</f>
        <v>0</v>
      </c>
      <c r="BL176" s="20" t="s">
        <v>246</v>
      </c>
      <c r="BM176" s="186" t="s">
        <v>1618</v>
      </c>
    </row>
    <row r="177" s="2" customFormat="1">
      <c r="A177" s="39"/>
      <c r="B177" s="40"/>
      <c r="C177" s="39"/>
      <c r="D177" s="189" t="s">
        <v>391</v>
      </c>
      <c r="E177" s="39"/>
      <c r="F177" s="227" t="s">
        <v>3172</v>
      </c>
      <c r="G177" s="39"/>
      <c r="H177" s="39"/>
      <c r="I177" s="228"/>
      <c r="J177" s="39"/>
      <c r="K177" s="39"/>
      <c r="L177" s="40"/>
      <c r="M177" s="229"/>
      <c r="N177" s="230"/>
      <c r="O177" s="73"/>
      <c r="P177" s="73"/>
      <c r="Q177" s="73"/>
      <c r="R177" s="73"/>
      <c r="S177" s="73"/>
      <c r="T177" s="74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20" t="s">
        <v>391</v>
      </c>
      <c r="AU177" s="20" t="s">
        <v>80</v>
      </c>
    </row>
    <row r="178" s="2" customFormat="1" ht="16.5" customHeight="1">
      <c r="A178" s="39"/>
      <c r="B178" s="174"/>
      <c r="C178" s="175" t="s">
        <v>1251</v>
      </c>
      <c r="D178" s="175" t="s">
        <v>241</v>
      </c>
      <c r="E178" s="176" t="s">
        <v>3173</v>
      </c>
      <c r="F178" s="177" t="s">
        <v>3174</v>
      </c>
      <c r="G178" s="178" t="s">
        <v>3</v>
      </c>
      <c r="H178" s="179">
        <v>1</v>
      </c>
      <c r="I178" s="180"/>
      <c r="J178" s="181">
        <f>ROUND(I178*H178,2)</f>
        <v>0</v>
      </c>
      <c r="K178" s="177" t="s">
        <v>460</v>
      </c>
      <c r="L178" s="40"/>
      <c r="M178" s="182" t="s">
        <v>3</v>
      </c>
      <c r="N178" s="183" t="s">
        <v>45</v>
      </c>
      <c r="O178" s="73"/>
      <c r="P178" s="184">
        <f>O178*H178</f>
        <v>0</v>
      </c>
      <c r="Q178" s="184">
        <v>0</v>
      </c>
      <c r="R178" s="184">
        <f>Q178*H178</f>
        <v>0</v>
      </c>
      <c r="S178" s="184">
        <v>0</v>
      </c>
      <c r="T178" s="18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186" t="s">
        <v>246</v>
      </c>
      <c r="AT178" s="186" t="s">
        <v>241</v>
      </c>
      <c r="AU178" s="186" t="s">
        <v>80</v>
      </c>
      <c r="AY178" s="20" t="s">
        <v>239</v>
      </c>
      <c r="BE178" s="187">
        <f>IF(N178="základní",J178,0)</f>
        <v>0</v>
      </c>
      <c r="BF178" s="187">
        <f>IF(N178="snížená",J178,0)</f>
        <v>0</v>
      </c>
      <c r="BG178" s="187">
        <f>IF(N178="zákl. přenesená",J178,0)</f>
        <v>0</v>
      </c>
      <c r="BH178" s="187">
        <f>IF(N178="sníž. přenesená",J178,0)</f>
        <v>0</v>
      </c>
      <c r="BI178" s="187">
        <f>IF(N178="nulová",J178,0)</f>
        <v>0</v>
      </c>
      <c r="BJ178" s="20" t="s">
        <v>86</v>
      </c>
      <c r="BK178" s="187">
        <f>ROUND(I178*H178,2)</f>
        <v>0</v>
      </c>
      <c r="BL178" s="20" t="s">
        <v>246</v>
      </c>
      <c r="BM178" s="186" t="s">
        <v>1629</v>
      </c>
    </row>
    <row r="179" s="2" customFormat="1" ht="21.75" customHeight="1">
      <c r="A179" s="39"/>
      <c r="B179" s="174"/>
      <c r="C179" s="175" t="s">
        <v>1257</v>
      </c>
      <c r="D179" s="175" t="s">
        <v>241</v>
      </c>
      <c r="E179" s="176" t="s">
        <v>3175</v>
      </c>
      <c r="F179" s="177" t="s">
        <v>3176</v>
      </c>
      <c r="G179" s="178" t="s">
        <v>3</v>
      </c>
      <c r="H179" s="179">
        <v>2</v>
      </c>
      <c r="I179" s="180"/>
      <c r="J179" s="181">
        <f>ROUND(I179*H179,2)</f>
        <v>0</v>
      </c>
      <c r="K179" s="177" t="s">
        <v>460</v>
      </c>
      <c r="L179" s="40"/>
      <c r="M179" s="182" t="s">
        <v>3</v>
      </c>
      <c r="N179" s="183" t="s">
        <v>45</v>
      </c>
      <c r="O179" s="73"/>
      <c r="P179" s="184">
        <f>O179*H179</f>
        <v>0</v>
      </c>
      <c r="Q179" s="184">
        <v>0</v>
      </c>
      <c r="R179" s="184">
        <f>Q179*H179</f>
        <v>0</v>
      </c>
      <c r="S179" s="184">
        <v>0</v>
      </c>
      <c r="T179" s="18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186" t="s">
        <v>246</v>
      </c>
      <c r="AT179" s="186" t="s">
        <v>241</v>
      </c>
      <c r="AU179" s="186" t="s">
        <v>80</v>
      </c>
      <c r="AY179" s="20" t="s">
        <v>239</v>
      </c>
      <c r="BE179" s="187">
        <f>IF(N179="základní",J179,0)</f>
        <v>0</v>
      </c>
      <c r="BF179" s="187">
        <f>IF(N179="snížená",J179,0)</f>
        <v>0</v>
      </c>
      <c r="BG179" s="187">
        <f>IF(N179="zákl. přenesená",J179,0)</f>
        <v>0</v>
      </c>
      <c r="BH179" s="187">
        <f>IF(N179="sníž. přenesená",J179,0)</f>
        <v>0</v>
      </c>
      <c r="BI179" s="187">
        <f>IF(N179="nulová",J179,0)</f>
        <v>0</v>
      </c>
      <c r="BJ179" s="20" t="s">
        <v>86</v>
      </c>
      <c r="BK179" s="187">
        <f>ROUND(I179*H179,2)</f>
        <v>0</v>
      </c>
      <c r="BL179" s="20" t="s">
        <v>246</v>
      </c>
      <c r="BM179" s="186" t="s">
        <v>1641</v>
      </c>
    </row>
    <row r="180" s="2" customFormat="1">
      <c r="A180" s="39"/>
      <c r="B180" s="40"/>
      <c r="C180" s="39"/>
      <c r="D180" s="189" t="s">
        <v>391</v>
      </c>
      <c r="E180" s="39"/>
      <c r="F180" s="227" t="s">
        <v>3179</v>
      </c>
      <c r="G180" s="39"/>
      <c r="H180" s="39"/>
      <c r="I180" s="228"/>
      <c r="J180" s="39"/>
      <c r="K180" s="39"/>
      <c r="L180" s="40"/>
      <c r="M180" s="229"/>
      <c r="N180" s="230"/>
      <c r="O180" s="73"/>
      <c r="P180" s="73"/>
      <c r="Q180" s="73"/>
      <c r="R180" s="73"/>
      <c r="S180" s="73"/>
      <c r="T180" s="74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20" t="s">
        <v>391</v>
      </c>
      <c r="AU180" s="20" t="s">
        <v>80</v>
      </c>
    </row>
    <row r="181" s="2" customFormat="1" ht="16.5" customHeight="1">
      <c r="A181" s="39"/>
      <c r="B181" s="174"/>
      <c r="C181" s="175" t="s">
        <v>1261</v>
      </c>
      <c r="D181" s="175" t="s">
        <v>241</v>
      </c>
      <c r="E181" s="176" t="s">
        <v>3153</v>
      </c>
      <c r="F181" s="177" t="s">
        <v>3154</v>
      </c>
      <c r="G181" s="178" t="s">
        <v>3</v>
      </c>
      <c r="H181" s="179">
        <v>2</v>
      </c>
      <c r="I181" s="180"/>
      <c r="J181" s="181">
        <f>ROUND(I181*H181,2)</f>
        <v>0</v>
      </c>
      <c r="K181" s="177" t="s">
        <v>460</v>
      </c>
      <c r="L181" s="40"/>
      <c r="M181" s="182" t="s">
        <v>3</v>
      </c>
      <c r="N181" s="183" t="s">
        <v>45</v>
      </c>
      <c r="O181" s="73"/>
      <c r="P181" s="184">
        <f>O181*H181</f>
        <v>0</v>
      </c>
      <c r="Q181" s="184">
        <v>0</v>
      </c>
      <c r="R181" s="184">
        <f>Q181*H181</f>
        <v>0</v>
      </c>
      <c r="S181" s="184">
        <v>0</v>
      </c>
      <c r="T181" s="185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186" t="s">
        <v>246</v>
      </c>
      <c r="AT181" s="186" t="s">
        <v>241</v>
      </c>
      <c r="AU181" s="186" t="s">
        <v>80</v>
      </c>
      <c r="AY181" s="20" t="s">
        <v>239</v>
      </c>
      <c r="BE181" s="187">
        <f>IF(N181="základní",J181,0)</f>
        <v>0</v>
      </c>
      <c r="BF181" s="187">
        <f>IF(N181="snížená",J181,0)</f>
        <v>0</v>
      </c>
      <c r="BG181" s="187">
        <f>IF(N181="zákl. přenesená",J181,0)</f>
        <v>0</v>
      </c>
      <c r="BH181" s="187">
        <f>IF(N181="sníž. přenesená",J181,0)</f>
        <v>0</v>
      </c>
      <c r="BI181" s="187">
        <f>IF(N181="nulová",J181,0)</f>
        <v>0</v>
      </c>
      <c r="BJ181" s="20" t="s">
        <v>86</v>
      </c>
      <c r="BK181" s="187">
        <f>ROUND(I181*H181,2)</f>
        <v>0</v>
      </c>
      <c r="BL181" s="20" t="s">
        <v>246</v>
      </c>
      <c r="BM181" s="186" t="s">
        <v>1650</v>
      </c>
    </row>
    <row r="182" s="2" customFormat="1">
      <c r="A182" s="39"/>
      <c r="B182" s="40"/>
      <c r="C182" s="39"/>
      <c r="D182" s="189" t="s">
        <v>391</v>
      </c>
      <c r="E182" s="39"/>
      <c r="F182" s="227" t="s">
        <v>3179</v>
      </c>
      <c r="G182" s="39"/>
      <c r="H182" s="39"/>
      <c r="I182" s="228"/>
      <c r="J182" s="39"/>
      <c r="K182" s="39"/>
      <c r="L182" s="40"/>
      <c r="M182" s="229"/>
      <c r="N182" s="230"/>
      <c r="O182" s="73"/>
      <c r="P182" s="73"/>
      <c r="Q182" s="73"/>
      <c r="R182" s="73"/>
      <c r="S182" s="73"/>
      <c r="T182" s="74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20" t="s">
        <v>391</v>
      </c>
      <c r="AU182" s="20" t="s">
        <v>80</v>
      </c>
    </row>
    <row r="183" s="2" customFormat="1" ht="16.5" customHeight="1">
      <c r="A183" s="39"/>
      <c r="B183" s="174"/>
      <c r="C183" s="175" t="s">
        <v>1268</v>
      </c>
      <c r="D183" s="175" t="s">
        <v>241</v>
      </c>
      <c r="E183" s="176" t="s">
        <v>3180</v>
      </c>
      <c r="F183" s="177" t="s">
        <v>3181</v>
      </c>
      <c r="G183" s="178" t="s">
        <v>3</v>
      </c>
      <c r="H183" s="179">
        <v>1</v>
      </c>
      <c r="I183" s="180"/>
      <c r="J183" s="181">
        <f>ROUND(I183*H183,2)</f>
        <v>0</v>
      </c>
      <c r="K183" s="177" t="s">
        <v>460</v>
      </c>
      <c r="L183" s="40"/>
      <c r="M183" s="182" t="s">
        <v>3</v>
      </c>
      <c r="N183" s="183" t="s">
        <v>45</v>
      </c>
      <c r="O183" s="73"/>
      <c r="P183" s="184">
        <f>O183*H183</f>
        <v>0</v>
      </c>
      <c r="Q183" s="184">
        <v>0</v>
      </c>
      <c r="R183" s="184">
        <f>Q183*H183</f>
        <v>0</v>
      </c>
      <c r="S183" s="184">
        <v>0</v>
      </c>
      <c r="T183" s="18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186" t="s">
        <v>246</v>
      </c>
      <c r="AT183" s="186" t="s">
        <v>241</v>
      </c>
      <c r="AU183" s="186" t="s">
        <v>80</v>
      </c>
      <c r="AY183" s="20" t="s">
        <v>239</v>
      </c>
      <c r="BE183" s="187">
        <f>IF(N183="základní",J183,0)</f>
        <v>0</v>
      </c>
      <c r="BF183" s="187">
        <f>IF(N183="snížená",J183,0)</f>
        <v>0</v>
      </c>
      <c r="BG183" s="187">
        <f>IF(N183="zákl. přenesená",J183,0)</f>
        <v>0</v>
      </c>
      <c r="BH183" s="187">
        <f>IF(N183="sníž. přenesená",J183,0)</f>
        <v>0</v>
      </c>
      <c r="BI183" s="187">
        <f>IF(N183="nulová",J183,0)</f>
        <v>0</v>
      </c>
      <c r="BJ183" s="20" t="s">
        <v>86</v>
      </c>
      <c r="BK183" s="187">
        <f>ROUND(I183*H183,2)</f>
        <v>0</v>
      </c>
      <c r="BL183" s="20" t="s">
        <v>246</v>
      </c>
      <c r="BM183" s="186" t="s">
        <v>1662</v>
      </c>
    </row>
    <row r="184" s="2" customFormat="1" ht="16.5" customHeight="1">
      <c r="A184" s="39"/>
      <c r="B184" s="174"/>
      <c r="C184" s="175" t="s">
        <v>1272</v>
      </c>
      <c r="D184" s="175" t="s">
        <v>241</v>
      </c>
      <c r="E184" s="176" t="s">
        <v>3182</v>
      </c>
      <c r="F184" s="177" t="s">
        <v>3183</v>
      </c>
      <c r="G184" s="178" t="s">
        <v>3</v>
      </c>
      <c r="H184" s="179">
        <v>1</v>
      </c>
      <c r="I184" s="180"/>
      <c r="J184" s="181">
        <f>ROUND(I184*H184,2)</f>
        <v>0</v>
      </c>
      <c r="K184" s="177" t="s">
        <v>460</v>
      </c>
      <c r="L184" s="40"/>
      <c r="M184" s="182" t="s">
        <v>3</v>
      </c>
      <c r="N184" s="183" t="s">
        <v>45</v>
      </c>
      <c r="O184" s="73"/>
      <c r="P184" s="184">
        <f>O184*H184</f>
        <v>0</v>
      </c>
      <c r="Q184" s="184">
        <v>0</v>
      </c>
      <c r="R184" s="184">
        <f>Q184*H184</f>
        <v>0</v>
      </c>
      <c r="S184" s="184">
        <v>0</v>
      </c>
      <c r="T184" s="18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186" t="s">
        <v>246</v>
      </c>
      <c r="AT184" s="186" t="s">
        <v>241</v>
      </c>
      <c r="AU184" s="186" t="s">
        <v>80</v>
      </c>
      <c r="AY184" s="20" t="s">
        <v>239</v>
      </c>
      <c r="BE184" s="187">
        <f>IF(N184="základní",J184,0)</f>
        <v>0</v>
      </c>
      <c r="BF184" s="187">
        <f>IF(N184="snížená",J184,0)</f>
        <v>0</v>
      </c>
      <c r="BG184" s="187">
        <f>IF(N184="zákl. přenesená",J184,0)</f>
        <v>0</v>
      </c>
      <c r="BH184" s="187">
        <f>IF(N184="sníž. přenesená",J184,0)</f>
        <v>0</v>
      </c>
      <c r="BI184" s="187">
        <f>IF(N184="nulová",J184,0)</f>
        <v>0</v>
      </c>
      <c r="BJ184" s="20" t="s">
        <v>86</v>
      </c>
      <c r="BK184" s="187">
        <f>ROUND(I184*H184,2)</f>
        <v>0</v>
      </c>
      <c r="BL184" s="20" t="s">
        <v>246</v>
      </c>
      <c r="BM184" s="186" t="s">
        <v>1667</v>
      </c>
    </row>
    <row r="185" s="2" customFormat="1">
      <c r="A185" s="39"/>
      <c r="B185" s="40"/>
      <c r="C185" s="39"/>
      <c r="D185" s="189" t="s">
        <v>391</v>
      </c>
      <c r="E185" s="39"/>
      <c r="F185" s="227" t="s">
        <v>3184</v>
      </c>
      <c r="G185" s="39"/>
      <c r="H185" s="39"/>
      <c r="I185" s="228"/>
      <c r="J185" s="39"/>
      <c r="K185" s="39"/>
      <c r="L185" s="40"/>
      <c r="M185" s="229"/>
      <c r="N185" s="230"/>
      <c r="O185" s="73"/>
      <c r="P185" s="73"/>
      <c r="Q185" s="73"/>
      <c r="R185" s="73"/>
      <c r="S185" s="73"/>
      <c r="T185" s="74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20" t="s">
        <v>391</v>
      </c>
      <c r="AU185" s="20" t="s">
        <v>80</v>
      </c>
    </row>
    <row r="186" s="12" customFormat="1" ht="25.92" customHeight="1">
      <c r="A186" s="12"/>
      <c r="B186" s="161"/>
      <c r="C186" s="12"/>
      <c r="D186" s="162" t="s">
        <v>72</v>
      </c>
      <c r="E186" s="163" t="s">
        <v>3187</v>
      </c>
      <c r="F186" s="163" t="s">
        <v>3188</v>
      </c>
      <c r="G186" s="12"/>
      <c r="H186" s="12"/>
      <c r="I186" s="164"/>
      <c r="J186" s="165">
        <f>BK186</f>
        <v>0</v>
      </c>
      <c r="K186" s="12"/>
      <c r="L186" s="161"/>
      <c r="M186" s="166"/>
      <c r="N186" s="167"/>
      <c r="O186" s="167"/>
      <c r="P186" s="168">
        <f>SUM(P187:P221)</f>
        <v>0</v>
      </c>
      <c r="Q186" s="167"/>
      <c r="R186" s="168">
        <f>SUM(R187:R221)</f>
        <v>0</v>
      </c>
      <c r="S186" s="167"/>
      <c r="T186" s="169">
        <f>SUM(T187:T221)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162" t="s">
        <v>80</v>
      </c>
      <c r="AT186" s="170" t="s">
        <v>72</v>
      </c>
      <c r="AU186" s="170" t="s">
        <v>73</v>
      </c>
      <c r="AY186" s="162" t="s">
        <v>239</v>
      </c>
      <c r="BK186" s="171">
        <f>SUM(BK187:BK221)</f>
        <v>0</v>
      </c>
    </row>
    <row r="187" s="2" customFormat="1">
      <c r="A187" s="39"/>
      <c r="B187" s="174"/>
      <c r="C187" s="175" t="s">
        <v>1280</v>
      </c>
      <c r="D187" s="175" t="s">
        <v>241</v>
      </c>
      <c r="E187" s="176" t="s">
        <v>3135</v>
      </c>
      <c r="F187" s="177" t="s">
        <v>3136</v>
      </c>
      <c r="G187" s="178" t="s">
        <v>3</v>
      </c>
      <c r="H187" s="179">
        <v>1</v>
      </c>
      <c r="I187" s="180"/>
      <c r="J187" s="181">
        <f>ROUND(I187*H187,2)</f>
        <v>0</v>
      </c>
      <c r="K187" s="177" t="s">
        <v>460</v>
      </c>
      <c r="L187" s="40"/>
      <c r="M187" s="182" t="s">
        <v>3</v>
      </c>
      <c r="N187" s="183" t="s">
        <v>45</v>
      </c>
      <c r="O187" s="73"/>
      <c r="P187" s="184">
        <f>O187*H187</f>
        <v>0</v>
      </c>
      <c r="Q187" s="184">
        <v>0</v>
      </c>
      <c r="R187" s="184">
        <f>Q187*H187</f>
        <v>0</v>
      </c>
      <c r="S187" s="184">
        <v>0</v>
      </c>
      <c r="T187" s="18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186" t="s">
        <v>246</v>
      </c>
      <c r="AT187" s="186" t="s">
        <v>241</v>
      </c>
      <c r="AU187" s="186" t="s">
        <v>80</v>
      </c>
      <c r="AY187" s="20" t="s">
        <v>239</v>
      </c>
      <c r="BE187" s="187">
        <f>IF(N187="základní",J187,0)</f>
        <v>0</v>
      </c>
      <c r="BF187" s="187">
        <f>IF(N187="snížená",J187,0)</f>
        <v>0</v>
      </c>
      <c r="BG187" s="187">
        <f>IF(N187="zákl. přenesená",J187,0)</f>
        <v>0</v>
      </c>
      <c r="BH187" s="187">
        <f>IF(N187="sníž. přenesená",J187,0)</f>
        <v>0</v>
      </c>
      <c r="BI187" s="187">
        <f>IF(N187="nulová",J187,0)</f>
        <v>0</v>
      </c>
      <c r="BJ187" s="20" t="s">
        <v>86</v>
      </c>
      <c r="BK187" s="187">
        <f>ROUND(I187*H187,2)</f>
        <v>0</v>
      </c>
      <c r="BL187" s="20" t="s">
        <v>246</v>
      </c>
      <c r="BM187" s="186" t="s">
        <v>1676</v>
      </c>
    </row>
    <row r="188" s="2" customFormat="1" ht="16.5" customHeight="1">
      <c r="A188" s="39"/>
      <c r="B188" s="174"/>
      <c r="C188" s="175" t="s">
        <v>1284</v>
      </c>
      <c r="D188" s="175" t="s">
        <v>241</v>
      </c>
      <c r="E188" s="176" t="s">
        <v>3137</v>
      </c>
      <c r="F188" s="177" t="s">
        <v>3138</v>
      </c>
      <c r="G188" s="178" t="s">
        <v>3</v>
      </c>
      <c r="H188" s="179">
        <v>1</v>
      </c>
      <c r="I188" s="180"/>
      <c r="J188" s="181">
        <f>ROUND(I188*H188,2)</f>
        <v>0</v>
      </c>
      <c r="K188" s="177" t="s">
        <v>460</v>
      </c>
      <c r="L188" s="40"/>
      <c r="M188" s="182" t="s">
        <v>3</v>
      </c>
      <c r="N188" s="183" t="s">
        <v>45</v>
      </c>
      <c r="O188" s="73"/>
      <c r="P188" s="184">
        <f>O188*H188</f>
        <v>0</v>
      </c>
      <c r="Q188" s="184">
        <v>0</v>
      </c>
      <c r="R188" s="184">
        <f>Q188*H188</f>
        <v>0</v>
      </c>
      <c r="S188" s="184">
        <v>0</v>
      </c>
      <c r="T188" s="18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186" t="s">
        <v>246</v>
      </c>
      <c r="AT188" s="186" t="s">
        <v>241</v>
      </c>
      <c r="AU188" s="186" t="s">
        <v>80</v>
      </c>
      <c r="AY188" s="20" t="s">
        <v>239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20" t="s">
        <v>86</v>
      </c>
      <c r="BK188" s="187">
        <f>ROUND(I188*H188,2)</f>
        <v>0</v>
      </c>
      <c r="BL188" s="20" t="s">
        <v>246</v>
      </c>
      <c r="BM188" s="186" t="s">
        <v>1687</v>
      </c>
    </row>
    <row r="189" s="2" customFormat="1" ht="16.5" customHeight="1">
      <c r="A189" s="39"/>
      <c r="B189" s="174"/>
      <c r="C189" s="175" t="s">
        <v>1288</v>
      </c>
      <c r="D189" s="175" t="s">
        <v>241</v>
      </c>
      <c r="E189" s="176" t="s">
        <v>3139</v>
      </c>
      <c r="F189" s="177" t="s">
        <v>3140</v>
      </c>
      <c r="G189" s="178" t="s">
        <v>3</v>
      </c>
      <c r="H189" s="179">
        <v>1</v>
      </c>
      <c r="I189" s="180"/>
      <c r="J189" s="181">
        <f>ROUND(I189*H189,2)</f>
        <v>0</v>
      </c>
      <c r="K189" s="177" t="s">
        <v>460</v>
      </c>
      <c r="L189" s="40"/>
      <c r="M189" s="182" t="s">
        <v>3</v>
      </c>
      <c r="N189" s="183" t="s">
        <v>45</v>
      </c>
      <c r="O189" s="73"/>
      <c r="P189" s="184">
        <f>O189*H189</f>
        <v>0</v>
      </c>
      <c r="Q189" s="184">
        <v>0</v>
      </c>
      <c r="R189" s="184">
        <f>Q189*H189</f>
        <v>0</v>
      </c>
      <c r="S189" s="184">
        <v>0</v>
      </c>
      <c r="T189" s="18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186" t="s">
        <v>246</v>
      </c>
      <c r="AT189" s="186" t="s">
        <v>241</v>
      </c>
      <c r="AU189" s="186" t="s">
        <v>80</v>
      </c>
      <c r="AY189" s="20" t="s">
        <v>239</v>
      </c>
      <c r="BE189" s="187">
        <f>IF(N189="základní",J189,0)</f>
        <v>0</v>
      </c>
      <c r="BF189" s="187">
        <f>IF(N189="snížená",J189,0)</f>
        <v>0</v>
      </c>
      <c r="BG189" s="187">
        <f>IF(N189="zákl. přenesená",J189,0)</f>
        <v>0</v>
      </c>
      <c r="BH189" s="187">
        <f>IF(N189="sníž. přenesená",J189,0)</f>
        <v>0</v>
      </c>
      <c r="BI189" s="187">
        <f>IF(N189="nulová",J189,0)</f>
        <v>0</v>
      </c>
      <c r="BJ189" s="20" t="s">
        <v>86</v>
      </c>
      <c r="BK189" s="187">
        <f>ROUND(I189*H189,2)</f>
        <v>0</v>
      </c>
      <c r="BL189" s="20" t="s">
        <v>246</v>
      </c>
      <c r="BM189" s="186" t="s">
        <v>1698</v>
      </c>
    </row>
    <row r="190" s="2" customFormat="1" ht="21.75" customHeight="1">
      <c r="A190" s="39"/>
      <c r="B190" s="174"/>
      <c r="C190" s="175" t="s">
        <v>1294</v>
      </c>
      <c r="D190" s="175" t="s">
        <v>241</v>
      </c>
      <c r="E190" s="176" t="s">
        <v>3141</v>
      </c>
      <c r="F190" s="177" t="s">
        <v>3142</v>
      </c>
      <c r="G190" s="178" t="s">
        <v>3</v>
      </c>
      <c r="H190" s="179">
        <v>1</v>
      </c>
      <c r="I190" s="180"/>
      <c r="J190" s="181">
        <f>ROUND(I190*H190,2)</f>
        <v>0</v>
      </c>
      <c r="K190" s="177" t="s">
        <v>460</v>
      </c>
      <c r="L190" s="40"/>
      <c r="M190" s="182" t="s">
        <v>3</v>
      </c>
      <c r="N190" s="183" t="s">
        <v>45</v>
      </c>
      <c r="O190" s="73"/>
      <c r="P190" s="184">
        <f>O190*H190</f>
        <v>0</v>
      </c>
      <c r="Q190" s="184">
        <v>0</v>
      </c>
      <c r="R190" s="184">
        <f>Q190*H190</f>
        <v>0</v>
      </c>
      <c r="S190" s="184">
        <v>0</v>
      </c>
      <c r="T190" s="18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186" t="s">
        <v>246</v>
      </c>
      <c r="AT190" s="186" t="s">
        <v>241</v>
      </c>
      <c r="AU190" s="186" t="s">
        <v>80</v>
      </c>
      <c r="AY190" s="20" t="s">
        <v>239</v>
      </c>
      <c r="BE190" s="187">
        <f>IF(N190="základní",J190,0)</f>
        <v>0</v>
      </c>
      <c r="BF190" s="187">
        <f>IF(N190="snížená",J190,0)</f>
        <v>0</v>
      </c>
      <c r="BG190" s="187">
        <f>IF(N190="zákl. přenesená",J190,0)</f>
        <v>0</v>
      </c>
      <c r="BH190" s="187">
        <f>IF(N190="sníž. přenesená",J190,0)</f>
        <v>0</v>
      </c>
      <c r="BI190" s="187">
        <f>IF(N190="nulová",J190,0)</f>
        <v>0</v>
      </c>
      <c r="BJ190" s="20" t="s">
        <v>86</v>
      </c>
      <c r="BK190" s="187">
        <f>ROUND(I190*H190,2)</f>
        <v>0</v>
      </c>
      <c r="BL190" s="20" t="s">
        <v>246</v>
      </c>
      <c r="BM190" s="186" t="s">
        <v>1711</v>
      </c>
    </row>
    <row r="191" s="2" customFormat="1" ht="16.5" customHeight="1">
      <c r="A191" s="39"/>
      <c r="B191" s="174"/>
      <c r="C191" s="175" t="s">
        <v>1303</v>
      </c>
      <c r="D191" s="175" t="s">
        <v>241</v>
      </c>
      <c r="E191" s="176" t="s">
        <v>3189</v>
      </c>
      <c r="F191" s="177" t="s">
        <v>3190</v>
      </c>
      <c r="G191" s="178" t="s">
        <v>3</v>
      </c>
      <c r="H191" s="179">
        <v>1</v>
      </c>
      <c r="I191" s="180"/>
      <c r="J191" s="181">
        <f>ROUND(I191*H191,2)</f>
        <v>0</v>
      </c>
      <c r="K191" s="177" t="s">
        <v>460</v>
      </c>
      <c r="L191" s="40"/>
      <c r="M191" s="182" t="s">
        <v>3</v>
      </c>
      <c r="N191" s="183" t="s">
        <v>45</v>
      </c>
      <c r="O191" s="73"/>
      <c r="P191" s="184">
        <f>O191*H191</f>
        <v>0</v>
      </c>
      <c r="Q191" s="184">
        <v>0</v>
      </c>
      <c r="R191" s="184">
        <f>Q191*H191</f>
        <v>0</v>
      </c>
      <c r="S191" s="184">
        <v>0</v>
      </c>
      <c r="T191" s="18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186" t="s">
        <v>246</v>
      </c>
      <c r="AT191" s="186" t="s">
        <v>241</v>
      </c>
      <c r="AU191" s="186" t="s">
        <v>80</v>
      </c>
      <c r="AY191" s="20" t="s">
        <v>239</v>
      </c>
      <c r="BE191" s="187">
        <f>IF(N191="základní",J191,0)</f>
        <v>0</v>
      </c>
      <c r="BF191" s="187">
        <f>IF(N191="snížená",J191,0)</f>
        <v>0</v>
      </c>
      <c r="BG191" s="187">
        <f>IF(N191="zákl. přenesená",J191,0)</f>
        <v>0</v>
      </c>
      <c r="BH191" s="187">
        <f>IF(N191="sníž. přenesená",J191,0)</f>
        <v>0</v>
      </c>
      <c r="BI191" s="187">
        <f>IF(N191="nulová",J191,0)</f>
        <v>0</v>
      </c>
      <c r="BJ191" s="20" t="s">
        <v>86</v>
      </c>
      <c r="BK191" s="187">
        <f>ROUND(I191*H191,2)</f>
        <v>0</v>
      </c>
      <c r="BL191" s="20" t="s">
        <v>246</v>
      </c>
      <c r="BM191" s="186" t="s">
        <v>1722</v>
      </c>
    </row>
    <row r="192" s="2" customFormat="1" ht="21.75" customHeight="1">
      <c r="A192" s="39"/>
      <c r="B192" s="174"/>
      <c r="C192" s="175" t="s">
        <v>1310</v>
      </c>
      <c r="D192" s="175" t="s">
        <v>241</v>
      </c>
      <c r="E192" s="176" t="s">
        <v>3175</v>
      </c>
      <c r="F192" s="177" t="s">
        <v>3176</v>
      </c>
      <c r="G192" s="178" t="s">
        <v>3</v>
      </c>
      <c r="H192" s="179">
        <v>2</v>
      </c>
      <c r="I192" s="180"/>
      <c r="J192" s="181">
        <f>ROUND(I192*H192,2)</f>
        <v>0</v>
      </c>
      <c r="K192" s="177" t="s">
        <v>460</v>
      </c>
      <c r="L192" s="40"/>
      <c r="M192" s="182" t="s">
        <v>3</v>
      </c>
      <c r="N192" s="183" t="s">
        <v>45</v>
      </c>
      <c r="O192" s="73"/>
      <c r="P192" s="184">
        <f>O192*H192</f>
        <v>0</v>
      </c>
      <c r="Q192" s="184">
        <v>0</v>
      </c>
      <c r="R192" s="184">
        <f>Q192*H192</f>
        <v>0</v>
      </c>
      <c r="S192" s="184">
        <v>0</v>
      </c>
      <c r="T192" s="18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186" t="s">
        <v>246</v>
      </c>
      <c r="AT192" s="186" t="s">
        <v>241</v>
      </c>
      <c r="AU192" s="186" t="s">
        <v>80</v>
      </c>
      <c r="AY192" s="20" t="s">
        <v>239</v>
      </c>
      <c r="BE192" s="187">
        <f>IF(N192="základní",J192,0)</f>
        <v>0</v>
      </c>
      <c r="BF192" s="187">
        <f>IF(N192="snížená",J192,0)</f>
        <v>0</v>
      </c>
      <c r="BG192" s="187">
        <f>IF(N192="zákl. přenesená",J192,0)</f>
        <v>0</v>
      </c>
      <c r="BH192" s="187">
        <f>IF(N192="sníž. přenesená",J192,0)</f>
        <v>0</v>
      </c>
      <c r="BI192" s="187">
        <f>IF(N192="nulová",J192,0)</f>
        <v>0</v>
      </c>
      <c r="BJ192" s="20" t="s">
        <v>86</v>
      </c>
      <c r="BK192" s="187">
        <f>ROUND(I192*H192,2)</f>
        <v>0</v>
      </c>
      <c r="BL192" s="20" t="s">
        <v>246</v>
      </c>
      <c r="BM192" s="186" t="s">
        <v>1731</v>
      </c>
    </row>
    <row r="193" s="2" customFormat="1" ht="33" customHeight="1">
      <c r="A193" s="39"/>
      <c r="B193" s="174"/>
      <c r="C193" s="175" t="s">
        <v>1320</v>
      </c>
      <c r="D193" s="175" t="s">
        <v>241</v>
      </c>
      <c r="E193" s="176" t="s">
        <v>3191</v>
      </c>
      <c r="F193" s="177" t="s">
        <v>3192</v>
      </c>
      <c r="G193" s="178" t="s">
        <v>3</v>
      </c>
      <c r="H193" s="179">
        <v>1</v>
      </c>
      <c r="I193" s="180"/>
      <c r="J193" s="181">
        <f>ROUND(I193*H193,2)</f>
        <v>0</v>
      </c>
      <c r="K193" s="177" t="s">
        <v>460</v>
      </c>
      <c r="L193" s="40"/>
      <c r="M193" s="182" t="s">
        <v>3</v>
      </c>
      <c r="N193" s="183" t="s">
        <v>45</v>
      </c>
      <c r="O193" s="73"/>
      <c r="P193" s="184">
        <f>O193*H193</f>
        <v>0</v>
      </c>
      <c r="Q193" s="184">
        <v>0</v>
      </c>
      <c r="R193" s="184">
        <f>Q193*H193</f>
        <v>0</v>
      </c>
      <c r="S193" s="184">
        <v>0</v>
      </c>
      <c r="T193" s="18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186" t="s">
        <v>246</v>
      </c>
      <c r="AT193" s="186" t="s">
        <v>241</v>
      </c>
      <c r="AU193" s="186" t="s">
        <v>80</v>
      </c>
      <c r="AY193" s="20" t="s">
        <v>239</v>
      </c>
      <c r="BE193" s="187">
        <f>IF(N193="základní",J193,0)</f>
        <v>0</v>
      </c>
      <c r="BF193" s="187">
        <f>IF(N193="snížená",J193,0)</f>
        <v>0</v>
      </c>
      <c r="BG193" s="187">
        <f>IF(N193="zákl. přenesená",J193,0)</f>
        <v>0</v>
      </c>
      <c r="BH193" s="187">
        <f>IF(N193="sníž. přenesená",J193,0)</f>
        <v>0</v>
      </c>
      <c r="BI193" s="187">
        <f>IF(N193="nulová",J193,0)</f>
        <v>0</v>
      </c>
      <c r="BJ193" s="20" t="s">
        <v>86</v>
      </c>
      <c r="BK193" s="187">
        <f>ROUND(I193*H193,2)</f>
        <v>0</v>
      </c>
      <c r="BL193" s="20" t="s">
        <v>246</v>
      </c>
      <c r="BM193" s="186" t="s">
        <v>1740</v>
      </c>
    </row>
    <row r="194" s="2" customFormat="1">
      <c r="A194" s="39"/>
      <c r="B194" s="174"/>
      <c r="C194" s="175" t="s">
        <v>1324</v>
      </c>
      <c r="D194" s="175" t="s">
        <v>241</v>
      </c>
      <c r="E194" s="176" t="s">
        <v>3135</v>
      </c>
      <c r="F194" s="177" t="s">
        <v>3136</v>
      </c>
      <c r="G194" s="178" t="s">
        <v>3</v>
      </c>
      <c r="H194" s="179">
        <v>1</v>
      </c>
      <c r="I194" s="180"/>
      <c r="J194" s="181">
        <f>ROUND(I194*H194,2)</f>
        <v>0</v>
      </c>
      <c r="K194" s="177" t="s">
        <v>460</v>
      </c>
      <c r="L194" s="40"/>
      <c r="M194" s="182" t="s">
        <v>3</v>
      </c>
      <c r="N194" s="183" t="s">
        <v>45</v>
      </c>
      <c r="O194" s="73"/>
      <c r="P194" s="184">
        <f>O194*H194</f>
        <v>0</v>
      </c>
      <c r="Q194" s="184">
        <v>0</v>
      </c>
      <c r="R194" s="184">
        <f>Q194*H194</f>
        <v>0</v>
      </c>
      <c r="S194" s="184">
        <v>0</v>
      </c>
      <c r="T194" s="18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186" t="s">
        <v>246</v>
      </c>
      <c r="AT194" s="186" t="s">
        <v>241</v>
      </c>
      <c r="AU194" s="186" t="s">
        <v>80</v>
      </c>
      <c r="AY194" s="20" t="s">
        <v>239</v>
      </c>
      <c r="BE194" s="187">
        <f>IF(N194="základní",J194,0)</f>
        <v>0</v>
      </c>
      <c r="BF194" s="187">
        <f>IF(N194="snížená",J194,0)</f>
        <v>0</v>
      </c>
      <c r="BG194" s="187">
        <f>IF(N194="zákl. přenesená",J194,0)</f>
        <v>0</v>
      </c>
      <c r="BH194" s="187">
        <f>IF(N194="sníž. přenesená",J194,0)</f>
        <v>0</v>
      </c>
      <c r="BI194" s="187">
        <f>IF(N194="nulová",J194,0)</f>
        <v>0</v>
      </c>
      <c r="BJ194" s="20" t="s">
        <v>86</v>
      </c>
      <c r="BK194" s="187">
        <f>ROUND(I194*H194,2)</f>
        <v>0</v>
      </c>
      <c r="BL194" s="20" t="s">
        <v>246</v>
      </c>
      <c r="BM194" s="186" t="s">
        <v>1750</v>
      </c>
    </row>
    <row r="195" s="2" customFormat="1" ht="16.5" customHeight="1">
      <c r="A195" s="39"/>
      <c r="B195" s="174"/>
      <c r="C195" s="175" t="s">
        <v>1329</v>
      </c>
      <c r="D195" s="175" t="s">
        <v>241</v>
      </c>
      <c r="E195" s="176" t="s">
        <v>3137</v>
      </c>
      <c r="F195" s="177" t="s">
        <v>3138</v>
      </c>
      <c r="G195" s="178" t="s">
        <v>3</v>
      </c>
      <c r="H195" s="179">
        <v>1</v>
      </c>
      <c r="I195" s="180"/>
      <c r="J195" s="181">
        <f>ROUND(I195*H195,2)</f>
        <v>0</v>
      </c>
      <c r="K195" s="177" t="s">
        <v>460</v>
      </c>
      <c r="L195" s="40"/>
      <c r="M195" s="182" t="s">
        <v>3</v>
      </c>
      <c r="N195" s="183" t="s">
        <v>45</v>
      </c>
      <c r="O195" s="73"/>
      <c r="P195" s="184">
        <f>O195*H195</f>
        <v>0</v>
      </c>
      <c r="Q195" s="184">
        <v>0</v>
      </c>
      <c r="R195" s="184">
        <f>Q195*H195</f>
        <v>0</v>
      </c>
      <c r="S195" s="184">
        <v>0</v>
      </c>
      <c r="T195" s="18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186" t="s">
        <v>246</v>
      </c>
      <c r="AT195" s="186" t="s">
        <v>241</v>
      </c>
      <c r="AU195" s="186" t="s">
        <v>80</v>
      </c>
      <c r="AY195" s="20" t="s">
        <v>239</v>
      </c>
      <c r="BE195" s="187">
        <f>IF(N195="základní",J195,0)</f>
        <v>0</v>
      </c>
      <c r="BF195" s="187">
        <f>IF(N195="snížená",J195,0)</f>
        <v>0</v>
      </c>
      <c r="BG195" s="187">
        <f>IF(N195="zákl. přenesená",J195,0)</f>
        <v>0</v>
      </c>
      <c r="BH195" s="187">
        <f>IF(N195="sníž. přenesená",J195,0)</f>
        <v>0</v>
      </c>
      <c r="BI195" s="187">
        <f>IF(N195="nulová",J195,0)</f>
        <v>0</v>
      </c>
      <c r="BJ195" s="20" t="s">
        <v>86</v>
      </c>
      <c r="BK195" s="187">
        <f>ROUND(I195*H195,2)</f>
        <v>0</v>
      </c>
      <c r="BL195" s="20" t="s">
        <v>246</v>
      </c>
      <c r="BM195" s="186" t="s">
        <v>1778</v>
      </c>
    </row>
    <row r="196" s="2" customFormat="1" ht="16.5" customHeight="1">
      <c r="A196" s="39"/>
      <c r="B196" s="174"/>
      <c r="C196" s="175" t="s">
        <v>1334</v>
      </c>
      <c r="D196" s="175" t="s">
        <v>241</v>
      </c>
      <c r="E196" s="176" t="s">
        <v>3139</v>
      </c>
      <c r="F196" s="177" t="s">
        <v>3140</v>
      </c>
      <c r="G196" s="178" t="s">
        <v>3</v>
      </c>
      <c r="H196" s="179">
        <v>1</v>
      </c>
      <c r="I196" s="180"/>
      <c r="J196" s="181">
        <f>ROUND(I196*H196,2)</f>
        <v>0</v>
      </c>
      <c r="K196" s="177" t="s">
        <v>460</v>
      </c>
      <c r="L196" s="40"/>
      <c r="M196" s="182" t="s">
        <v>3</v>
      </c>
      <c r="N196" s="183" t="s">
        <v>45</v>
      </c>
      <c r="O196" s="73"/>
      <c r="P196" s="184">
        <f>O196*H196</f>
        <v>0</v>
      </c>
      <c r="Q196" s="184">
        <v>0</v>
      </c>
      <c r="R196" s="184">
        <f>Q196*H196</f>
        <v>0</v>
      </c>
      <c r="S196" s="184">
        <v>0</v>
      </c>
      <c r="T196" s="18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186" t="s">
        <v>246</v>
      </c>
      <c r="AT196" s="186" t="s">
        <v>241</v>
      </c>
      <c r="AU196" s="186" t="s">
        <v>80</v>
      </c>
      <c r="AY196" s="20" t="s">
        <v>239</v>
      </c>
      <c r="BE196" s="187">
        <f>IF(N196="základní",J196,0)</f>
        <v>0</v>
      </c>
      <c r="BF196" s="187">
        <f>IF(N196="snížená",J196,0)</f>
        <v>0</v>
      </c>
      <c r="BG196" s="187">
        <f>IF(N196="zákl. přenesená",J196,0)</f>
        <v>0</v>
      </c>
      <c r="BH196" s="187">
        <f>IF(N196="sníž. přenesená",J196,0)</f>
        <v>0</v>
      </c>
      <c r="BI196" s="187">
        <f>IF(N196="nulová",J196,0)</f>
        <v>0</v>
      </c>
      <c r="BJ196" s="20" t="s">
        <v>86</v>
      </c>
      <c r="BK196" s="187">
        <f>ROUND(I196*H196,2)</f>
        <v>0</v>
      </c>
      <c r="BL196" s="20" t="s">
        <v>246</v>
      </c>
      <c r="BM196" s="186" t="s">
        <v>1806</v>
      </c>
    </row>
    <row r="197" s="2" customFormat="1" ht="21.75" customHeight="1">
      <c r="A197" s="39"/>
      <c r="B197" s="174"/>
      <c r="C197" s="175" t="s">
        <v>1342</v>
      </c>
      <c r="D197" s="175" t="s">
        <v>241</v>
      </c>
      <c r="E197" s="176" t="s">
        <v>3141</v>
      </c>
      <c r="F197" s="177" t="s">
        <v>3142</v>
      </c>
      <c r="G197" s="178" t="s">
        <v>3</v>
      </c>
      <c r="H197" s="179">
        <v>1</v>
      </c>
      <c r="I197" s="180"/>
      <c r="J197" s="181">
        <f>ROUND(I197*H197,2)</f>
        <v>0</v>
      </c>
      <c r="K197" s="177" t="s">
        <v>460</v>
      </c>
      <c r="L197" s="40"/>
      <c r="M197" s="182" t="s">
        <v>3</v>
      </c>
      <c r="N197" s="183" t="s">
        <v>45</v>
      </c>
      <c r="O197" s="73"/>
      <c r="P197" s="184">
        <f>O197*H197</f>
        <v>0</v>
      </c>
      <c r="Q197" s="184">
        <v>0</v>
      </c>
      <c r="R197" s="184">
        <f>Q197*H197</f>
        <v>0</v>
      </c>
      <c r="S197" s="184">
        <v>0</v>
      </c>
      <c r="T197" s="185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186" t="s">
        <v>246</v>
      </c>
      <c r="AT197" s="186" t="s">
        <v>241</v>
      </c>
      <c r="AU197" s="186" t="s">
        <v>80</v>
      </c>
      <c r="AY197" s="20" t="s">
        <v>239</v>
      </c>
      <c r="BE197" s="187">
        <f>IF(N197="základní",J197,0)</f>
        <v>0</v>
      </c>
      <c r="BF197" s="187">
        <f>IF(N197="snížená",J197,0)</f>
        <v>0</v>
      </c>
      <c r="BG197" s="187">
        <f>IF(N197="zákl. přenesená",J197,0)</f>
        <v>0</v>
      </c>
      <c r="BH197" s="187">
        <f>IF(N197="sníž. přenesená",J197,0)</f>
        <v>0</v>
      </c>
      <c r="BI197" s="187">
        <f>IF(N197="nulová",J197,0)</f>
        <v>0</v>
      </c>
      <c r="BJ197" s="20" t="s">
        <v>86</v>
      </c>
      <c r="BK197" s="187">
        <f>ROUND(I197*H197,2)</f>
        <v>0</v>
      </c>
      <c r="BL197" s="20" t="s">
        <v>246</v>
      </c>
      <c r="BM197" s="186" t="s">
        <v>1817</v>
      </c>
    </row>
    <row r="198" s="2" customFormat="1" ht="16.5" customHeight="1">
      <c r="A198" s="39"/>
      <c r="B198" s="174"/>
      <c r="C198" s="175" t="s">
        <v>1348</v>
      </c>
      <c r="D198" s="175" t="s">
        <v>241</v>
      </c>
      <c r="E198" s="176" t="s">
        <v>3189</v>
      </c>
      <c r="F198" s="177" t="s">
        <v>3190</v>
      </c>
      <c r="G198" s="178" t="s">
        <v>3</v>
      </c>
      <c r="H198" s="179">
        <v>1</v>
      </c>
      <c r="I198" s="180"/>
      <c r="J198" s="181">
        <f>ROUND(I198*H198,2)</f>
        <v>0</v>
      </c>
      <c r="K198" s="177" t="s">
        <v>460</v>
      </c>
      <c r="L198" s="40"/>
      <c r="M198" s="182" t="s">
        <v>3</v>
      </c>
      <c r="N198" s="183" t="s">
        <v>45</v>
      </c>
      <c r="O198" s="73"/>
      <c r="P198" s="184">
        <f>O198*H198</f>
        <v>0</v>
      </c>
      <c r="Q198" s="184">
        <v>0</v>
      </c>
      <c r="R198" s="184">
        <f>Q198*H198</f>
        <v>0</v>
      </c>
      <c r="S198" s="184">
        <v>0</v>
      </c>
      <c r="T198" s="185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186" t="s">
        <v>246</v>
      </c>
      <c r="AT198" s="186" t="s">
        <v>241</v>
      </c>
      <c r="AU198" s="186" t="s">
        <v>80</v>
      </c>
      <c r="AY198" s="20" t="s">
        <v>239</v>
      </c>
      <c r="BE198" s="187">
        <f>IF(N198="základní",J198,0)</f>
        <v>0</v>
      </c>
      <c r="BF198" s="187">
        <f>IF(N198="snížená",J198,0)</f>
        <v>0</v>
      </c>
      <c r="BG198" s="187">
        <f>IF(N198="zákl. přenesená",J198,0)</f>
        <v>0</v>
      </c>
      <c r="BH198" s="187">
        <f>IF(N198="sníž. přenesená",J198,0)</f>
        <v>0</v>
      </c>
      <c r="BI198" s="187">
        <f>IF(N198="nulová",J198,0)</f>
        <v>0</v>
      </c>
      <c r="BJ198" s="20" t="s">
        <v>86</v>
      </c>
      <c r="BK198" s="187">
        <f>ROUND(I198*H198,2)</f>
        <v>0</v>
      </c>
      <c r="BL198" s="20" t="s">
        <v>246</v>
      </c>
      <c r="BM198" s="186" t="s">
        <v>1827</v>
      </c>
    </row>
    <row r="199" s="2" customFormat="1" ht="21.75" customHeight="1">
      <c r="A199" s="39"/>
      <c r="B199" s="174"/>
      <c r="C199" s="175" t="s">
        <v>1353</v>
      </c>
      <c r="D199" s="175" t="s">
        <v>241</v>
      </c>
      <c r="E199" s="176" t="s">
        <v>3175</v>
      </c>
      <c r="F199" s="177" t="s">
        <v>3176</v>
      </c>
      <c r="G199" s="178" t="s">
        <v>3</v>
      </c>
      <c r="H199" s="179">
        <v>2</v>
      </c>
      <c r="I199" s="180"/>
      <c r="J199" s="181">
        <f>ROUND(I199*H199,2)</f>
        <v>0</v>
      </c>
      <c r="K199" s="177" t="s">
        <v>460</v>
      </c>
      <c r="L199" s="40"/>
      <c r="M199" s="182" t="s">
        <v>3</v>
      </c>
      <c r="N199" s="183" t="s">
        <v>45</v>
      </c>
      <c r="O199" s="73"/>
      <c r="P199" s="184">
        <f>O199*H199</f>
        <v>0</v>
      </c>
      <c r="Q199" s="184">
        <v>0</v>
      </c>
      <c r="R199" s="184">
        <f>Q199*H199</f>
        <v>0</v>
      </c>
      <c r="S199" s="184">
        <v>0</v>
      </c>
      <c r="T199" s="18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186" t="s">
        <v>246</v>
      </c>
      <c r="AT199" s="186" t="s">
        <v>241</v>
      </c>
      <c r="AU199" s="186" t="s">
        <v>80</v>
      </c>
      <c r="AY199" s="20" t="s">
        <v>239</v>
      </c>
      <c r="BE199" s="187">
        <f>IF(N199="základní",J199,0)</f>
        <v>0</v>
      </c>
      <c r="BF199" s="187">
        <f>IF(N199="snížená",J199,0)</f>
        <v>0</v>
      </c>
      <c r="BG199" s="187">
        <f>IF(N199="zákl. přenesená",J199,0)</f>
        <v>0</v>
      </c>
      <c r="BH199" s="187">
        <f>IF(N199="sníž. přenesená",J199,0)</f>
        <v>0</v>
      </c>
      <c r="BI199" s="187">
        <f>IF(N199="nulová",J199,0)</f>
        <v>0</v>
      </c>
      <c r="BJ199" s="20" t="s">
        <v>86</v>
      </c>
      <c r="BK199" s="187">
        <f>ROUND(I199*H199,2)</f>
        <v>0</v>
      </c>
      <c r="BL199" s="20" t="s">
        <v>246</v>
      </c>
      <c r="BM199" s="186" t="s">
        <v>1833</v>
      </c>
    </row>
    <row r="200" s="2" customFormat="1" ht="33" customHeight="1">
      <c r="A200" s="39"/>
      <c r="B200" s="174"/>
      <c r="C200" s="175" t="s">
        <v>1358</v>
      </c>
      <c r="D200" s="175" t="s">
        <v>241</v>
      </c>
      <c r="E200" s="176" t="s">
        <v>3191</v>
      </c>
      <c r="F200" s="177" t="s">
        <v>3192</v>
      </c>
      <c r="G200" s="178" t="s">
        <v>3</v>
      </c>
      <c r="H200" s="179">
        <v>1</v>
      </c>
      <c r="I200" s="180"/>
      <c r="J200" s="181">
        <f>ROUND(I200*H200,2)</f>
        <v>0</v>
      </c>
      <c r="K200" s="177" t="s">
        <v>460</v>
      </c>
      <c r="L200" s="40"/>
      <c r="M200" s="182" t="s">
        <v>3</v>
      </c>
      <c r="N200" s="183" t="s">
        <v>45</v>
      </c>
      <c r="O200" s="73"/>
      <c r="P200" s="184">
        <f>O200*H200</f>
        <v>0</v>
      </c>
      <c r="Q200" s="184">
        <v>0</v>
      </c>
      <c r="R200" s="184">
        <f>Q200*H200</f>
        <v>0</v>
      </c>
      <c r="S200" s="184">
        <v>0</v>
      </c>
      <c r="T200" s="18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186" t="s">
        <v>246</v>
      </c>
      <c r="AT200" s="186" t="s">
        <v>241</v>
      </c>
      <c r="AU200" s="186" t="s">
        <v>80</v>
      </c>
      <c r="AY200" s="20" t="s">
        <v>239</v>
      </c>
      <c r="BE200" s="187">
        <f>IF(N200="základní",J200,0)</f>
        <v>0</v>
      </c>
      <c r="BF200" s="187">
        <f>IF(N200="snížená",J200,0)</f>
        <v>0</v>
      </c>
      <c r="BG200" s="187">
        <f>IF(N200="zákl. přenesená",J200,0)</f>
        <v>0</v>
      </c>
      <c r="BH200" s="187">
        <f>IF(N200="sníž. přenesená",J200,0)</f>
        <v>0</v>
      </c>
      <c r="BI200" s="187">
        <f>IF(N200="nulová",J200,0)</f>
        <v>0</v>
      </c>
      <c r="BJ200" s="20" t="s">
        <v>86</v>
      </c>
      <c r="BK200" s="187">
        <f>ROUND(I200*H200,2)</f>
        <v>0</v>
      </c>
      <c r="BL200" s="20" t="s">
        <v>246</v>
      </c>
      <c r="BM200" s="186" t="s">
        <v>1851</v>
      </c>
    </row>
    <row r="201" s="2" customFormat="1">
      <c r="A201" s="39"/>
      <c r="B201" s="174"/>
      <c r="C201" s="175" t="s">
        <v>1362</v>
      </c>
      <c r="D201" s="175" t="s">
        <v>241</v>
      </c>
      <c r="E201" s="176" t="s">
        <v>3143</v>
      </c>
      <c r="F201" s="177" t="s">
        <v>3144</v>
      </c>
      <c r="G201" s="178" t="s">
        <v>3</v>
      </c>
      <c r="H201" s="179">
        <v>1</v>
      </c>
      <c r="I201" s="180"/>
      <c r="J201" s="181">
        <f>ROUND(I201*H201,2)</f>
        <v>0</v>
      </c>
      <c r="K201" s="177" t="s">
        <v>460</v>
      </c>
      <c r="L201" s="40"/>
      <c r="M201" s="182" t="s">
        <v>3</v>
      </c>
      <c r="N201" s="183" t="s">
        <v>45</v>
      </c>
      <c r="O201" s="73"/>
      <c r="P201" s="184">
        <f>O201*H201</f>
        <v>0</v>
      </c>
      <c r="Q201" s="184">
        <v>0</v>
      </c>
      <c r="R201" s="184">
        <f>Q201*H201</f>
        <v>0</v>
      </c>
      <c r="S201" s="184">
        <v>0</v>
      </c>
      <c r="T201" s="18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186" t="s">
        <v>246</v>
      </c>
      <c r="AT201" s="186" t="s">
        <v>241</v>
      </c>
      <c r="AU201" s="186" t="s">
        <v>80</v>
      </c>
      <c r="AY201" s="20" t="s">
        <v>239</v>
      </c>
      <c r="BE201" s="187">
        <f>IF(N201="základní",J201,0)</f>
        <v>0</v>
      </c>
      <c r="BF201" s="187">
        <f>IF(N201="snížená",J201,0)</f>
        <v>0</v>
      </c>
      <c r="BG201" s="187">
        <f>IF(N201="zákl. přenesená",J201,0)</f>
        <v>0</v>
      </c>
      <c r="BH201" s="187">
        <f>IF(N201="sníž. přenesená",J201,0)</f>
        <v>0</v>
      </c>
      <c r="BI201" s="187">
        <f>IF(N201="nulová",J201,0)</f>
        <v>0</v>
      </c>
      <c r="BJ201" s="20" t="s">
        <v>86</v>
      </c>
      <c r="BK201" s="187">
        <f>ROUND(I201*H201,2)</f>
        <v>0</v>
      </c>
      <c r="BL201" s="20" t="s">
        <v>246</v>
      </c>
      <c r="BM201" s="186" t="s">
        <v>1860</v>
      </c>
    </row>
    <row r="202" s="2" customFormat="1" ht="16.5" customHeight="1">
      <c r="A202" s="39"/>
      <c r="B202" s="174"/>
      <c r="C202" s="175" t="s">
        <v>1368</v>
      </c>
      <c r="D202" s="175" t="s">
        <v>241</v>
      </c>
      <c r="E202" s="176" t="s">
        <v>3145</v>
      </c>
      <c r="F202" s="177" t="s">
        <v>3146</v>
      </c>
      <c r="G202" s="178" t="s">
        <v>3</v>
      </c>
      <c r="H202" s="179">
        <v>1</v>
      </c>
      <c r="I202" s="180"/>
      <c r="J202" s="181">
        <f>ROUND(I202*H202,2)</f>
        <v>0</v>
      </c>
      <c r="K202" s="177" t="s">
        <v>460</v>
      </c>
      <c r="L202" s="40"/>
      <c r="M202" s="182" t="s">
        <v>3</v>
      </c>
      <c r="N202" s="183" t="s">
        <v>45</v>
      </c>
      <c r="O202" s="73"/>
      <c r="P202" s="184">
        <f>O202*H202</f>
        <v>0</v>
      </c>
      <c r="Q202" s="184">
        <v>0</v>
      </c>
      <c r="R202" s="184">
        <f>Q202*H202</f>
        <v>0</v>
      </c>
      <c r="S202" s="184">
        <v>0</v>
      </c>
      <c r="T202" s="18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186" t="s">
        <v>246</v>
      </c>
      <c r="AT202" s="186" t="s">
        <v>241</v>
      </c>
      <c r="AU202" s="186" t="s">
        <v>80</v>
      </c>
      <c r="AY202" s="20" t="s">
        <v>239</v>
      </c>
      <c r="BE202" s="187">
        <f>IF(N202="základní",J202,0)</f>
        <v>0</v>
      </c>
      <c r="BF202" s="187">
        <f>IF(N202="snížená",J202,0)</f>
        <v>0</v>
      </c>
      <c r="BG202" s="187">
        <f>IF(N202="zákl. přenesená",J202,0)</f>
        <v>0</v>
      </c>
      <c r="BH202" s="187">
        <f>IF(N202="sníž. přenesená",J202,0)</f>
        <v>0</v>
      </c>
      <c r="BI202" s="187">
        <f>IF(N202="nulová",J202,0)</f>
        <v>0</v>
      </c>
      <c r="BJ202" s="20" t="s">
        <v>86</v>
      </c>
      <c r="BK202" s="187">
        <f>ROUND(I202*H202,2)</f>
        <v>0</v>
      </c>
      <c r="BL202" s="20" t="s">
        <v>246</v>
      </c>
      <c r="BM202" s="186" t="s">
        <v>1869</v>
      </c>
    </row>
    <row r="203" s="2" customFormat="1">
      <c r="A203" s="39"/>
      <c r="B203" s="174"/>
      <c r="C203" s="175" t="s">
        <v>1373</v>
      </c>
      <c r="D203" s="175" t="s">
        <v>241</v>
      </c>
      <c r="E203" s="176" t="s">
        <v>3147</v>
      </c>
      <c r="F203" s="177" t="s">
        <v>3148</v>
      </c>
      <c r="G203" s="178" t="s">
        <v>3</v>
      </c>
      <c r="H203" s="179">
        <v>1</v>
      </c>
      <c r="I203" s="180"/>
      <c r="J203" s="181">
        <f>ROUND(I203*H203,2)</f>
        <v>0</v>
      </c>
      <c r="K203" s="177" t="s">
        <v>460</v>
      </c>
      <c r="L203" s="40"/>
      <c r="M203" s="182" t="s">
        <v>3</v>
      </c>
      <c r="N203" s="183" t="s">
        <v>45</v>
      </c>
      <c r="O203" s="73"/>
      <c r="P203" s="184">
        <f>O203*H203</f>
        <v>0</v>
      </c>
      <c r="Q203" s="184">
        <v>0</v>
      </c>
      <c r="R203" s="184">
        <f>Q203*H203</f>
        <v>0</v>
      </c>
      <c r="S203" s="184">
        <v>0</v>
      </c>
      <c r="T203" s="185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186" t="s">
        <v>246</v>
      </c>
      <c r="AT203" s="186" t="s">
        <v>241</v>
      </c>
      <c r="AU203" s="186" t="s">
        <v>80</v>
      </c>
      <c r="AY203" s="20" t="s">
        <v>239</v>
      </c>
      <c r="BE203" s="187">
        <f>IF(N203="základní",J203,0)</f>
        <v>0</v>
      </c>
      <c r="BF203" s="187">
        <f>IF(N203="snížená",J203,0)</f>
        <v>0</v>
      </c>
      <c r="BG203" s="187">
        <f>IF(N203="zákl. přenesená",J203,0)</f>
        <v>0</v>
      </c>
      <c r="BH203" s="187">
        <f>IF(N203="sníž. přenesená",J203,0)</f>
        <v>0</v>
      </c>
      <c r="BI203" s="187">
        <f>IF(N203="nulová",J203,0)</f>
        <v>0</v>
      </c>
      <c r="BJ203" s="20" t="s">
        <v>86</v>
      </c>
      <c r="BK203" s="187">
        <f>ROUND(I203*H203,2)</f>
        <v>0</v>
      </c>
      <c r="BL203" s="20" t="s">
        <v>246</v>
      </c>
      <c r="BM203" s="186" t="s">
        <v>1877</v>
      </c>
    </row>
    <row r="204" s="2" customFormat="1" ht="16.5" customHeight="1">
      <c r="A204" s="39"/>
      <c r="B204" s="174"/>
      <c r="C204" s="175" t="s">
        <v>1379</v>
      </c>
      <c r="D204" s="175" t="s">
        <v>241</v>
      </c>
      <c r="E204" s="176" t="s">
        <v>3149</v>
      </c>
      <c r="F204" s="177" t="s">
        <v>3150</v>
      </c>
      <c r="G204" s="178" t="s">
        <v>3</v>
      </c>
      <c r="H204" s="179">
        <v>1</v>
      </c>
      <c r="I204" s="180"/>
      <c r="J204" s="181">
        <f>ROUND(I204*H204,2)</f>
        <v>0</v>
      </c>
      <c r="K204" s="177" t="s">
        <v>460</v>
      </c>
      <c r="L204" s="40"/>
      <c r="M204" s="182" t="s">
        <v>3</v>
      </c>
      <c r="N204" s="183" t="s">
        <v>45</v>
      </c>
      <c r="O204" s="73"/>
      <c r="P204" s="184">
        <f>O204*H204</f>
        <v>0</v>
      </c>
      <c r="Q204" s="184">
        <v>0</v>
      </c>
      <c r="R204" s="184">
        <f>Q204*H204</f>
        <v>0</v>
      </c>
      <c r="S204" s="184">
        <v>0</v>
      </c>
      <c r="T204" s="18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186" t="s">
        <v>246</v>
      </c>
      <c r="AT204" s="186" t="s">
        <v>241</v>
      </c>
      <c r="AU204" s="186" t="s">
        <v>80</v>
      </c>
      <c r="AY204" s="20" t="s">
        <v>239</v>
      </c>
      <c r="BE204" s="187">
        <f>IF(N204="základní",J204,0)</f>
        <v>0</v>
      </c>
      <c r="BF204" s="187">
        <f>IF(N204="snížená",J204,0)</f>
        <v>0</v>
      </c>
      <c r="BG204" s="187">
        <f>IF(N204="zákl. přenesená",J204,0)</f>
        <v>0</v>
      </c>
      <c r="BH204" s="187">
        <f>IF(N204="sníž. přenesená",J204,0)</f>
        <v>0</v>
      </c>
      <c r="BI204" s="187">
        <f>IF(N204="nulová",J204,0)</f>
        <v>0</v>
      </c>
      <c r="BJ204" s="20" t="s">
        <v>86</v>
      </c>
      <c r="BK204" s="187">
        <f>ROUND(I204*H204,2)</f>
        <v>0</v>
      </c>
      <c r="BL204" s="20" t="s">
        <v>246</v>
      </c>
      <c r="BM204" s="186" t="s">
        <v>1885</v>
      </c>
    </row>
    <row r="205" s="2" customFormat="1" ht="16.5" customHeight="1">
      <c r="A205" s="39"/>
      <c r="B205" s="174"/>
      <c r="C205" s="175" t="s">
        <v>1384</v>
      </c>
      <c r="D205" s="175" t="s">
        <v>241</v>
      </c>
      <c r="E205" s="176" t="s">
        <v>3151</v>
      </c>
      <c r="F205" s="177" t="s">
        <v>3152</v>
      </c>
      <c r="G205" s="178" t="s">
        <v>3</v>
      </c>
      <c r="H205" s="179">
        <v>1</v>
      </c>
      <c r="I205" s="180"/>
      <c r="J205" s="181">
        <f>ROUND(I205*H205,2)</f>
        <v>0</v>
      </c>
      <c r="K205" s="177" t="s">
        <v>460</v>
      </c>
      <c r="L205" s="40"/>
      <c r="M205" s="182" t="s">
        <v>3</v>
      </c>
      <c r="N205" s="183" t="s">
        <v>45</v>
      </c>
      <c r="O205" s="73"/>
      <c r="P205" s="184">
        <f>O205*H205</f>
        <v>0</v>
      </c>
      <c r="Q205" s="184">
        <v>0</v>
      </c>
      <c r="R205" s="184">
        <f>Q205*H205</f>
        <v>0</v>
      </c>
      <c r="S205" s="184">
        <v>0</v>
      </c>
      <c r="T205" s="185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186" t="s">
        <v>246</v>
      </c>
      <c r="AT205" s="186" t="s">
        <v>241</v>
      </c>
      <c r="AU205" s="186" t="s">
        <v>80</v>
      </c>
      <c r="AY205" s="20" t="s">
        <v>239</v>
      </c>
      <c r="BE205" s="187">
        <f>IF(N205="základní",J205,0)</f>
        <v>0</v>
      </c>
      <c r="BF205" s="187">
        <f>IF(N205="snížená",J205,0)</f>
        <v>0</v>
      </c>
      <c r="BG205" s="187">
        <f>IF(N205="zákl. přenesená",J205,0)</f>
        <v>0</v>
      </c>
      <c r="BH205" s="187">
        <f>IF(N205="sníž. přenesená",J205,0)</f>
        <v>0</v>
      </c>
      <c r="BI205" s="187">
        <f>IF(N205="nulová",J205,0)</f>
        <v>0</v>
      </c>
      <c r="BJ205" s="20" t="s">
        <v>86</v>
      </c>
      <c r="BK205" s="187">
        <f>ROUND(I205*H205,2)</f>
        <v>0</v>
      </c>
      <c r="BL205" s="20" t="s">
        <v>246</v>
      </c>
      <c r="BM205" s="186" t="s">
        <v>1893</v>
      </c>
    </row>
    <row r="206" s="2" customFormat="1" ht="16.5" customHeight="1">
      <c r="A206" s="39"/>
      <c r="B206" s="174"/>
      <c r="C206" s="175" t="s">
        <v>1388</v>
      </c>
      <c r="D206" s="175" t="s">
        <v>241</v>
      </c>
      <c r="E206" s="176" t="s">
        <v>3153</v>
      </c>
      <c r="F206" s="177" t="s">
        <v>3154</v>
      </c>
      <c r="G206" s="178" t="s">
        <v>3</v>
      </c>
      <c r="H206" s="179">
        <v>2</v>
      </c>
      <c r="I206" s="180"/>
      <c r="J206" s="181">
        <f>ROUND(I206*H206,2)</f>
        <v>0</v>
      </c>
      <c r="K206" s="177" t="s">
        <v>460</v>
      </c>
      <c r="L206" s="40"/>
      <c r="M206" s="182" t="s">
        <v>3</v>
      </c>
      <c r="N206" s="183" t="s">
        <v>45</v>
      </c>
      <c r="O206" s="73"/>
      <c r="P206" s="184">
        <f>O206*H206</f>
        <v>0</v>
      </c>
      <c r="Q206" s="184">
        <v>0</v>
      </c>
      <c r="R206" s="184">
        <f>Q206*H206</f>
        <v>0</v>
      </c>
      <c r="S206" s="184">
        <v>0</v>
      </c>
      <c r="T206" s="185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186" t="s">
        <v>246</v>
      </c>
      <c r="AT206" s="186" t="s">
        <v>241</v>
      </c>
      <c r="AU206" s="186" t="s">
        <v>80</v>
      </c>
      <c r="AY206" s="20" t="s">
        <v>239</v>
      </c>
      <c r="BE206" s="187">
        <f>IF(N206="základní",J206,0)</f>
        <v>0</v>
      </c>
      <c r="BF206" s="187">
        <f>IF(N206="snížená",J206,0)</f>
        <v>0</v>
      </c>
      <c r="BG206" s="187">
        <f>IF(N206="zákl. přenesená",J206,0)</f>
        <v>0</v>
      </c>
      <c r="BH206" s="187">
        <f>IF(N206="sníž. přenesená",J206,0)</f>
        <v>0</v>
      </c>
      <c r="BI206" s="187">
        <f>IF(N206="nulová",J206,0)</f>
        <v>0</v>
      </c>
      <c r="BJ206" s="20" t="s">
        <v>86</v>
      </c>
      <c r="BK206" s="187">
        <f>ROUND(I206*H206,2)</f>
        <v>0</v>
      </c>
      <c r="BL206" s="20" t="s">
        <v>246</v>
      </c>
      <c r="BM206" s="186" t="s">
        <v>1902</v>
      </c>
    </row>
    <row r="207" s="2" customFormat="1" ht="21.75" customHeight="1">
      <c r="A207" s="39"/>
      <c r="B207" s="174"/>
      <c r="C207" s="175" t="s">
        <v>1392</v>
      </c>
      <c r="D207" s="175" t="s">
        <v>241</v>
      </c>
      <c r="E207" s="176" t="s">
        <v>3175</v>
      </c>
      <c r="F207" s="177" t="s">
        <v>3176</v>
      </c>
      <c r="G207" s="178" t="s">
        <v>3</v>
      </c>
      <c r="H207" s="179">
        <v>2</v>
      </c>
      <c r="I207" s="180"/>
      <c r="J207" s="181">
        <f>ROUND(I207*H207,2)</f>
        <v>0</v>
      </c>
      <c r="K207" s="177" t="s">
        <v>460</v>
      </c>
      <c r="L207" s="40"/>
      <c r="M207" s="182" t="s">
        <v>3</v>
      </c>
      <c r="N207" s="183" t="s">
        <v>45</v>
      </c>
      <c r="O207" s="73"/>
      <c r="P207" s="184">
        <f>O207*H207</f>
        <v>0</v>
      </c>
      <c r="Q207" s="184">
        <v>0</v>
      </c>
      <c r="R207" s="184">
        <f>Q207*H207</f>
        <v>0</v>
      </c>
      <c r="S207" s="184">
        <v>0</v>
      </c>
      <c r="T207" s="18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186" t="s">
        <v>246</v>
      </c>
      <c r="AT207" s="186" t="s">
        <v>241</v>
      </c>
      <c r="AU207" s="186" t="s">
        <v>80</v>
      </c>
      <c r="AY207" s="20" t="s">
        <v>239</v>
      </c>
      <c r="BE207" s="187">
        <f>IF(N207="základní",J207,0)</f>
        <v>0</v>
      </c>
      <c r="BF207" s="187">
        <f>IF(N207="snížená",J207,0)</f>
        <v>0</v>
      </c>
      <c r="BG207" s="187">
        <f>IF(N207="zákl. přenesená",J207,0)</f>
        <v>0</v>
      </c>
      <c r="BH207" s="187">
        <f>IF(N207="sníž. přenesená",J207,0)</f>
        <v>0</v>
      </c>
      <c r="BI207" s="187">
        <f>IF(N207="nulová",J207,0)</f>
        <v>0</v>
      </c>
      <c r="BJ207" s="20" t="s">
        <v>86</v>
      </c>
      <c r="BK207" s="187">
        <f>ROUND(I207*H207,2)</f>
        <v>0</v>
      </c>
      <c r="BL207" s="20" t="s">
        <v>246</v>
      </c>
      <c r="BM207" s="186" t="s">
        <v>1911</v>
      </c>
    </row>
    <row r="208" s="2" customFormat="1" ht="21.75" customHeight="1">
      <c r="A208" s="39"/>
      <c r="B208" s="174"/>
      <c r="C208" s="175" t="s">
        <v>1403</v>
      </c>
      <c r="D208" s="175" t="s">
        <v>241</v>
      </c>
      <c r="E208" s="176" t="s">
        <v>3193</v>
      </c>
      <c r="F208" s="177" t="s">
        <v>3194</v>
      </c>
      <c r="G208" s="178" t="s">
        <v>3</v>
      </c>
      <c r="H208" s="179">
        <v>1</v>
      </c>
      <c r="I208" s="180"/>
      <c r="J208" s="181">
        <f>ROUND(I208*H208,2)</f>
        <v>0</v>
      </c>
      <c r="K208" s="177" t="s">
        <v>460</v>
      </c>
      <c r="L208" s="40"/>
      <c r="M208" s="182" t="s">
        <v>3</v>
      </c>
      <c r="N208" s="183" t="s">
        <v>45</v>
      </c>
      <c r="O208" s="73"/>
      <c r="P208" s="184">
        <f>O208*H208</f>
        <v>0</v>
      </c>
      <c r="Q208" s="184">
        <v>0</v>
      </c>
      <c r="R208" s="184">
        <f>Q208*H208</f>
        <v>0</v>
      </c>
      <c r="S208" s="184">
        <v>0</v>
      </c>
      <c r="T208" s="18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186" t="s">
        <v>246</v>
      </c>
      <c r="AT208" s="186" t="s">
        <v>241</v>
      </c>
      <c r="AU208" s="186" t="s">
        <v>80</v>
      </c>
      <c r="AY208" s="20" t="s">
        <v>239</v>
      </c>
      <c r="BE208" s="187">
        <f>IF(N208="základní",J208,0)</f>
        <v>0</v>
      </c>
      <c r="BF208" s="187">
        <f>IF(N208="snížená",J208,0)</f>
        <v>0</v>
      </c>
      <c r="BG208" s="187">
        <f>IF(N208="zákl. přenesená",J208,0)</f>
        <v>0</v>
      </c>
      <c r="BH208" s="187">
        <f>IF(N208="sníž. přenesená",J208,0)</f>
        <v>0</v>
      </c>
      <c r="BI208" s="187">
        <f>IF(N208="nulová",J208,0)</f>
        <v>0</v>
      </c>
      <c r="BJ208" s="20" t="s">
        <v>86</v>
      </c>
      <c r="BK208" s="187">
        <f>ROUND(I208*H208,2)</f>
        <v>0</v>
      </c>
      <c r="BL208" s="20" t="s">
        <v>246</v>
      </c>
      <c r="BM208" s="186" t="s">
        <v>1919</v>
      </c>
    </row>
    <row r="209" s="2" customFormat="1" ht="33" customHeight="1">
      <c r="A209" s="39"/>
      <c r="B209" s="174"/>
      <c r="C209" s="175" t="s">
        <v>1408</v>
      </c>
      <c r="D209" s="175" t="s">
        <v>241</v>
      </c>
      <c r="E209" s="176" t="s">
        <v>3191</v>
      </c>
      <c r="F209" s="177" t="s">
        <v>3192</v>
      </c>
      <c r="G209" s="178" t="s">
        <v>3</v>
      </c>
      <c r="H209" s="179">
        <v>1</v>
      </c>
      <c r="I209" s="180"/>
      <c r="J209" s="181">
        <f>ROUND(I209*H209,2)</f>
        <v>0</v>
      </c>
      <c r="K209" s="177" t="s">
        <v>460</v>
      </c>
      <c r="L209" s="40"/>
      <c r="M209" s="182" t="s">
        <v>3</v>
      </c>
      <c r="N209" s="183" t="s">
        <v>45</v>
      </c>
      <c r="O209" s="73"/>
      <c r="P209" s="184">
        <f>O209*H209</f>
        <v>0</v>
      </c>
      <c r="Q209" s="184">
        <v>0</v>
      </c>
      <c r="R209" s="184">
        <f>Q209*H209</f>
        <v>0</v>
      </c>
      <c r="S209" s="184">
        <v>0</v>
      </c>
      <c r="T209" s="185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186" t="s">
        <v>246</v>
      </c>
      <c r="AT209" s="186" t="s">
        <v>241</v>
      </c>
      <c r="AU209" s="186" t="s">
        <v>80</v>
      </c>
      <c r="AY209" s="20" t="s">
        <v>239</v>
      </c>
      <c r="BE209" s="187">
        <f>IF(N209="základní",J209,0)</f>
        <v>0</v>
      </c>
      <c r="BF209" s="187">
        <f>IF(N209="snížená",J209,0)</f>
        <v>0</v>
      </c>
      <c r="BG209" s="187">
        <f>IF(N209="zákl. přenesená",J209,0)</f>
        <v>0</v>
      </c>
      <c r="BH209" s="187">
        <f>IF(N209="sníž. přenesená",J209,0)</f>
        <v>0</v>
      </c>
      <c r="BI209" s="187">
        <f>IF(N209="nulová",J209,0)</f>
        <v>0</v>
      </c>
      <c r="BJ209" s="20" t="s">
        <v>86</v>
      </c>
      <c r="BK209" s="187">
        <f>ROUND(I209*H209,2)</f>
        <v>0</v>
      </c>
      <c r="BL209" s="20" t="s">
        <v>246</v>
      </c>
      <c r="BM209" s="186" t="s">
        <v>1928</v>
      </c>
    </row>
    <row r="210" s="2" customFormat="1" ht="21.75" customHeight="1">
      <c r="A210" s="39"/>
      <c r="B210" s="174"/>
      <c r="C210" s="175" t="s">
        <v>1413</v>
      </c>
      <c r="D210" s="175" t="s">
        <v>241</v>
      </c>
      <c r="E210" s="176" t="s">
        <v>3195</v>
      </c>
      <c r="F210" s="177" t="s">
        <v>3196</v>
      </c>
      <c r="G210" s="178" t="s">
        <v>3</v>
      </c>
      <c r="H210" s="179">
        <v>1</v>
      </c>
      <c r="I210" s="180"/>
      <c r="J210" s="181">
        <f>ROUND(I210*H210,2)</f>
        <v>0</v>
      </c>
      <c r="K210" s="177" t="s">
        <v>460</v>
      </c>
      <c r="L210" s="40"/>
      <c r="M210" s="182" t="s">
        <v>3</v>
      </c>
      <c r="N210" s="183" t="s">
        <v>45</v>
      </c>
      <c r="O210" s="73"/>
      <c r="P210" s="184">
        <f>O210*H210</f>
        <v>0</v>
      </c>
      <c r="Q210" s="184">
        <v>0</v>
      </c>
      <c r="R210" s="184">
        <f>Q210*H210</f>
        <v>0</v>
      </c>
      <c r="S210" s="184">
        <v>0</v>
      </c>
      <c r="T210" s="18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186" t="s">
        <v>246</v>
      </c>
      <c r="AT210" s="186" t="s">
        <v>241</v>
      </c>
      <c r="AU210" s="186" t="s">
        <v>80</v>
      </c>
      <c r="AY210" s="20" t="s">
        <v>239</v>
      </c>
      <c r="BE210" s="187">
        <f>IF(N210="základní",J210,0)</f>
        <v>0</v>
      </c>
      <c r="BF210" s="187">
        <f>IF(N210="snížená",J210,0)</f>
        <v>0</v>
      </c>
      <c r="BG210" s="187">
        <f>IF(N210="zákl. přenesená",J210,0)</f>
        <v>0</v>
      </c>
      <c r="BH210" s="187">
        <f>IF(N210="sníž. přenesená",J210,0)</f>
        <v>0</v>
      </c>
      <c r="BI210" s="187">
        <f>IF(N210="nulová",J210,0)</f>
        <v>0</v>
      </c>
      <c r="BJ210" s="20" t="s">
        <v>86</v>
      </c>
      <c r="BK210" s="187">
        <f>ROUND(I210*H210,2)</f>
        <v>0</v>
      </c>
      <c r="BL210" s="20" t="s">
        <v>246</v>
      </c>
      <c r="BM210" s="186" t="s">
        <v>1934</v>
      </c>
    </row>
    <row r="211" s="2" customFormat="1" ht="16.5" customHeight="1">
      <c r="A211" s="39"/>
      <c r="B211" s="174"/>
      <c r="C211" s="175" t="s">
        <v>1417</v>
      </c>
      <c r="D211" s="175" t="s">
        <v>241</v>
      </c>
      <c r="E211" s="176" t="s">
        <v>3197</v>
      </c>
      <c r="F211" s="177" t="s">
        <v>3198</v>
      </c>
      <c r="G211" s="178" t="s">
        <v>3</v>
      </c>
      <c r="H211" s="179">
        <v>2</v>
      </c>
      <c r="I211" s="180"/>
      <c r="J211" s="181">
        <f>ROUND(I211*H211,2)</f>
        <v>0</v>
      </c>
      <c r="K211" s="177" t="s">
        <v>460</v>
      </c>
      <c r="L211" s="40"/>
      <c r="M211" s="182" t="s">
        <v>3</v>
      </c>
      <c r="N211" s="183" t="s">
        <v>45</v>
      </c>
      <c r="O211" s="73"/>
      <c r="P211" s="184">
        <f>O211*H211</f>
        <v>0</v>
      </c>
      <c r="Q211" s="184">
        <v>0</v>
      </c>
      <c r="R211" s="184">
        <f>Q211*H211</f>
        <v>0</v>
      </c>
      <c r="S211" s="184">
        <v>0</v>
      </c>
      <c r="T211" s="185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186" t="s">
        <v>246</v>
      </c>
      <c r="AT211" s="186" t="s">
        <v>241</v>
      </c>
      <c r="AU211" s="186" t="s">
        <v>80</v>
      </c>
      <c r="AY211" s="20" t="s">
        <v>239</v>
      </c>
      <c r="BE211" s="187">
        <f>IF(N211="základní",J211,0)</f>
        <v>0</v>
      </c>
      <c r="BF211" s="187">
        <f>IF(N211="snížená",J211,0)</f>
        <v>0</v>
      </c>
      <c r="BG211" s="187">
        <f>IF(N211="zákl. přenesená",J211,0)</f>
        <v>0</v>
      </c>
      <c r="BH211" s="187">
        <f>IF(N211="sníž. přenesená",J211,0)</f>
        <v>0</v>
      </c>
      <c r="BI211" s="187">
        <f>IF(N211="nulová",J211,0)</f>
        <v>0</v>
      </c>
      <c r="BJ211" s="20" t="s">
        <v>86</v>
      </c>
      <c r="BK211" s="187">
        <f>ROUND(I211*H211,2)</f>
        <v>0</v>
      </c>
      <c r="BL211" s="20" t="s">
        <v>246</v>
      </c>
      <c r="BM211" s="186" t="s">
        <v>1942</v>
      </c>
    </row>
    <row r="212" s="2" customFormat="1" ht="16.5" customHeight="1">
      <c r="A212" s="39"/>
      <c r="B212" s="174"/>
      <c r="C212" s="175" t="s">
        <v>1422</v>
      </c>
      <c r="D212" s="175" t="s">
        <v>241</v>
      </c>
      <c r="E212" s="176" t="s">
        <v>3197</v>
      </c>
      <c r="F212" s="177" t="s">
        <v>3198</v>
      </c>
      <c r="G212" s="178" t="s">
        <v>3</v>
      </c>
      <c r="H212" s="179">
        <v>4</v>
      </c>
      <c r="I212" s="180"/>
      <c r="J212" s="181">
        <f>ROUND(I212*H212,2)</f>
        <v>0</v>
      </c>
      <c r="K212" s="177" t="s">
        <v>460</v>
      </c>
      <c r="L212" s="40"/>
      <c r="M212" s="182" t="s">
        <v>3</v>
      </c>
      <c r="N212" s="183" t="s">
        <v>45</v>
      </c>
      <c r="O212" s="73"/>
      <c r="P212" s="184">
        <f>O212*H212</f>
        <v>0</v>
      </c>
      <c r="Q212" s="184">
        <v>0</v>
      </c>
      <c r="R212" s="184">
        <f>Q212*H212</f>
        <v>0</v>
      </c>
      <c r="S212" s="184">
        <v>0</v>
      </c>
      <c r="T212" s="185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186" t="s">
        <v>246</v>
      </c>
      <c r="AT212" s="186" t="s">
        <v>241</v>
      </c>
      <c r="AU212" s="186" t="s">
        <v>80</v>
      </c>
      <c r="AY212" s="20" t="s">
        <v>239</v>
      </c>
      <c r="BE212" s="187">
        <f>IF(N212="základní",J212,0)</f>
        <v>0</v>
      </c>
      <c r="BF212" s="187">
        <f>IF(N212="snížená",J212,0)</f>
        <v>0</v>
      </c>
      <c r="BG212" s="187">
        <f>IF(N212="zákl. přenesená",J212,0)</f>
        <v>0</v>
      </c>
      <c r="BH212" s="187">
        <f>IF(N212="sníž. přenesená",J212,0)</f>
        <v>0</v>
      </c>
      <c r="BI212" s="187">
        <f>IF(N212="nulová",J212,0)</f>
        <v>0</v>
      </c>
      <c r="BJ212" s="20" t="s">
        <v>86</v>
      </c>
      <c r="BK212" s="187">
        <f>ROUND(I212*H212,2)</f>
        <v>0</v>
      </c>
      <c r="BL212" s="20" t="s">
        <v>246</v>
      </c>
      <c r="BM212" s="186" t="s">
        <v>1950</v>
      </c>
    </row>
    <row r="213" s="2" customFormat="1" ht="16.5" customHeight="1">
      <c r="A213" s="39"/>
      <c r="B213" s="174"/>
      <c r="C213" s="175" t="s">
        <v>1425</v>
      </c>
      <c r="D213" s="175" t="s">
        <v>241</v>
      </c>
      <c r="E213" s="176" t="s">
        <v>3199</v>
      </c>
      <c r="F213" s="177" t="s">
        <v>3200</v>
      </c>
      <c r="G213" s="178" t="s">
        <v>3</v>
      </c>
      <c r="H213" s="179">
        <v>1</v>
      </c>
      <c r="I213" s="180"/>
      <c r="J213" s="181">
        <f>ROUND(I213*H213,2)</f>
        <v>0</v>
      </c>
      <c r="K213" s="177" t="s">
        <v>460</v>
      </c>
      <c r="L213" s="40"/>
      <c r="M213" s="182" t="s">
        <v>3</v>
      </c>
      <c r="N213" s="183" t="s">
        <v>45</v>
      </c>
      <c r="O213" s="73"/>
      <c r="P213" s="184">
        <f>O213*H213</f>
        <v>0</v>
      </c>
      <c r="Q213" s="184">
        <v>0</v>
      </c>
      <c r="R213" s="184">
        <f>Q213*H213</f>
        <v>0</v>
      </c>
      <c r="S213" s="184">
        <v>0</v>
      </c>
      <c r="T213" s="185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186" t="s">
        <v>246</v>
      </c>
      <c r="AT213" s="186" t="s">
        <v>241</v>
      </c>
      <c r="AU213" s="186" t="s">
        <v>80</v>
      </c>
      <c r="AY213" s="20" t="s">
        <v>239</v>
      </c>
      <c r="BE213" s="187">
        <f>IF(N213="základní",J213,0)</f>
        <v>0</v>
      </c>
      <c r="BF213" s="187">
        <f>IF(N213="snížená",J213,0)</f>
        <v>0</v>
      </c>
      <c r="BG213" s="187">
        <f>IF(N213="zákl. přenesená",J213,0)</f>
        <v>0</v>
      </c>
      <c r="BH213" s="187">
        <f>IF(N213="sníž. přenesená",J213,0)</f>
        <v>0</v>
      </c>
      <c r="BI213" s="187">
        <f>IF(N213="nulová",J213,0)</f>
        <v>0</v>
      </c>
      <c r="BJ213" s="20" t="s">
        <v>86</v>
      </c>
      <c r="BK213" s="187">
        <f>ROUND(I213*H213,2)</f>
        <v>0</v>
      </c>
      <c r="BL213" s="20" t="s">
        <v>246</v>
      </c>
      <c r="BM213" s="186" t="s">
        <v>1958</v>
      </c>
    </row>
    <row r="214" s="2" customFormat="1">
      <c r="A214" s="39"/>
      <c r="B214" s="174"/>
      <c r="C214" s="175" t="s">
        <v>1432</v>
      </c>
      <c r="D214" s="175" t="s">
        <v>241</v>
      </c>
      <c r="E214" s="176" t="s">
        <v>3201</v>
      </c>
      <c r="F214" s="177" t="s">
        <v>3202</v>
      </c>
      <c r="G214" s="178" t="s">
        <v>3</v>
      </c>
      <c r="H214" s="179">
        <v>1</v>
      </c>
      <c r="I214" s="180"/>
      <c r="J214" s="181">
        <f>ROUND(I214*H214,2)</f>
        <v>0</v>
      </c>
      <c r="K214" s="177" t="s">
        <v>460</v>
      </c>
      <c r="L214" s="40"/>
      <c r="M214" s="182" t="s">
        <v>3</v>
      </c>
      <c r="N214" s="183" t="s">
        <v>45</v>
      </c>
      <c r="O214" s="73"/>
      <c r="P214" s="184">
        <f>O214*H214</f>
        <v>0</v>
      </c>
      <c r="Q214" s="184">
        <v>0</v>
      </c>
      <c r="R214" s="184">
        <f>Q214*H214</f>
        <v>0</v>
      </c>
      <c r="S214" s="184">
        <v>0</v>
      </c>
      <c r="T214" s="185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186" t="s">
        <v>246</v>
      </c>
      <c r="AT214" s="186" t="s">
        <v>241</v>
      </c>
      <c r="AU214" s="186" t="s">
        <v>80</v>
      </c>
      <c r="AY214" s="20" t="s">
        <v>239</v>
      </c>
      <c r="BE214" s="187">
        <f>IF(N214="základní",J214,0)</f>
        <v>0</v>
      </c>
      <c r="BF214" s="187">
        <f>IF(N214="snížená",J214,0)</f>
        <v>0</v>
      </c>
      <c r="BG214" s="187">
        <f>IF(N214="zákl. přenesená",J214,0)</f>
        <v>0</v>
      </c>
      <c r="BH214" s="187">
        <f>IF(N214="sníž. přenesená",J214,0)</f>
        <v>0</v>
      </c>
      <c r="BI214" s="187">
        <f>IF(N214="nulová",J214,0)</f>
        <v>0</v>
      </c>
      <c r="BJ214" s="20" t="s">
        <v>86</v>
      </c>
      <c r="BK214" s="187">
        <f>ROUND(I214*H214,2)</f>
        <v>0</v>
      </c>
      <c r="BL214" s="20" t="s">
        <v>246</v>
      </c>
      <c r="BM214" s="186" t="s">
        <v>1980</v>
      </c>
    </row>
    <row r="215" s="2" customFormat="1">
      <c r="A215" s="39"/>
      <c r="B215" s="174"/>
      <c r="C215" s="175" t="s">
        <v>1438</v>
      </c>
      <c r="D215" s="175" t="s">
        <v>241</v>
      </c>
      <c r="E215" s="176" t="s">
        <v>3168</v>
      </c>
      <c r="F215" s="177" t="s">
        <v>3169</v>
      </c>
      <c r="G215" s="178" t="s">
        <v>3</v>
      </c>
      <c r="H215" s="179">
        <v>1</v>
      </c>
      <c r="I215" s="180"/>
      <c r="J215" s="181">
        <f>ROUND(I215*H215,2)</f>
        <v>0</v>
      </c>
      <c r="K215" s="177" t="s">
        <v>460</v>
      </c>
      <c r="L215" s="40"/>
      <c r="M215" s="182" t="s">
        <v>3</v>
      </c>
      <c r="N215" s="183" t="s">
        <v>45</v>
      </c>
      <c r="O215" s="73"/>
      <c r="P215" s="184">
        <f>O215*H215</f>
        <v>0</v>
      </c>
      <c r="Q215" s="184">
        <v>0</v>
      </c>
      <c r="R215" s="184">
        <f>Q215*H215</f>
        <v>0</v>
      </c>
      <c r="S215" s="184">
        <v>0</v>
      </c>
      <c r="T215" s="185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186" t="s">
        <v>246</v>
      </c>
      <c r="AT215" s="186" t="s">
        <v>241</v>
      </c>
      <c r="AU215" s="186" t="s">
        <v>80</v>
      </c>
      <c r="AY215" s="20" t="s">
        <v>239</v>
      </c>
      <c r="BE215" s="187">
        <f>IF(N215="základní",J215,0)</f>
        <v>0</v>
      </c>
      <c r="BF215" s="187">
        <f>IF(N215="snížená",J215,0)</f>
        <v>0</v>
      </c>
      <c r="BG215" s="187">
        <f>IF(N215="zákl. přenesená",J215,0)</f>
        <v>0</v>
      </c>
      <c r="BH215" s="187">
        <f>IF(N215="sníž. přenesená",J215,0)</f>
        <v>0</v>
      </c>
      <c r="BI215" s="187">
        <f>IF(N215="nulová",J215,0)</f>
        <v>0</v>
      </c>
      <c r="BJ215" s="20" t="s">
        <v>86</v>
      </c>
      <c r="BK215" s="187">
        <f>ROUND(I215*H215,2)</f>
        <v>0</v>
      </c>
      <c r="BL215" s="20" t="s">
        <v>246</v>
      </c>
      <c r="BM215" s="186" t="s">
        <v>1985</v>
      </c>
    </row>
    <row r="216" s="2" customFormat="1" ht="16.5" customHeight="1">
      <c r="A216" s="39"/>
      <c r="B216" s="174"/>
      <c r="C216" s="175" t="s">
        <v>1446</v>
      </c>
      <c r="D216" s="175" t="s">
        <v>241</v>
      </c>
      <c r="E216" s="176" t="s">
        <v>3153</v>
      </c>
      <c r="F216" s="177" t="s">
        <v>3154</v>
      </c>
      <c r="G216" s="178" t="s">
        <v>3</v>
      </c>
      <c r="H216" s="179">
        <v>2</v>
      </c>
      <c r="I216" s="180"/>
      <c r="J216" s="181">
        <f>ROUND(I216*H216,2)</f>
        <v>0</v>
      </c>
      <c r="K216" s="177" t="s">
        <v>460</v>
      </c>
      <c r="L216" s="40"/>
      <c r="M216" s="182" t="s">
        <v>3</v>
      </c>
      <c r="N216" s="183" t="s">
        <v>45</v>
      </c>
      <c r="O216" s="73"/>
      <c r="P216" s="184">
        <f>O216*H216</f>
        <v>0</v>
      </c>
      <c r="Q216" s="184">
        <v>0</v>
      </c>
      <c r="R216" s="184">
        <f>Q216*H216</f>
        <v>0</v>
      </c>
      <c r="S216" s="184">
        <v>0</v>
      </c>
      <c r="T216" s="18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186" t="s">
        <v>246</v>
      </c>
      <c r="AT216" s="186" t="s">
        <v>241</v>
      </c>
      <c r="AU216" s="186" t="s">
        <v>80</v>
      </c>
      <c r="AY216" s="20" t="s">
        <v>239</v>
      </c>
      <c r="BE216" s="187">
        <f>IF(N216="základní",J216,0)</f>
        <v>0</v>
      </c>
      <c r="BF216" s="187">
        <f>IF(N216="snížená",J216,0)</f>
        <v>0</v>
      </c>
      <c r="BG216" s="187">
        <f>IF(N216="zákl. přenesená",J216,0)</f>
        <v>0</v>
      </c>
      <c r="BH216" s="187">
        <f>IF(N216="sníž. přenesená",J216,0)</f>
        <v>0</v>
      </c>
      <c r="BI216" s="187">
        <f>IF(N216="nulová",J216,0)</f>
        <v>0</v>
      </c>
      <c r="BJ216" s="20" t="s">
        <v>86</v>
      </c>
      <c r="BK216" s="187">
        <f>ROUND(I216*H216,2)</f>
        <v>0</v>
      </c>
      <c r="BL216" s="20" t="s">
        <v>246</v>
      </c>
      <c r="BM216" s="186" t="s">
        <v>1996</v>
      </c>
    </row>
    <row r="217" s="2" customFormat="1" ht="21.75" customHeight="1">
      <c r="A217" s="39"/>
      <c r="B217" s="174"/>
      <c r="C217" s="175" t="s">
        <v>1453</v>
      </c>
      <c r="D217" s="175" t="s">
        <v>241</v>
      </c>
      <c r="E217" s="176" t="s">
        <v>3175</v>
      </c>
      <c r="F217" s="177" t="s">
        <v>3176</v>
      </c>
      <c r="G217" s="178" t="s">
        <v>3</v>
      </c>
      <c r="H217" s="179">
        <v>2</v>
      </c>
      <c r="I217" s="180"/>
      <c r="J217" s="181">
        <f>ROUND(I217*H217,2)</f>
        <v>0</v>
      </c>
      <c r="K217" s="177" t="s">
        <v>460</v>
      </c>
      <c r="L217" s="40"/>
      <c r="M217" s="182" t="s">
        <v>3</v>
      </c>
      <c r="N217" s="183" t="s">
        <v>45</v>
      </c>
      <c r="O217" s="73"/>
      <c r="P217" s="184">
        <f>O217*H217</f>
        <v>0</v>
      </c>
      <c r="Q217" s="184">
        <v>0</v>
      </c>
      <c r="R217" s="184">
        <f>Q217*H217</f>
        <v>0</v>
      </c>
      <c r="S217" s="184">
        <v>0</v>
      </c>
      <c r="T217" s="185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186" t="s">
        <v>246</v>
      </c>
      <c r="AT217" s="186" t="s">
        <v>241</v>
      </c>
      <c r="AU217" s="186" t="s">
        <v>80</v>
      </c>
      <c r="AY217" s="20" t="s">
        <v>239</v>
      </c>
      <c r="BE217" s="187">
        <f>IF(N217="základní",J217,0)</f>
        <v>0</v>
      </c>
      <c r="BF217" s="187">
        <f>IF(N217="snížená",J217,0)</f>
        <v>0</v>
      </c>
      <c r="BG217" s="187">
        <f>IF(N217="zákl. přenesená",J217,0)</f>
        <v>0</v>
      </c>
      <c r="BH217" s="187">
        <f>IF(N217="sníž. přenesená",J217,0)</f>
        <v>0</v>
      </c>
      <c r="BI217" s="187">
        <f>IF(N217="nulová",J217,0)</f>
        <v>0</v>
      </c>
      <c r="BJ217" s="20" t="s">
        <v>86</v>
      </c>
      <c r="BK217" s="187">
        <f>ROUND(I217*H217,2)</f>
        <v>0</v>
      </c>
      <c r="BL217" s="20" t="s">
        <v>246</v>
      </c>
      <c r="BM217" s="186" t="s">
        <v>2019</v>
      </c>
    </row>
    <row r="218" s="2" customFormat="1" ht="21.75" customHeight="1">
      <c r="A218" s="39"/>
      <c r="B218" s="174"/>
      <c r="C218" s="175" t="s">
        <v>1459</v>
      </c>
      <c r="D218" s="175" t="s">
        <v>241</v>
      </c>
      <c r="E218" s="176" t="s">
        <v>3193</v>
      </c>
      <c r="F218" s="177" t="s">
        <v>3194</v>
      </c>
      <c r="G218" s="178" t="s">
        <v>3</v>
      </c>
      <c r="H218" s="179">
        <v>1</v>
      </c>
      <c r="I218" s="180"/>
      <c r="J218" s="181">
        <f>ROUND(I218*H218,2)</f>
        <v>0</v>
      </c>
      <c r="K218" s="177" t="s">
        <v>460</v>
      </c>
      <c r="L218" s="40"/>
      <c r="M218" s="182" t="s">
        <v>3</v>
      </c>
      <c r="N218" s="183" t="s">
        <v>45</v>
      </c>
      <c r="O218" s="73"/>
      <c r="P218" s="184">
        <f>O218*H218</f>
        <v>0</v>
      </c>
      <c r="Q218" s="184">
        <v>0</v>
      </c>
      <c r="R218" s="184">
        <f>Q218*H218</f>
        <v>0</v>
      </c>
      <c r="S218" s="184">
        <v>0</v>
      </c>
      <c r="T218" s="185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186" t="s">
        <v>246</v>
      </c>
      <c r="AT218" s="186" t="s">
        <v>241</v>
      </c>
      <c r="AU218" s="186" t="s">
        <v>80</v>
      </c>
      <c r="AY218" s="20" t="s">
        <v>239</v>
      </c>
      <c r="BE218" s="187">
        <f>IF(N218="základní",J218,0)</f>
        <v>0</v>
      </c>
      <c r="BF218" s="187">
        <f>IF(N218="snížená",J218,0)</f>
        <v>0</v>
      </c>
      <c r="BG218" s="187">
        <f>IF(N218="zákl. přenesená",J218,0)</f>
        <v>0</v>
      </c>
      <c r="BH218" s="187">
        <f>IF(N218="sníž. přenesená",J218,0)</f>
        <v>0</v>
      </c>
      <c r="BI218" s="187">
        <f>IF(N218="nulová",J218,0)</f>
        <v>0</v>
      </c>
      <c r="BJ218" s="20" t="s">
        <v>86</v>
      </c>
      <c r="BK218" s="187">
        <f>ROUND(I218*H218,2)</f>
        <v>0</v>
      </c>
      <c r="BL218" s="20" t="s">
        <v>246</v>
      </c>
      <c r="BM218" s="186" t="s">
        <v>2039</v>
      </c>
    </row>
    <row r="219" s="2" customFormat="1" ht="16.5" customHeight="1">
      <c r="A219" s="39"/>
      <c r="B219" s="174"/>
      <c r="C219" s="175" t="s">
        <v>1464</v>
      </c>
      <c r="D219" s="175" t="s">
        <v>241</v>
      </c>
      <c r="E219" s="176" t="s">
        <v>3203</v>
      </c>
      <c r="F219" s="177" t="s">
        <v>3204</v>
      </c>
      <c r="G219" s="178" t="s">
        <v>3</v>
      </c>
      <c r="H219" s="179">
        <v>12</v>
      </c>
      <c r="I219" s="180"/>
      <c r="J219" s="181">
        <f>ROUND(I219*H219,2)</f>
        <v>0</v>
      </c>
      <c r="K219" s="177" t="s">
        <v>460</v>
      </c>
      <c r="L219" s="40"/>
      <c r="M219" s="182" t="s">
        <v>3</v>
      </c>
      <c r="N219" s="183" t="s">
        <v>45</v>
      </c>
      <c r="O219" s="73"/>
      <c r="P219" s="184">
        <f>O219*H219</f>
        <v>0</v>
      </c>
      <c r="Q219" s="184">
        <v>0</v>
      </c>
      <c r="R219" s="184">
        <f>Q219*H219</f>
        <v>0</v>
      </c>
      <c r="S219" s="184">
        <v>0</v>
      </c>
      <c r="T219" s="185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186" t="s">
        <v>246</v>
      </c>
      <c r="AT219" s="186" t="s">
        <v>241</v>
      </c>
      <c r="AU219" s="186" t="s">
        <v>80</v>
      </c>
      <c r="AY219" s="20" t="s">
        <v>239</v>
      </c>
      <c r="BE219" s="187">
        <f>IF(N219="základní",J219,0)</f>
        <v>0</v>
      </c>
      <c r="BF219" s="187">
        <f>IF(N219="snížená",J219,0)</f>
        <v>0</v>
      </c>
      <c r="BG219" s="187">
        <f>IF(N219="zákl. přenesená",J219,0)</f>
        <v>0</v>
      </c>
      <c r="BH219" s="187">
        <f>IF(N219="sníž. přenesená",J219,0)</f>
        <v>0</v>
      </c>
      <c r="BI219" s="187">
        <f>IF(N219="nulová",J219,0)</f>
        <v>0</v>
      </c>
      <c r="BJ219" s="20" t="s">
        <v>86</v>
      </c>
      <c r="BK219" s="187">
        <f>ROUND(I219*H219,2)</f>
        <v>0</v>
      </c>
      <c r="BL219" s="20" t="s">
        <v>246</v>
      </c>
      <c r="BM219" s="186" t="s">
        <v>2048</v>
      </c>
    </row>
    <row r="220" s="2" customFormat="1" ht="16.5" customHeight="1">
      <c r="A220" s="39"/>
      <c r="B220" s="174"/>
      <c r="C220" s="175" t="s">
        <v>1475</v>
      </c>
      <c r="D220" s="175" t="s">
        <v>241</v>
      </c>
      <c r="E220" s="176" t="s">
        <v>3205</v>
      </c>
      <c r="F220" s="177" t="s">
        <v>3204</v>
      </c>
      <c r="G220" s="178" t="s">
        <v>3</v>
      </c>
      <c r="H220" s="179">
        <v>1</v>
      </c>
      <c r="I220" s="180"/>
      <c r="J220" s="181">
        <f>ROUND(I220*H220,2)</f>
        <v>0</v>
      </c>
      <c r="K220" s="177" t="s">
        <v>460</v>
      </c>
      <c r="L220" s="40"/>
      <c r="M220" s="182" t="s">
        <v>3</v>
      </c>
      <c r="N220" s="183" t="s">
        <v>45</v>
      </c>
      <c r="O220" s="73"/>
      <c r="P220" s="184">
        <f>O220*H220</f>
        <v>0</v>
      </c>
      <c r="Q220" s="184">
        <v>0</v>
      </c>
      <c r="R220" s="184">
        <f>Q220*H220</f>
        <v>0</v>
      </c>
      <c r="S220" s="184">
        <v>0</v>
      </c>
      <c r="T220" s="185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186" t="s">
        <v>246</v>
      </c>
      <c r="AT220" s="186" t="s">
        <v>241</v>
      </c>
      <c r="AU220" s="186" t="s">
        <v>80</v>
      </c>
      <c r="AY220" s="20" t="s">
        <v>239</v>
      </c>
      <c r="BE220" s="187">
        <f>IF(N220="základní",J220,0)</f>
        <v>0</v>
      </c>
      <c r="BF220" s="187">
        <f>IF(N220="snížená",J220,0)</f>
        <v>0</v>
      </c>
      <c r="BG220" s="187">
        <f>IF(N220="zákl. přenesená",J220,0)</f>
        <v>0</v>
      </c>
      <c r="BH220" s="187">
        <f>IF(N220="sníž. přenesená",J220,0)</f>
        <v>0</v>
      </c>
      <c r="BI220" s="187">
        <f>IF(N220="nulová",J220,0)</f>
        <v>0</v>
      </c>
      <c r="BJ220" s="20" t="s">
        <v>86</v>
      </c>
      <c r="BK220" s="187">
        <f>ROUND(I220*H220,2)</f>
        <v>0</v>
      </c>
      <c r="BL220" s="20" t="s">
        <v>246</v>
      </c>
      <c r="BM220" s="186" t="s">
        <v>2061</v>
      </c>
    </row>
    <row r="221" s="2" customFormat="1" ht="16.5" customHeight="1">
      <c r="A221" s="39"/>
      <c r="B221" s="174"/>
      <c r="C221" s="175" t="s">
        <v>1478</v>
      </c>
      <c r="D221" s="175" t="s">
        <v>241</v>
      </c>
      <c r="E221" s="176" t="s">
        <v>3206</v>
      </c>
      <c r="F221" s="177" t="s">
        <v>3207</v>
      </c>
      <c r="G221" s="178" t="s">
        <v>3</v>
      </c>
      <c r="H221" s="179">
        <v>1</v>
      </c>
      <c r="I221" s="180"/>
      <c r="J221" s="181">
        <f>ROUND(I221*H221,2)</f>
        <v>0</v>
      </c>
      <c r="K221" s="177" t="s">
        <v>460</v>
      </c>
      <c r="L221" s="40"/>
      <c r="M221" s="182" t="s">
        <v>3</v>
      </c>
      <c r="N221" s="183" t="s">
        <v>45</v>
      </c>
      <c r="O221" s="73"/>
      <c r="P221" s="184">
        <f>O221*H221</f>
        <v>0</v>
      </c>
      <c r="Q221" s="184">
        <v>0</v>
      </c>
      <c r="R221" s="184">
        <f>Q221*H221</f>
        <v>0</v>
      </c>
      <c r="S221" s="184">
        <v>0</v>
      </c>
      <c r="T221" s="185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186" t="s">
        <v>246</v>
      </c>
      <c r="AT221" s="186" t="s">
        <v>241</v>
      </c>
      <c r="AU221" s="186" t="s">
        <v>80</v>
      </c>
      <c r="AY221" s="20" t="s">
        <v>239</v>
      </c>
      <c r="BE221" s="187">
        <f>IF(N221="základní",J221,0)</f>
        <v>0</v>
      </c>
      <c r="BF221" s="187">
        <f>IF(N221="snížená",J221,0)</f>
        <v>0</v>
      </c>
      <c r="BG221" s="187">
        <f>IF(N221="zákl. přenesená",J221,0)</f>
        <v>0</v>
      </c>
      <c r="BH221" s="187">
        <f>IF(N221="sníž. přenesená",J221,0)</f>
        <v>0</v>
      </c>
      <c r="BI221" s="187">
        <f>IF(N221="nulová",J221,0)</f>
        <v>0</v>
      </c>
      <c r="BJ221" s="20" t="s">
        <v>86</v>
      </c>
      <c r="BK221" s="187">
        <f>ROUND(I221*H221,2)</f>
        <v>0</v>
      </c>
      <c r="BL221" s="20" t="s">
        <v>246</v>
      </c>
      <c r="BM221" s="186" t="s">
        <v>2072</v>
      </c>
    </row>
    <row r="222" s="12" customFormat="1" ht="25.92" customHeight="1">
      <c r="A222" s="12"/>
      <c r="B222" s="161"/>
      <c r="C222" s="12"/>
      <c r="D222" s="162" t="s">
        <v>72</v>
      </c>
      <c r="E222" s="163" t="s">
        <v>2979</v>
      </c>
      <c r="F222" s="163" t="s">
        <v>2980</v>
      </c>
      <c r="G222" s="12"/>
      <c r="H222" s="12"/>
      <c r="I222" s="164"/>
      <c r="J222" s="165">
        <f>BK222</f>
        <v>0</v>
      </c>
      <c r="K222" s="12"/>
      <c r="L222" s="161"/>
      <c r="M222" s="166"/>
      <c r="N222" s="167"/>
      <c r="O222" s="167"/>
      <c r="P222" s="168">
        <f>SUM(P223:P225)</f>
        <v>0</v>
      </c>
      <c r="Q222" s="167"/>
      <c r="R222" s="168">
        <f>SUM(R223:R225)</f>
        <v>0</v>
      </c>
      <c r="S222" s="167"/>
      <c r="T222" s="169">
        <f>SUM(T223:T225)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162" t="s">
        <v>80</v>
      </c>
      <c r="AT222" s="170" t="s">
        <v>72</v>
      </c>
      <c r="AU222" s="170" t="s">
        <v>73</v>
      </c>
      <c r="AY222" s="162" t="s">
        <v>239</v>
      </c>
      <c r="BK222" s="171">
        <f>SUM(BK223:BK225)</f>
        <v>0</v>
      </c>
    </row>
    <row r="223" s="2" customFormat="1" ht="16.5" customHeight="1">
      <c r="A223" s="39"/>
      <c r="B223" s="174"/>
      <c r="C223" s="175" t="s">
        <v>1482</v>
      </c>
      <c r="D223" s="175" t="s">
        <v>241</v>
      </c>
      <c r="E223" s="176" t="s">
        <v>2981</v>
      </c>
      <c r="F223" s="177" t="s">
        <v>2982</v>
      </c>
      <c r="G223" s="178" t="s">
        <v>385</v>
      </c>
      <c r="H223" s="179">
        <v>29</v>
      </c>
      <c r="I223" s="180"/>
      <c r="J223" s="181">
        <f>ROUND(I223*H223,2)</f>
        <v>0</v>
      </c>
      <c r="K223" s="177" t="s">
        <v>460</v>
      </c>
      <c r="L223" s="40"/>
      <c r="M223" s="182" t="s">
        <v>3</v>
      </c>
      <c r="N223" s="183" t="s">
        <v>45</v>
      </c>
      <c r="O223" s="73"/>
      <c r="P223" s="184">
        <f>O223*H223</f>
        <v>0</v>
      </c>
      <c r="Q223" s="184">
        <v>0</v>
      </c>
      <c r="R223" s="184">
        <f>Q223*H223</f>
        <v>0</v>
      </c>
      <c r="S223" s="184">
        <v>0</v>
      </c>
      <c r="T223" s="185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186" t="s">
        <v>377</v>
      </c>
      <c r="AT223" s="186" t="s">
        <v>241</v>
      </c>
      <c r="AU223" s="186" t="s">
        <v>80</v>
      </c>
      <c r="AY223" s="20" t="s">
        <v>239</v>
      </c>
      <c r="BE223" s="187">
        <f>IF(N223="základní",J223,0)</f>
        <v>0</v>
      </c>
      <c r="BF223" s="187">
        <f>IF(N223="snížená",J223,0)</f>
        <v>0</v>
      </c>
      <c r="BG223" s="187">
        <f>IF(N223="zákl. přenesená",J223,0)</f>
        <v>0</v>
      </c>
      <c r="BH223" s="187">
        <f>IF(N223="sníž. přenesená",J223,0)</f>
        <v>0</v>
      </c>
      <c r="BI223" s="187">
        <f>IF(N223="nulová",J223,0)</f>
        <v>0</v>
      </c>
      <c r="BJ223" s="20" t="s">
        <v>86</v>
      </c>
      <c r="BK223" s="187">
        <f>ROUND(I223*H223,2)</f>
        <v>0</v>
      </c>
      <c r="BL223" s="20" t="s">
        <v>377</v>
      </c>
      <c r="BM223" s="186" t="s">
        <v>3208</v>
      </c>
    </row>
    <row r="224" s="2" customFormat="1" ht="16.5" customHeight="1">
      <c r="A224" s="39"/>
      <c r="B224" s="174"/>
      <c r="C224" s="175" t="s">
        <v>1487</v>
      </c>
      <c r="D224" s="175" t="s">
        <v>241</v>
      </c>
      <c r="E224" s="176" t="s">
        <v>3015</v>
      </c>
      <c r="F224" s="177" t="s">
        <v>3016</v>
      </c>
      <c r="G224" s="178" t="s">
        <v>385</v>
      </c>
      <c r="H224" s="179">
        <v>11</v>
      </c>
      <c r="I224" s="180"/>
      <c r="J224" s="181">
        <f>ROUND(I224*H224,2)</f>
        <v>0</v>
      </c>
      <c r="K224" s="177" t="s">
        <v>460</v>
      </c>
      <c r="L224" s="40"/>
      <c r="M224" s="182" t="s">
        <v>3</v>
      </c>
      <c r="N224" s="183" t="s">
        <v>45</v>
      </c>
      <c r="O224" s="73"/>
      <c r="P224" s="184">
        <f>O224*H224</f>
        <v>0</v>
      </c>
      <c r="Q224" s="184">
        <v>0</v>
      </c>
      <c r="R224" s="184">
        <f>Q224*H224</f>
        <v>0</v>
      </c>
      <c r="S224" s="184">
        <v>0</v>
      </c>
      <c r="T224" s="185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186" t="s">
        <v>377</v>
      </c>
      <c r="AT224" s="186" t="s">
        <v>241</v>
      </c>
      <c r="AU224" s="186" t="s">
        <v>80</v>
      </c>
      <c r="AY224" s="20" t="s">
        <v>239</v>
      </c>
      <c r="BE224" s="187">
        <f>IF(N224="základní",J224,0)</f>
        <v>0</v>
      </c>
      <c r="BF224" s="187">
        <f>IF(N224="snížená",J224,0)</f>
        <v>0</v>
      </c>
      <c r="BG224" s="187">
        <f>IF(N224="zákl. přenesená",J224,0)</f>
        <v>0</v>
      </c>
      <c r="BH224" s="187">
        <f>IF(N224="sníž. přenesená",J224,0)</f>
        <v>0</v>
      </c>
      <c r="BI224" s="187">
        <f>IF(N224="nulová",J224,0)</f>
        <v>0</v>
      </c>
      <c r="BJ224" s="20" t="s">
        <v>86</v>
      </c>
      <c r="BK224" s="187">
        <f>ROUND(I224*H224,2)</f>
        <v>0</v>
      </c>
      <c r="BL224" s="20" t="s">
        <v>377</v>
      </c>
      <c r="BM224" s="186" t="s">
        <v>3209</v>
      </c>
    </row>
    <row r="225" s="2" customFormat="1" ht="16.5" customHeight="1">
      <c r="A225" s="39"/>
      <c r="B225" s="174"/>
      <c r="C225" s="175" t="s">
        <v>1491</v>
      </c>
      <c r="D225" s="175" t="s">
        <v>241</v>
      </c>
      <c r="E225" s="176" t="s">
        <v>3046</v>
      </c>
      <c r="F225" s="177" t="s">
        <v>3047</v>
      </c>
      <c r="G225" s="178" t="s">
        <v>385</v>
      </c>
      <c r="H225" s="179">
        <v>7</v>
      </c>
      <c r="I225" s="180"/>
      <c r="J225" s="181">
        <f>ROUND(I225*H225,2)</f>
        <v>0</v>
      </c>
      <c r="K225" s="177" t="s">
        <v>460</v>
      </c>
      <c r="L225" s="40"/>
      <c r="M225" s="222" t="s">
        <v>3</v>
      </c>
      <c r="N225" s="223" t="s">
        <v>45</v>
      </c>
      <c r="O225" s="224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186" t="s">
        <v>377</v>
      </c>
      <c r="AT225" s="186" t="s">
        <v>241</v>
      </c>
      <c r="AU225" s="186" t="s">
        <v>80</v>
      </c>
      <c r="AY225" s="20" t="s">
        <v>239</v>
      </c>
      <c r="BE225" s="187">
        <f>IF(N225="základní",J225,0)</f>
        <v>0</v>
      </c>
      <c r="BF225" s="187">
        <f>IF(N225="snížená",J225,0)</f>
        <v>0</v>
      </c>
      <c r="BG225" s="187">
        <f>IF(N225="zákl. přenesená",J225,0)</f>
        <v>0</v>
      </c>
      <c r="BH225" s="187">
        <f>IF(N225="sníž. přenesená",J225,0)</f>
        <v>0</v>
      </c>
      <c r="BI225" s="187">
        <f>IF(N225="nulová",J225,0)</f>
        <v>0</v>
      </c>
      <c r="BJ225" s="20" t="s">
        <v>86</v>
      </c>
      <c r="BK225" s="187">
        <f>ROUND(I225*H225,2)</f>
        <v>0</v>
      </c>
      <c r="BL225" s="20" t="s">
        <v>377</v>
      </c>
      <c r="BM225" s="186" t="s">
        <v>3210</v>
      </c>
    </row>
    <row r="226" s="2" customFormat="1" ht="6.96" customHeight="1">
      <c r="A226" s="39"/>
      <c r="B226" s="56"/>
      <c r="C226" s="57"/>
      <c r="D226" s="57"/>
      <c r="E226" s="57"/>
      <c r="F226" s="57"/>
      <c r="G226" s="57"/>
      <c r="H226" s="57"/>
      <c r="I226" s="57"/>
      <c r="J226" s="57"/>
      <c r="K226" s="57"/>
      <c r="L226" s="40"/>
      <c r="M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</sheetData>
  <autoFilter ref="C95:K22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145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3211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3212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ROUND(J101,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ROUND((SUM(BE101:BE317)),  2)</f>
        <v>0</v>
      </c>
      <c r="G37" s="39"/>
      <c r="H37" s="39"/>
      <c r="I37" s="133">
        <v>0.20999999999999999</v>
      </c>
      <c r="J37" s="132">
        <f>ROUND(((SUM(BE101:BE317))*I37),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ROUND((SUM(BF101:BF317)),  2)</f>
        <v>0</v>
      </c>
      <c r="G38" s="39"/>
      <c r="H38" s="39"/>
      <c r="I38" s="133">
        <v>0.14999999999999999</v>
      </c>
      <c r="J38" s="132">
        <f>ROUND(((SUM(BF101:BF317))*I38),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ROUND((SUM(BG101:BG317)),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ROUND((SUM(BH101:BH317)),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ROUND((SUM(BI101:BI317)),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3211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SO-04.04.01 - Silnoproud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J101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3213</v>
      </c>
      <c r="E68" s="145"/>
      <c r="F68" s="145"/>
      <c r="G68" s="145"/>
      <c r="H68" s="145"/>
      <c r="I68" s="145"/>
      <c r="J68" s="146">
        <f>J102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47"/>
      <c r="C69" s="10"/>
      <c r="D69" s="148" t="s">
        <v>3214</v>
      </c>
      <c r="E69" s="149"/>
      <c r="F69" s="149"/>
      <c r="G69" s="149"/>
      <c r="H69" s="149"/>
      <c r="I69" s="149"/>
      <c r="J69" s="150">
        <f>J103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47"/>
      <c r="C70" s="10"/>
      <c r="D70" s="148" t="s">
        <v>3215</v>
      </c>
      <c r="E70" s="149"/>
      <c r="F70" s="149"/>
      <c r="G70" s="149"/>
      <c r="H70" s="149"/>
      <c r="I70" s="149"/>
      <c r="J70" s="150">
        <f>J116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47"/>
      <c r="C71" s="10"/>
      <c r="D71" s="148" t="s">
        <v>3216</v>
      </c>
      <c r="E71" s="149"/>
      <c r="F71" s="149"/>
      <c r="G71" s="149"/>
      <c r="H71" s="149"/>
      <c r="I71" s="149"/>
      <c r="J71" s="150">
        <f>J131</f>
        <v>0</v>
      </c>
      <c r="K71" s="10"/>
      <c r="L71" s="14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47"/>
      <c r="C72" s="10"/>
      <c r="D72" s="148" t="s">
        <v>3217</v>
      </c>
      <c r="E72" s="149"/>
      <c r="F72" s="149"/>
      <c r="G72" s="149"/>
      <c r="H72" s="149"/>
      <c r="I72" s="149"/>
      <c r="J72" s="150">
        <f>J160</f>
        <v>0</v>
      </c>
      <c r="K72" s="10"/>
      <c r="L72" s="14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47"/>
      <c r="C73" s="10"/>
      <c r="D73" s="148" t="s">
        <v>3218</v>
      </c>
      <c r="E73" s="149"/>
      <c r="F73" s="149"/>
      <c r="G73" s="149"/>
      <c r="H73" s="149"/>
      <c r="I73" s="149"/>
      <c r="J73" s="150">
        <f>J164</f>
        <v>0</v>
      </c>
      <c r="K73" s="10"/>
      <c r="L73" s="14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47"/>
      <c r="C74" s="10"/>
      <c r="D74" s="148" t="s">
        <v>3219</v>
      </c>
      <c r="E74" s="149"/>
      <c r="F74" s="149"/>
      <c r="G74" s="149"/>
      <c r="H74" s="149"/>
      <c r="I74" s="149"/>
      <c r="J74" s="150">
        <f>J174</f>
        <v>0</v>
      </c>
      <c r="K74" s="10"/>
      <c r="L74" s="14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47"/>
      <c r="C75" s="10"/>
      <c r="D75" s="148" t="s">
        <v>3220</v>
      </c>
      <c r="E75" s="149"/>
      <c r="F75" s="149"/>
      <c r="G75" s="149"/>
      <c r="H75" s="149"/>
      <c r="I75" s="149"/>
      <c r="J75" s="150">
        <f>J211</f>
        <v>0</v>
      </c>
      <c r="K75" s="10"/>
      <c r="L75" s="14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47"/>
      <c r="C76" s="10"/>
      <c r="D76" s="148" t="s">
        <v>3221</v>
      </c>
      <c r="E76" s="149"/>
      <c r="F76" s="149"/>
      <c r="G76" s="149"/>
      <c r="H76" s="149"/>
      <c r="I76" s="149"/>
      <c r="J76" s="150">
        <f>J271</f>
        <v>0</v>
      </c>
      <c r="K76" s="10"/>
      <c r="L76" s="14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47"/>
      <c r="C77" s="10"/>
      <c r="D77" s="148" t="s">
        <v>3222</v>
      </c>
      <c r="E77" s="149"/>
      <c r="F77" s="149"/>
      <c r="G77" s="149"/>
      <c r="H77" s="149"/>
      <c r="I77" s="149"/>
      <c r="J77" s="150">
        <f>J280</f>
        <v>0</v>
      </c>
      <c r="K77" s="10"/>
      <c r="L77" s="14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39"/>
      <c r="B78" s="40"/>
      <c r="C78" s="39"/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56"/>
      <c r="C79" s="57"/>
      <c r="D79" s="57"/>
      <c r="E79" s="57"/>
      <c r="F79" s="57"/>
      <c r="G79" s="57"/>
      <c r="H79" s="57"/>
      <c r="I79" s="57"/>
      <c r="J79" s="57"/>
      <c r="K79" s="57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3" s="2" customFormat="1" ht="6.96" customHeight="1">
      <c r="A83" s="39"/>
      <c r="B83" s="58"/>
      <c r="C83" s="59"/>
      <c r="D83" s="59"/>
      <c r="E83" s="59"/>
      <c r="F83" s="59"/>
      <c r="G83" s="59"/>
      <c r="H83" s="59"/>
      <c r="I83" s="59"/>
      <c r="J83" s="59"/>
      <c r="K83" s="5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24.96" customHeight="1">
      <c r="A84" s="39"/>
      <c r="B84" s="40"/>
      <c r="C84" s="24" t="s">
        <v>224</v>
      </c>
      <c r="D84" s="39"/>
      <c r="E84" s="39"/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39"/>
      <c r="D85" s="39"/>
      <c r="E85" s="39"/>
      <c r="F85" s="39"/>
      <c r="G85" s="39"/>
      <c r="H85" s="39"/>
      <c r="I85" s="39"/>
      <c r="J85" s="39"/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17</v>
      </c>
      <c r="D86" s="39"/>
      <c r="E86" s="39"/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39"/>
      <c r="D87" s="39"/>
      <c r="E87" s="125" t="str">
        <f>E7</f>
        <v>Kolovraty - dostupné bydlení</v>
      </c>
      <c r="F87" s="33"/>
      <c r="G87" s="33"/>
      <c r="H87" s="33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1" customFormat="1" ht="12" customHeight="1">
      <c r="B88" s="23"/>
      <c r="C88" s="33" t="s">
        <v>213</v>
      </c>
      <c r="L88" s="23"/>
    </row>
    <row r="89" s="1" customFormat="1" ht="16.5" customHeight="1">
      <c r="B89" s="23"/>
      <c r="E89" s="125" t="s">
        <v>571</v>
      </c>
      <c r="F89" s="1"/>
      <c r="G89" s="1"/>
      <c r="H89" s="1"/>
      <c r="L89" s="23"/>
    </row>
    <row r="90" s="1" customFormat="1" ht="12" customHeight="1">
      <c r="B90" s="23"/>
      <c r="C90" s="33" t="s">
        <v>215</v>
      </c>
      <c r="L90" s="23"/>
    </row>
    <row r="91" s="2" customFormat="1" ht="16.5" customHeight="1">
      <c r="A91" s="39"/>
      <c r="B91" s="40"/>
      <c r="C91" s="39"/>
      <c r="D91" s="39"/>
      <c r="E91" s="131" t="s">
        <v>3211</v>
      </c>
      <c r="F91" s="39"/>
      <c r="G91" s="39"/>
      <c r="H91" s="39"/>
      <c r="I91" s="39"/>
      <c r="J91" s="39"/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2600</v>
      </c>
      <c r="D92" s="39"/>
      <c r="E92" s="39"/>
      <c r="F92" s="39"/>
      <c r="G92" s="39"/>
      <c r="H92" s="39"/>
      <c r="I92" s="39"/>
      <c r="J92" s="39"/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6.5" customHeight="1">
      <c r="A93" s="39"/>
      <c r="B93" s="40"/>
      <c r="C93" s="39"/>
      <c r="D93" s="39"/>
      <c r="E93" s="63" t="str">
        <f>E13</f>
        <v>SO-04.04.01 - Silnoproud</v>
      </c>
      <c r="F93" s="39"/>
      <c r="G93" s="39"/>
      <c r="H93" s="39"/>
      <c r="I93" s="39"/>
      <c r="J93" s="39"/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39"/>
      <c r="D94" s="39"/>
      <c r="E94" s="39"/>
      <c r="F94" s="39"/>
      <c r="G94" s="39"/>
      <c r="H94" s="39"/>
      <c r="I94" s="39"/>
      <c r="J94" s="39"/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2" customHeight="1">
      <c r="A95" s="39"/>
      <c r="B95" s="40"/>
      <c r="C95" s="33" t="s">
        <v>22</v>
      </c>
      <c r="D95" s="39"/>
      <c r="E95" s="39"/>
      <c r="F95" s="28" t="str">
        <f>F16</f>
        <v>Kolovraty</v>
      </c>
      <c r="G95" s="39"/>
      <c r="H95" s="39"/>
      <c r="I95" s="33" t="s">
        <v>24</v>
      </c>
      <c r="J95" s="65" t="str">
        <f>IF(J16="","",J16)</f>
        <v>28. 6. 2021</v>
      </c>
      <c r="K95" s="39"/>
      <c r="L95" s="12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6.96" customHeight="1">
      <c r="A96" s="39"/>
      <c r="B96" s="40"/>
      <c r="C96" s="39"/>
      <c r="D96" s="39"/>
      <c r="E96" s="39"/>
      <c r="F96" s="39"/>
      <c r="G96" s="39"/>
      <c r="H96" s="39"/>
      <c r="I96" s="39"/>
      <c r="J96" s="39"/>
      <c r="K96" s="39"/>
      <c r="L96" s="12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5.15" customHeight="1">
      <c r="A97" s="39"/>
      <c r="B97" s="40"/>
      <c r="C97" s="33" t="s">
        <v>26</v>
      </c>
      <c r="D97" s="39"/>
      <c r="E97" s="39"/>
      <c r="F97" s="28" t="str">
        <f>E19</f>
        <v>atelier HETA s.r.o.</v>
      </c>
      <c r="G97" s="39"/>
      <c r="H97" s="39"/>
      <c r="I97" s="33" t="s">
        <v>32</v>
      </c>
      <c r="J97" s="37" t="str">
        <f>E25</f>
        <v>atelier HETA s.r.o.</v>
      </c>
      <c r="K97" s="39"/>
      <c r="L97" s="12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5.15" customHeight="1">
      <c r="A98" s="39"/>
      <c r="B98" s="40"/>
      <c r="C98" s="33" t="s">
        <v>30</v>
      </c>
      <c r="D98" s="39"/>
      <c r="E98" s="39"/>
      <c r="F98" s="28" t="str">
        <f>IF(E22="","",E22)</f>
        <v>Vyplň údaj</v>
      </c>
      <c r="G98" s="39"/>
      <c r="H98" s="39"/>
      <c r="I98" s="33" t="s">
        <v>34</v>
      </c>
      <c r="J98" s="37" t="str">
        <f>E28</f>
        <v>Toman Martin</v>
      </c>
      <c r="K98" s="39"/>
      <c r="L98" s="12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39"/>
      <c r="D99" s="39"/>
      <c r="E99" s="39"/>
      <c r="F99" s="39"/>
      <c r="G99" s="39"/>
      <c r="H99" s="39"/>
      <c r="I99" s="39"/>
      <c r="J99" s="39"/>
      <c r="K99" s="39"/>
      <c r="L99" s="12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11" customFormat="1" ht="29.28" customHeight="1">
      <c r="A100" s="151"/>
      <c r="B100" s="152"/>
      <c r="C100" s="153" t="s">
        <v>225</v>
      </c>
      <c r="D100" s="154" t="s">
        <v>58</v>
      </c>
      <c r="E100" s="154" t="s">
        <v>54</v>
      </c>
      <c r="F100" s="154" t="s">
        <v>55</v>
      </c>
      <c r="G100" s="154" t="s">
        <v>226</v>
      </c>
      <c r="H100" s="154" t="s">
        <v>227</v>
      </c>
      <c r="I100" s="154" t="s">
        <v>228</v>
      </c>
      <c r="J100" s="154" t="s">
        <v>219</v>
      </c>
      <c r="K100" s="155" t="s">
        <v>229</v>
      </c>
      <c r="L100" s="156"/>
      <c r="M100" s="81" t="s">
        <v>3</v>
      </c>
      <c r="N100" s="82" t="s">
        <v>43</v>
      </c>
      <c r="O100" s="82" t="s">
        <v>230</v>
      </c>
      <c r="P100" s="82" t="s">
        <v>231</v>
      </c>
      <c r="Q100" s="82" t="s">
        <v>232</v>
      </c>
      <c r="R100" s="82" t="s">
        <v>233</v>
      </c>
      <c r="S100" s="82" t="s">
        <v>234</v>
      </c>
      <c r="T100" s="83" t="s">
        <v>235</v>
      </c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</row>
    <row r="101" s="2" customFormat="1" ht="22.8" customHeight="1">
      <c r="A101" s="39"/>
      <c r="B101" s="40"/>
      <c r="C101" s="88" t="s">
        <v>236</v>
      </c>
      <c r="D101" s="39"/>
      <c r="E101" s="39"/>
      <c r="F101" s="39"/>
      <c r="G101" s="39"/>
      <c r="H101" s="39"/>
      <c r="I101" s="39"/>
      <c r="J101" s="157">
        <f>BK101</f>
        <v>0</v>
      </c>
      <c r="K101" s="39"/>
      <c r="L101" s="40"/>
      <c r="M101" s="84"/>
      <c r="N101" s="69"/>
      <c r="O101" s="85"/>
      <c r="P101" s="158">
        <f>P102</f>
        <v>0</v>
      </c>
      <c r="Q101" s="85"/>
      <c r="R101" s="158">
        <f>R102</f>
        <v>0</v>
      </c>
      <c r="S101" s="85"/>
      <c r="T101" s="159">
        <f>T102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20" t="s">
        <v>72</v>
      </c>
      <c r="AU101" s="20" t="s">
        <v>220</v>
      </c>
      <c r="BK101" s="160">
        <f>BK102</f>
        <v>0</v>
      </c>
    </row>
    <row r="102" s="12" customFormat="1" ht="25.92" customHeight="1">
      <c r="A102" s="12"/>
      <c r="B102" s="161"/>
      <c r="C102" s="12"/>
      <c r="D102" s="162" t="s">
        <v>72</v>
      </c>
      <c r="E102" s="163" t="s">
        <v>455</v>
      </c>
      <c r="F102" s="163" t="s">
        <v>144</v>
      </c>
      <c r="G102" s="12"/>
      <c r="H102" s="12"/>
      <c r="I102" s="164"/>
      <c r="J102" s="165">
        <f>BK102</f>
        <v>0</v>
      </c>
      <c r="K102" s="12"/>
      <c r="L102" s="161"/>
      <c r="M102" s="166"/>
      <c r="N102" s="167"/>
      <c r="O102" s="167"/>
      <c r="P102" s="168">
        <f>P103+P116+P131+P160+P164+P174+P211+P271+P280</f>
        <v>0</v>
      </c>
      <c r="Q102" s="167"/>
      <c r="R102" s="168">
        <f>R103+R116+R131+R160+R164+R174+R211+R271+R280</f>
        <v>0</v>
      </c>
      <c r="S102" s="167"/>
      <c r="T102" s="169">
        <f>T103+T116+T131+T160+T164+T174+T211+T271+T280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162" t="s">
        <v>80</v>
      </c>
      <c r="AT102" s="170" t="s">
        <v>72</v>
      </c>
      <c r="AU102" s="170" t="s">
        <v>73</v>
      </c>
      <c r="AY102" s="162" t="s">
        <v>239</v>
      </c>
      <c r="BK102" s="171">
        <f>BK103+BK116+BK131+BK160+BK164+BK174+BK211+BK271+BK280</f>
        <v>0</v>
      </c>
    </row>
    <row r="103" s="12" customFormat="1" ht="22.8" customHeight="1">
      <c r="A103" s="12"/>
      <c r="B103" s="161"/>
      <c r="C103" s="12"/>
      <c r="D103" s="162" t="s">
        <v>72</v>
      </c>
      <c r="E103" s="172" t="s">
        <v>497</v>
      </c>
      <c r="F103" s="172" t="s">
        <v>3223</v>
      </c>
      <c r="G103" s="12"/>
      <c r="H103" s="12"/>
      <c r="I103" s="164"/>
      <c r="J103" s="173">
        <f>BK103</f>
        <v>0</v>
      </c>
      <c r="K103" s="12"/>
      <c r="L103" s="161"/>
      <c r="M103" s="166"/>
      <c r="N103" s="167"/>
      <c r="O103" s="167"/>
      <c r="P103" s="168">
        <f>SUM(P104:P115)</f>
        <v>0</v>
      </c>
      <c r="Q103" s="167"/>
      <c r="R103" s="168">
        <f>SUM(R104:R115)</f>
        <v>0</v>
      </c>
      <c r="S103" s="167"/>
      <c r="T103" s="169">
        <f>SUM(T104:T115)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162" t="s">
        <v>80</v>
      </c>
      <c r="AT103" s="170" t="s">
        <v>72</v>
      </c>
      <c r="AU103" s="170" t="s">
        <v>80</v>
      </c>
      <c r="AY103" s="162" t="s">
        <v>239</v>
      </c>
      <c r="BK103" s="171">
        <f>SUM(BK104:BK115)</f>
        <v>0</v>
      </c>
    </row>
    <row r="104" s="2" customFormat="1" ht="16.5" customHeight="1">
      <c r="A104" s="39"/>
      <c r="B104" s="174"/>
      <c r="C104" s="175" t="s">
        <v>80</v>
      </c>
      <c r="D104" s="175" t="s">
        <v>241</v>
      </c>
      <c r="E104" s="176" t="s">
        <v>3224</v>
      </c>
      <c r="F104" s="177" t="s">
        <v>3225</v>
      </c>
      <c r="G104" s="178" t="s">
        <v>470</v>
      </c>
      <c r="H104" s="179">
        <v>1</v>
      </c>
      <c r="I104" s="180"/>
      <c r="J104" s="181">
        <f>ROUND(I104*H104,2)</f>
        <v>0</v>
      </c>
      <c r="K104" s="177" t="s">
        <v>460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86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86</v>
      </c>
    </row>
    <row r="105" s="2" customFormat="1" ht="21.75" customHeight="1">
      <c r="A105" s="39"/>
      <c r="B105" s="174"/>
      <c r="C105" s="175" t="s">
        <v>86</v>
      </c>
      <c r="D105" s="175" t="s">
        <v>241</v>
      </c>
      <c r="E105" s="176" t="s">
        <v>3226</v>
      </c>
      <c r="F105" s="177" t="s">
        <v>3227</v>
      </c>
      <c r="G105" s="178" t="s">
        <v>470</v>
      </c>
      <c r="H105" s="179">
        <v>1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246</v>
      </c>
    </row>
    <row r="106" s="2" customFormat="1" ht="16.5" customHeight="1">
      <c r="A106" s="39"/>
      <c r="B106" s="174"/>
      <c r="C106" s="175" t="s">
        <v>117</v>
      </c>
      <c r="D106" s="175" t="s">
        <v>241</v>
      </c>
      <c r="E106" s="176" t="s">
        <v>3228</v>
      </c>
      <c r="F106" s="177" t="s">
        <v>3229</v>
      </c>
      <c r="G106" s="178" t="s">
        <v>470</v>
      </c>
      <c r="H106" s="179">
        <v>1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86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276</v>
      </c>
    </row>
    <row r="107" s="2" customFormat="1" ht="21.75" customHeight="1">
      <c r="A107" s="39"/>
      <c r="B107" s="174"/>
      <c r="C107" s="175" t="s">
        <v>246</v>
      </c>
      <c r="D107" s="175" t="s">
        <v>241</v>
      </c>
      <c r="E107" s="176" t="s">
        <v>3230</v>
      </c>
      <c r="F107" s="177" t="s">
        <v>3227</v>
      </c>
      <c r="G107" s="178" t="s">
        <v>2689</v>
      </c>
      <c r="H107" s="179">
        <v>1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86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287</v>
      </c>
    </row>
    <row r="108" s="2" customFormat="1" ht="16.5" customHeight="1">
      <c r="A108" s="39"/>
      <c r="B108" s="174"/>
      <c r="C108" s="175" t="s">
        <v>271</v>
      </c>
      <c r="D108" s="175" t="s">
        <v>241</v>
      </c>
      <c r="E108" s="176" t="s">
        <v>3231</v>
      </c>
      <c r="F108" s="177" t="s">
        <v>3232</v>
      </c>
      <c r="G108" s="178" t="s">
        <v>470</v>
      </c>
      <c r="H108" s="179">
        <v>1</v>
      </c>
      <c r="I108" s="180"/>
      <c r="J108" s="181">
        <f>ROUND(I108*H108,2)</f>
        <v>0</v>
      </c>
      <c r="K108" s="177" t="s">
        <v>460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86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299</v>
      </c>
    </row>
    <row r="109" s="2" customFormat="1" ht="21.75" customHeight="1">
      <c r="A109" s="39"/>
      <c r="B109" s="174"/>
      <c r="C109" s="175" t="s">
        <v>276</v>
      </c>
      <c r="D109" s="175" t="s">
        <v>241</v>
      </c>
      <c r="E109" s="176" t="s">
        <v>3233</v>
      </c>
      <c r="F109" s="177" t="s">
        <v>3227</v>
      </c>
      <c r="G109" s="178" t="s">
        <v>2689</v>
      </c>
      <c r="H109" s="179">
        <v>1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86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357</v>
      </c>
    </row>
    <row r="110" s="2" customFormat="1" ht="16.5" customHeight="1">
      <c r="A110" s="39"/>
      <c r="B110" s="174"/>
      <c r="C110" s="175" t="s">
        <v>283</v>
      </c>
      <c r="D110" s="175" t="s">
        <v>241</v>
      </c>
      <c r="E110" s="176" t="s">
        <v>3234</v>
      </c>
      <c r="F110" s="177" t="s">
        <v>3235</v>
      </c>
      <c r="G110" s="178" t="s">
        <v>470</v>
      </c>
      <c r="H110" s="179">
        <v>30</v>
      </c>
      <c r="I110" s="180"/>
      <c r="J110" s="181">
        <f>ROUND(I110*H110,2)</f>
        <v>0</v>
      </c>
      <c r="K110" s="177" t="s">
        <v>460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86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368</v>
      </c>
    </row>
    <row r="111" s="2" customFormat="1" ht="21.75" customHeight="1">
      <c r="A111" s="39"/>
      <c r="B111" s="174"/>
      <c r="C111" s="175" t="s">
        <v>287</v>
      </c>
      <c r="D111" s="175" t="s">
        <v>241</v>
      </c>
      <c r="E111" s="176" t="s">
        <v>3236</v>
      </c>
      <c r="F111" s="177" t="s">
        <v>3227</v>
      </c>
      <c r="G111" s="178" t="s">
        <v>2689</v>
      </c>
      <c r="H111" s="179">
        <v>30</v>
      </c>
      <c r="I111" s="180"/>
      <c r="J111" s="181">
        <f>ROUND(I111*H111,2)</f>
        <v>0</v>
      </c>
      <c r="K111" s="177" t="s">
        <v>460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86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377</v>
      </c>
    </row>
    <row r="112" s="2" customFormat="1" ht="16.5" customHeight="1">
      <c r="A112" s="39"/>
      <c r="B112" s="174"/>
      <c r="C112" s="175" t="s">
        <v>293</v>
      </c>
      <c r="D112" s="175" t="s">
        <v>241</v>
      </c>
      <c r="E112" s="176" t="s">
        <v>3237</v>
      </c>
      <c r="F112" s="177" t="s">
        <v>3238</v>
      </c>
      <c r="G112" s="178" t="s">
        <v>470</v>
      </c>
      <c r="H112" s="179">
        <v>12</v>
      </c>
      <c r="I112" s="180"/>
      <c r="J112" s="181">
        <f>ROUND(I112*H112,2)</f>
        <v>0</v>
      </c>
      <c r="K112" s="177" t="s">
        <v>460</v>
      </c>
      <c r="L112" s="40"/>
      <c r="M112" s="182" t="s">
        <v>3</v>
      </c>
      <c r="N112" s="183" t="s">
        <v>45</v>
      </c>
      <c r="O112" s="73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246</v>
      </c>
      <c r="AT112" s="186" t="s">
        <v>241</v>
      </c>
      <c r="AU112" s="186" t="s">
        <v>86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246</v>
      </c>
      <c r="BM112" s="186" t="s">
        <v>387</v>
      </c>
    </row>
    <row r="113" s="2" customFormat="1" ht="21.75" customHeight="1">
      <c r="A113" s="39"/>
      <c r="B113" s="174"/>
      <c r="C113" s="175" t="s">
        <v>299</v>
      </c>
      <c r="D113" s="175" t="s">
        <v>241</v>
      </c>
      <c r="E113" s="176" t="s">
        <v>3236</v>
      </c>
      <c r="F113" s="177" t="s">
        <v>3227</v>
      </c>
      <c r="G113" s="178" t="s">
        <v>2689</v>
      </c>
      <c r="H113" s="179">
        <v>12</v>
      </c>
      <c r="I113" s="180"/>
      <c r="J113" s="181">
        <f>ROUND(I113*H113,2)</f>
        <v>0</v>
      </c>
      <c r="K113" s="177" t="s">
        <v>460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246</v>
      </c>
      <c r="AT113" s="186" t="s">
        <v>241</v>
      </c>
      <c r="AU113" s="186" t="s">
        <v>86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397</v>
      </c>
    </row>
    <row r="114" s="2" customFormat="1" ht="16.5" customHeight="1">
      <c r="A114" s="39"/>
      <c r="B114" s="174"/>
      <c r="C114" s="175" t="s">
        <v>310</v>
      </c>
      <c r="D114" s="175" t="s">
        <v>241</v>
      </c>
      <c r="E114" s="176" t="s">
        <v>3239</v>
      </c>
      <c r="F114" s="177" t="s">
        <v>3240</v>
      </c>
      <c r="G114" s="178" t="s">
        <v>470</v>
      </c>
      <c r="H114" s="179">
        <v>8</v>
      </c>
      <c r="I114" s="180"/>
      <c r="J114" s="181">
        <f>ROUND(I114*H114,2)</f>
        <v>0</v>
      </c>
      <c r="K114" s="177" t="s">
        <v>460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246</v>
      </c>
      <c r="AT114" s="186" t="s">
        <v>241</v>
      </c>
      <c r="AU114" s="186" t="s">
        <v>86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246</v>
      </c>
      <c r="BM114" s="186" t="s">
        <v>404</v>
      </c>
    </row>
    <row r="115" s="2" customFormat="1" ht="21.75" customHeight="1">
      <c r="A115" s="39"/>
      <c r="B115" s="174"/>
      <c r="C115" s="175" t="s">
        <v>357</v>
      </c>
      <c r="D115" s="175" t="s">
        <v>241</v>
      </c>
      <c r="E115" s="176" t="s">
        <v>3241</v>
      </c>
      <c r="F115" s="177" t="s">
        <v>3227</v>
      </c>
      <c r="G115" s="178" t="s">
        <v>2689</v>
      </c>
      <c r="H115" s="179">
        <v>8</v>
      </c>
      <c r="I115" s="180"/>
      <c r="J115" s="181">
        <f>ROUND(I115*H115,2)</f>
        <v>0</v>
      </c>
      <c r="K115" s="177" t="s">
        <v>460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246</v>
      </c>
      <c r="AT115" s="186" t="s">
        <v>241</v>
      </c>
      <c r="AU115" s="186" t="s">
        <v>86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246</v>
      </c>
      <c r="BM115" s="186" t="s">
        <v>412</v>
      </c>
    </row>
    <row r="116" s="12" customFormat="1" ht="22.8" customHeight="1">
      <c r="A116" s="12"/>
      <c r="B116" s="161"/>
      <c r="C116" s="12"/>
      <c r="D116" s="162" t="s">
        <v>72</v>
      </c>
      <c r="E116" s="172" t="s">
        <v>3187</v>
      </c>
      <c r="F116" s="172" t="s">
        <v>3242</v>
      </c>
      <c r="G116" s="12"/>
      <c r="H116" s="12"/>
      <c r="I116" s="164"/>
      <c r="J116" s="173">
        <f>BK116</f>
        <v>0</v>
      </c>
      <c r="K116" s="12"/>
      <c r="L116" s="161"/>
      <c r="M116" s="166"/>
      <c r="N116" s="167"/>
      <c r="O116" s="167"/>
      <c r="P116" s="168">
        <f>SUM(P117:P130)</f>
        <v>0</v>
      </c>
      <c r="Q116" s="167"/>
      <c r="R116" s="168">
        <f>SUM(R117:R130)</f>
        <v>0</v>
      </c>
      <c r="S116" s="167"/>
      <c r="T116" s="169">
        <f>SUM(T117:T130)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162" t="s">
        <v>80</v>
      </c>
      <c r="AT116" s="170" t="s">
        <v>72</v>
      </c>
      <c r="AU116" s="170" t="s">
        <v>80</v>
      </c>
      <c r="AY116" s="162" t="s">
        <v>239</v>
      </c>
      <c r="BK116" s="171">
        <f>SUM(BK117:BK130)</f>
        <v>0</v>
      </c>
    </row>
    <row r="117" s="2" customFormat="1" ht="16.5" customHeight="1">
      <c r="A117" s="39"/>
      <c r="B117" s="174"/>
      <c r="C117" s="175" t="s">
        <v>363</v>
      </c>
      <c r="D117" s="175" t="s">
        <v>241</v>
      </c>
      <c r="E117" s="176" t="s">
        <v>3243</v>
      </c>
      <c r="F117" s="177" t="s">
        <v>3244</v>
      </c>
      <c r="G117" s="178" t="s">
        <v>470</v>
      </c>
      <c r="H117" s="179">
        <v>1</v>
      </c>
      <c r="I117" s="180"/>
      <c r="J117" s="181">
        <f>ROUND(I117*H117,2)</f>
        <v>0</v>
      </c>
      <c r="K117" s="177" t="s">
        <v>460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86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1150</v>
      </c>
    </row>
    <row r="118" s="2" customFormat="1" ht="16.5" customHeight="1">
      <c r="A118" s="39"/>
      <c r="B118" s="174"/>
      <c r="C118" s="175" t="s">
        <v>368</v>
      </c>
      <c r="D118" s="175" t="s">
        <v>241</v>
      </c>
      <c r="E118" s="176" t="s">
        <v>3245</v>
      </c>
      <c r="F118" s="177" t="s">
        <v>3246</v>
      </c>
      <c r="G118" s="178" t="s">
        <v>470</v>
      </c>
      <c r="H118" s="179">
        <v>1</v>
      </c>
      <c r="I118" s="180"/>
      <c r="J118" s="181">
        <f>ROUND(I118*H118,2)</f>
        <v>0</v>
      </c>
      <c r="K118" s="177" t="s">
        <v>460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246</v>
      </c>
      <c r="AT118" s="186" t="s">
        <v>241</v>
      </c>
      <c r="AU118" s="186" t="s">
        <v>86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246</v>
      </c>
      <c r="BM118" s="186" t="s">
        <v>1163</v>
      </c>
    </row>
    <row r="119" s="2" customFormat="1">
      <c r="A119" s="39"/>
      <c r="B119" s="174"/>
      <c r="C119" s="175" t="s">
        <v>9</v>
      </c>
      <c r="D119" s="175" t="s">
        <v>241</v>
      </c>
      <c r="E119" s="176" t="s">
        <v>3247</v>
      </c>
      <c r="F119" s="177" t="s">
        <v>3248</v>
      </c>
      <c r="G119" s="178" t="s">
        <v>326</v>
      </c>
      <c r="H119" s="179">
        <v>50</v>
      </c>
      <c r="I119" s="180"/>
      <c r="J119" s="181">
        <f>ROUND(I119*H119,2)</f>
        <v>0</v>
      </c>
      <c r="K119" s="177" t="s">
        <v>460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86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1175</v>
      </c>
    </row>
    <row r="120" s="2" customFormat="1" ht="16.5" customHeight="1">
      <c r="A120" s="39"/>
      <c r="B120" s="174"/>
      <c r="C120" s="175" t="s">
        <v>377</v>
      </c>
      <c r="D120" s="175" t="s">
        <v>241</v>
      </c>
      <c r="E120" s="176" t="s">
        <v>3249</v>
      </c>
      <c r="F120" s="177" t="s">
        <v>3250</v>
      </c>
      <c r="G120" s="178" t="s">
        <v>326</v>
      </c>
      <c r="H120" s="179">
        <v>50</v>
      </c>
      <c r="I120" s="180"/>
      <c r="J120" s="181">
        <f>ROUND(I120*H120,2)</f>
        <v>0</v>
      </c>
      <c r="K120" s="177" t="s">
        <v>460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</v>
      </c>
      <c r="R120" s="184">
        <f>Q120*H120</f>
        <v>0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246</v>
      </c>
      <c r="AT120" s="186" t="s">
        <v>241</v>
      </c>
      <c r="AU120" s="186" t="s">
        <v>86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246</v>
      </c>
      <c r="BM120" s="186" t="s">
        <v>726</v>
      </c>
    </row>
    <row r="121" s="2" customFormat="1">
      <c r="A121" s="39"/>
      <c r="B121" s="174"/>
      <c r="C121" s="175" t="s">
        <v>382</v>
      </c>
      <c r="D121" s="175" t="s">
        <v>241</v>
      </c>
      <c r="E121" s="176" t="s">
        <v>3251</v>
      </c>
      <c r="F121" s="177" t="s">
        <v>3252</v>
      </c>
      <c r="G121" s="178" t="s">
        <v>326</v>
      </c>
      <c r="H121" s="179">
        <v>20</v>
      </c>
      <c r="I121" s="180"/>
      <c r="J121" s="181">
        <f>ROUND(I121*H121,2)</f>
        <v>0</v>
      </c>
      <c r="K121" s="177" t="s">
        <v>460</v>
      </c>
      <c r="L121" s="40"/>
      <c r="M121" s="182" t="s">
        <v>3</v>
      </c>
      <c r="N121" s="183" t="s">
        <v>45</v>
      </c>
      <c r="O121" s="73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186" t="s">
        <v>246</v>
      </c>
      <c r="AT121" s="186" t="s">
        <v>241</v>
      </c>
      <c r="AU121" s="186" t="s">
        <v>86</v>
      </c>
      <c r="AY121" s="20" t="s">
        <v>239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20" t="s">
        <v>86</v>
      </c>
      <c r="BK121" s="187">
        <f>ROUND(I121*H121,2)</f>
        <v>0</v>
      </c>
      <c r="BL121" s="20" t="s">
        <v>246</v>
      </c>
      <c r="BM121" s="186" t="s">
        <v>1201</v>
      </c>
    </row>
    <row r="122" s="2" customFormat="1" ht="16.5" customHeight="1">
      <c r="A122" s="39"/>
      <c r="B122" s="174"/>
      <c r="C122" s="175" t="s">
        <v>387</v>
      </c>
      <c r="D122" s="175" t="s">
        <v>241</v>
      </c>
      <c r="E122" s="176" t="s">
        <v>3253</v>
      </c>
      <c r="F122" s="177" t="s">
        <v>3250</v>
      </c>
      <c r="G122" s="178" t="s">
        <v>326</v>
      </c>
      <c r="H122" s="179">
        <v>20</v>
      </c>
      <c r="I122" s="180"/>
      <c r="J122" s="181">
        <f>ROUND(I122*H122,2)</f>
        <v>0</v>
      </c>
      <c r="K122" s="177" t="s">
        <v>460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246</v>
      </c>
      <c r="AT122" s="186" t="s">
        <v>241</v>
      </c>
      <c r="AU122" s="186" t="s">
        <v>86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246</v>
      </c>
      <c r="BM122" s="186" t="s">
        <v>1212</v>
      </c>
    </row>
    <row r="123" s="2" customFormat="1" ht="16.5" customHeight="1">
      <c r="A123" s="39"/>
      <c r="B123" s="174"/>
      <c r="C123" s="175" t="s">
        <v>393</v>
      </c>
      <c r="D123" s="175" t="s">
        <v>241</v>
      </c>
      <c r="E123" s="176" t="s">
        <v>3254</v>
      </c>
      <c r="F123" s="177" t="s">
        <v>3255</v>
      </c>
      <c r="G123" s="178" t="s">
        <v>326</v>
      </c>
      <c r="H123" s="179">
        <v>75</v>
      </c>
      <c r="I123" s="180"/>
      <c r="J123" s="181">
        <f>ROUND(I123*H123,2)</f>
        <v>0</v>
      </c>
      <c r="K123" s="177" t="s">
        <v>460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0</v>
      </c>
      <c r="R123" s="184">
        <f>Q123*H123</f>
        <v>0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246</v>
      </c>
      <c r="AT123" s="186" t="s">
        <v>241</v>
      </c>
      <c r="AU123" s="186" t="s">
        <v>86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1230</v>
      </c>
    </row>
    <row r="124" s="2" customFormat="1" ht="16.5" customHeight="1">
      <c r="A124" s="39"/>
      <c r="B124" s="174"/>
      <c r="C124" s="175" t="s">
        <v>397</v>
      </c>
      <c r="D124" s="175" t="s">
        <v>241</v>
      </c>
      <c r="E124" s="176" t="s">
        <v>3256</v>
      </c>
      <c r="F124" s="177" t="s">
        <v>3257</v>
      </c>
      <c r="G124" s="178" t="s">
        <v>326</v>
      </c>
      <c r="H124" s="179">
        <v>75</v>
      </c>
      <c r="I124" s="180"/>
      <c r="J124" s="181">
        <f>ROUND(I124*H124,2)</f>
        <v>0</v>
      </c>
      <c r="K124" s="177" t="s">
        <v>460</v>
      </c>
      <c r="L124" s="40"/>
      <c r="M124" s="182" t="s">
        <v>3</v>
      </c>
      <c r="N124" s="183" t="s">
        <v>45</v>
      </c>
      <c r="O124" s="73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186" t="s">
        <v>246</v>
      </c>
      <c r="AT124" s="186" t="s">
        <v>241</v>
      </c>
      <c r="AU124" s="186" t="s">
        <v>86</v>
      </c>
      <c r="AY124" s="20" t="s">
        <v>239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20" t="s">
        <v>86</v>
      </c>
      <c r="BK124" s="187">
        <f>ROUND(I124*H124,2)</f>
        <v>0</v>
      </c>
      <c r="BL124" s="20" t="s">
        <v>246</v>
      </c>
      <c r="BM124" s="186" t="s">
        <v>1238</v>
      </c>
    </row>
    <row r="125" s="2" customFormat="1" ht="16.5" customHeight="1">
      <c r="A125" s="39"/>
      <c r="B125" s="174"/>
      <c r="C125" s="175" t="s">
        <v>8</v>
      </c>
      <c r="D125" s="175" t="s">
        <v>241</v>
      </c>
      <c r="E125" s="176" t="s">
        <v>3258</v>
      </c>
      <c r="F125" s="177" t="s">
        <v>3259</v>
      </c>
      <c r="G125" s="178" t="s">
        <v>326</v>
      </c>
      <c r="H125" s="179">
        <v>65</v>
      </c>
      <c r="I125" s="180"/>
      <c r="J125" s="181">
        <f>ROUND(I125*H125,2)</f>
        <v>0</v>
      </c>
      <c r="K125" s="177" t="s">
        <v>460</v>
      </c>
      <c r="L125" s="40"/>
      <c r="M125" s="182" t="s">
        <v>3</v>
      </c>
      <c r="N125" s="183" t="s">
        <v>45</v>
      </c>
      <c r="O125" s="73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186" t="s">
        <v>246</v>
      </c>
      <c r="AT125" s="186" t="s">
        <v>241</v>
      </c>
      <c r="AU125" s="186" t="s">
        <v>86</v>
      </c>
      <c r="AY125" s="20" t="s">
        <v>239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20" t="s">
        <v>86</v>
      </c>
      <c r="BK125" s="187">
        <f>ROUND(I125*H125,2)</f>
        <v>0</v>
      </c>
      <c r="BL125" s="20" t="s">
        <v>246</v>
      </c>
      <c r="BM125" s="186" t="s">
        <v>1247</v>
      </c>
    </row>
    <row r="126" s="2" customFormat="1" ht="16.5" customHeight="1">
      <c r="A126" s="39"/>
      <c r="B126" s="174"/>
      <c r="C126" s="175" t="s">
        <v>404</v>
      </c>
      <c r="D126" s="175" t="s">
        <v>241</v>
      </c>
      <c r="E126" s="176" t="s">
        <v>3256</v>
      </c>
      <c r="F126" s="177" t="s">
        <v>3257</v>
      </c>
      <c r="G126" s="178" t="s">
        <v>326</v>
      </c>
      <c r="H126" s="179">
        <v>65</v>
      </c>
      <c r="I126" s="180"/>
      <c r="J126" s="181">
        <f>ROUND(I126*H126,2)</f>
        <v>0</v>
      </c>
      <c r="K126" s="177" t="s">
        <v>460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86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1257</v>
      </c>
    </row>
    <row r="127" s="2" customFormat="1" ht="16.5" customHeight="1">
      <c r="A127" s="39"/>
      <c r="B127" s="174"/>
      <c r="C127" s="175" t="s">
        <v>408</v>
      </c>
      <c r="D127" s="175" t="s">
        <v>241</v>
      </c>
      <c r="E127" s="176" t="s">
        <v>3260</v>
      </c>
      <c r="F127" s="177" t="s">
        <v>3261</v>
      </c>
      <c r="G127" s="178" t="s">
        <v>326</v>
      </c>
      <c r="H127" s="179">
        <v>50</v>
      </c>
      <c r="I127" s="180"/>
      <c r="J127" s="181">
        <f>ROUND(I127*H127,2)</f>
        <v>0</v>
      </c>
      <c r="K127" s="177" t="s">
        <v>460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246</v>
      </c>
      <c r="AT127" s="186" t="s">
        <v>241</v>
      </c>
      <c r="AU127" s="186" t="s">
        <v>86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246</v>
      </c>
      <c r="BM127" s="186" t="s">
        <v>1268</v>
      </c>
    </row>
    <row r="128" s="2" customFormat="1" ht="16.5" customHeight="1">
      <c r="A128" s="39"/>
      <c r="B128" s="174"/>
      <c r="C128" s="175" t="s">
        <v>412</v>
      </c>
      <c r="D128" s="175" t="s">
        <v>241</v>
      </c>
      <c r="E128" s="176" t="s">
        <v>3256</v>
      </c>
      <c r="F128" s="177" t="s">
        <v>3257</v>
      </c>
      <c r="G128" s="178" t="s">
        <v>326</v>
      </c>
      <c r="H128" s="179">
        <v>50</v>
      </c>
      <c r="I128" s="180"/>
      <c r="J128" s="181">
        <f>ROUND(I128*H128,2)</f>
        <v>0</v>
      </c>
      <c r="K128" s="177" t="s">
        <v>460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0</v>
      </c>
      <c r="R128" s="184">
        <f>Q128*H128</f>
        <v>0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246</v>
      </c>
      <c r="AT128" s="186" t="s">
        <v>241</v>
      </c>
      <c r="AU128" s="186" t="s">
        <v>86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1280</v>
      </c>
    </row>
    <row r="129" s="2" customFormat="1" ht="16.5" customHeight="1">
      <c r="A129" s="39"/>
      <c r="B129" s="174"/>
      <c r="C129" s="175" t="s">
        <v>416</v>
      </c>
      <c r="D129" s="175" t="s">
        <v>241</v>
      </c>
      <c r="E129" s="176" t="s">
        <v>3262</v>
      </c>
      <c r="F129" s="177" t="s">
        <v>3263</v>
      </c>
      <c r="G129" s="178" t="s">
        <v>326</v>
      </c>
      <c r="H129" s="179">
        <v>30</v>
      </c>
      <c r="I129" s="180"/>
      <c r="J129" s="181">
        <f>ROUND(I129*H129,2)</f>
        <v>0</v>
      </c>
      <c r="K129" s="177" t="s">
        <v>460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246</v>
      </c>
      <c r="AT129" s="186" t="s">
        <v>241</v>
      </c>
      <c r="AU129" s="186" t="s">
        <v>86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246</v>
      </c>
      <c r="BM129" s="186" t="s">
        <v>1288</v>
      </c>
    </row>
    <row r="130" s="2" customFormat="1" ht="16.5" customHeight="1">
      <c r="A130" s="39"/>
      <c r="B130" s="174"/>
      <c r="C130" s="175" t="s">
        <v>420</v>
      </c>
      <c r="D130" s="175" t="s">
        <v>241</v>
      </c>
      <c r="E130" s="176" t="s">
        <v>3264</v>
      </c>
      <c r="F130" s="177" t="s">
        <v>3257</v>
      </c>
      <c r="G130" s="178" t="s">
        <v>326</v>
      </c>
      <c r="H130" s="179">
        <v>30</v>
      </c>
      <c r="I130" s="180"/>
      <c r="J130" s="181">
        <f>ROUND(I130*H130,2)</f>
        <v>0</v>
      </c>
      <c r="K130" s="177" t="s">
        <v>460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246</v>
      </c>
      <c r="AT130" s="186" t="s">
        <v>241</v>
      </c>
      <c r="AU130" s="186" t="s">
        <v>86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246</v>
      </c>
      <c r="BM130" s="186" t="s">
        <v>1303</v>
      </c>
    </row>
    <row r="131" s="12" customFormat="1" ht="22.8" customHeight="1">
      <c r="A131" s="12"/>
      <c r="B131" s="161"/>
      <c r="C131" s="12"/>
      <c r="D131" s="162" t="s">
        <v>72</v>
      </c>
      <c r="E131" s="172" t="s">
        <v>3265</v>
      </c>
      <c r="F131" s="172" t="s">
        <v>3266</v>
      </c>
      <c r="G131" s="12"/>
      <c r="H131" s="12"/>
      <c r="I131" s="164"/>
      <c r="J131" s="173">
        <f>BK131</f>
        <v>0</v>
      </c>
      <c r="K131" s="12"/>
      <c r="L131" s="161"/>
      <c r="M131" s="166"/>
      <c r="N131" s="167"/>
      <c r="O131" s="167"/>
      <c r="P131" s="168">
        <f>SUM(P132:P159)</f>
        <v>0</v>
      </c>
      <c r="Q131" s="167"/>
      <c r="R131" s="168">
        <f>SUM(R132:R159)</f>
        <v>0</v>
      </c>
      <c r="S131" s="167"/>
      <c r="T131" s="169">
        <f>SUM(T132:T159)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2" t="s">
        <v>80</v>
      </c>
      <c r="AT131" s="170" t="s">
        <v>72</v>
      </c>
      <c r="AU131" s="170" t="s">
        <v>80</v>
      </c>
      <c r="AY131" s="162" t="s">
        <v>239</v>
      </c>
      <c r="BK131" s="171">
        <f>SUM(BK132:BK159)</f>
        <v>0</v>
      </c>
    </row>
    <row r="132" s="2" customFormat="1" ht="16.5" customHeight="1">
      <c r="A132" s="39"/>
      <c r="B132" s="174"/>
      <c r="C132" s="175" t="s">
        <v>425</v>
      </c>
      <c r="D132" s="175" t="s">
        <v>241</v>
      </c>
      <c r="E132" s="176" t="s">
        <v>3267</v>
      </c>
      <c r="F132" s="177" t="s">
        <v>3268</v>
      </c>
      <c r="G132" s="178" t="s">
        <v>326</v>
      </c>
      <c r="H132" s="179">
        <v>136</v>
      </c>
      <c r="I132" s="180"/>
      <c r="J132" s="181">
        <f>ROUND(I132*H132,2)</f>
        <v>0</v>
      </c>
      <c r="K132" s="177" t="s">
        <v>460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246</v>
      </c>
      <c r="AT132" s="186" t="s">
        <v>241</v>
      </c>
      <c r="AU132" s="186" t="s">
        <v>86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1320</v>
      </c>
    </row>
    <row r="133" s="2" customFormat="1" ht="16.5" customHeight="1">
      <c r="A133" s="39"/>
      <c r="B133" s="174"/>
      <c r="C133" s="175" t="s">
        <v>429</v>
      </c>
      <c r="D133" s="175" t="s">
        <v>241</v>
      </c>
      <c r="E133" s="176" t="s">
        <v>3269</v>
      </c>
      <c r="F133" s="177" t="s">
        <v>3270</v>
      </c>
      <c r="G133" s="178" t="s">
        <v>326</v>
      </c>
      <c r="H133" s="179">
        <v>136</v>
      </c>
      <c r="I133" s="180"/>
      <c r="J133" s="181">
        <f>ROUND(I133*H133,2)</f>
        <v>0</v>
      </c>
      <c r="K133" s="177" t="s">
        <v>460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</v>
      </c>
      <c r="R133" s="184">
        <f>Q133*H133</f>
        <v>0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246</v>
      </c>
      <c r="AT133" s="186" t="s">
        <v>241</v>
      </c>
      <c r="AU133" s="186" t="s">
        <v>86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246</v>
      </c>
      <c r="BM133" s="186" t="s">
        <v>1329</v>
      </c>
    </row>
    <row r="134" s="2" customFormat="1" ht="16.5" customHeight="1">
      <c r="A134" s="39"/>
      <c r="B134" s="174"/>
      <c r="C134" s="175" t="s">
        <v>433</v>
      </c>
      <c r="D134" s="175" t="s">
        <v>241</v>
      </c>
      <c r="E134" s="176" t="s">
        <v>3271</v>
      </c>
      <c r="F134" s="177" t="s">
        <v>3272</v>
      </c>
      <c r="G134" s="178" t="s">
        <v>326</v>
      </c>
      <c r="H134" s="179">
        <v>26</v>
      </c>
      <c r="I134" s="180"/>
      <c r="J134" s="181">
        <f>ROUND(I134*H134,2)</f>
        <v>0</v>
      </c>
      <c r="K134" s="177" t="s">
        <v>460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</v>
      </c>
      <c r="R134" s="184">
        <f>Q134*H134</f>
        <v>0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86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1342</v>
      </c>
    </row>
    <row r="135" s="2" customFormat="1" ht="16.5" customHeight="1">
      <c r="A135" s="39"/>
      <c r="B135" s="174"/>
      <c r="C135" s="175" t="s">
        <v>441</v>
      </c>
      <c r="D135" s="175" t="s">
        <v>241</v>
      </c>
      <c r="E135" s="176" t="s">
        <v>3273</v>
      </c>
      <c r="F135" s="177" t="s">
        <v>3270</v>
      </c>
      <c r="G135" s="178" t="s">
        <v>326</v>
      </c>
      <c r="H135" s="179">
        <v>26</v>
      </c>
      <c r="I135" s="180"/>
      <c r="J135" s="181">
        <f>ROUND(I135*H135,2)</f>
        <v>0</v>
      </c>
      <c r="K135" s="177" t="s">
        <v>460</v>
      </c>
      <c r="L135" s="40"/>
      <c r="M135" s="182" t="s">
        <v>3</v>
      </c>
      <c r="N135" s="183" t="s">
        <v>45</v>
      </c>
      <c r="O135" s="73"/>
      <c r="P135" s="184">
        <f>O135*H135</f>
        <v>0</v>
      </c>
      <c r="Q135" s="184">
        <v>0</v>
      </c>
      <c r="R135" s="184">
        <f>Q135*H135</f>
        <v>0</v>
      </c>
      <c r="S135" s="184">
        <v>0</v>
      </c>
      <c r="T135" s="185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246</v>
      </c>
      <c r="AT135" s="186" t="s">
        <v>241</v>
      </c>
      <c r="AU135" s="186" t="s">
        <v>86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246</v>
      </c>
      <c r="BM135" s="186" t="s">
        <v>1353</v>
      </c>
    </row>
    <row r="136" s="2" customFormat="1" ht="16.5" customHeight="1">
      <c r="A136" s="39"/>
      <c r="B136" s="174"/>
      <c r="C136" s="175" t="s">
        <v>446</v>
      </c>
      <c r="D136" s="175" t="s">
        <v>241</v>
      </c>
      <c r="E136" s="176" t="s">
        <v>3274</v>
      </c>
      <c r="F136" s="177" t="s">
        <v>3275</v>
      </c>
      <c r="G136" s="178" t="s">
        <v>326</v>
      </c>
      <c r="H136" s="179">
        <v>19</v>
      </c>
      <c r="I136" s="180"/>
      <c r="J136" s="181">
        <f>ROUND(I136*H136,2)</f>
        <v>0</v>
      </c>
      <c r="K136" s="177" t="s">
        <v>460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246</v>
      </c>
      <c r="AT136" s="186" t="s">
        <v>241</v>
      </c>
      <c r="AU136" s="186" t="s">
        <v>86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246</v>
      </c>
      <c r="BM136" s="186" t="s">
        <v>1362</v>
      </c>
    </row>
    <row r="137" s="2" customFormat="1" ht="16.5" customHeight="1">
      <c r="A137" s="39"/>
      <c r="B137" s="174"/>
      <c r="C137" s="175" t="s">
        <v>542</v>
      </c>
      <c r="D137" s="175" t="s">
        <v>241</v>
      </c>
      <c r="E137" s="176" t="s">
        <v>3276</v>
      </c>
      <c r="F137" s="177" t="s">
        <v>3270</v>
      </c>
      <c r="G137" s="178" t="s">
        <v>326</v>
      </c>
      <c r="H137" s="179">
        <v>19</v>
      </c>
      <c r="I137" s="180"/>
      <c r="J137" s="181">
        <f>ROUND(I137*H137,2)</f>
        <v>0</v>
      </c>
      <c r="K137" s="177" t="s">
        <v>460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</v>
      </c>
      <c r="R137" s="184">
        <f>Q137*H137</f>
        <v>0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246</v>
      </c>
      <c r="AT137" s="186" t="s">
        <v>241</v>
      </c>
      <c r="AU137" s="186" t="s">
        <v>86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1373</v>
      </c>
    </row>
    <row r="138" s="2" customFormat="1" ht="16.5" customHeight="1">
      <c r="A138" s="39"/>
      <c r="B138" s="174"/>
      <c r="C138" s="175" t="s">
        <v>1024</v>
      </c>
      <c r="D138" s="175" t="s">
        <v>241</v>
      </c>
      <c r="E138" s="176" t="s">
        <v>3277</v>
      </c>
      <c r="F138" s="177" t="s">
        <v>3278</v>
      </c>
      <c r="G138" s="178" t="s">
        <v>326</v>
      </c>
      <c r="H138" s="179">
        <v>35</v>
      </c>
      <c r="I138" s="180"/>
      <c r="J138" s="181">
        <f>ROUND(I138*H138,2)</f>
        <v>0</v>
      </c>
      <c r="K138" s="177" t="s">
        <v>460</v>
      </c>
      <c r="L138" s="40"/>
      <c r="M138" s="182" t="s">
        <v>3</v>
      </c>
      <c r="N138" s="183" t="s">
        <v>45</v>
      </c>
      <c r="O138" s="73"/>
      <c r="P138" s="184">
        <f>O138*H138</f>
        <v>0</v>
      </c>
      <c r="Q138" s="184">
        <v>0</v>
      </c>
      <c r="R138" s="184">
        <f>Q138*H138</f>
        <v>0</v>
      </c>
      <c r="S138" s="184">
        <v>0</v>
      </c>
      <c r="T138" s="18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186" t="s">
        <v>246</v>
      </c>
      <c r="AT138" s="186" t="s">
        <v>241</v>
      </c>
      <c r="AU138" s="186" t="s">
        <v>86</v>
      </c>
      <c r="AY138" s="20" t="s">
        <v>239</v>
      </c>
      <c r="BE138" s="187">
        <f>IF(N138="základní",J138,0)</f>
        <v>0</v>
      </c>
      <c r="BF138" s="187">
        <f>IF(N138="snížená",J138,0)</f>
        <v>0</v>
      </c>
      <c r="BG138" s="187">
        <f>IF(N138="zákl. přenesená",J138,0)</f>
        <v>0</v>
      </c>
      <c r="BH138" s="187">
        <f>IF(N138="sníž. přenesená",J138,0)</f>
        <v>0</v>
      </c>
      <c r="BI138" s="187">
        <f>IF(N138="nulová",J138,0)</f>
        <v>0</v>
      </c>
      <c r="BJ138" s="20" t="s">
        <v>86</v>
      </c>
      <c r="BK138" s="187">
        <f>ROUND(I138*H138,2)</f>
        <v>0</v>
      </c>
      <c r="BL138" s="20" t="s">
        <v>246</v>
      </c>
      <c r="BM138" s="186" t="s">
        <v>1384</v>
      </c>
    </row>
    <row r="139" s="2" customFormat="1" ht="16.5" customHeight="1">
      <c r="A139" s="39"/>
      <c r="B139" s="174"/>
      <c r="C139" s="175" t="s">
        <v>1028</v>
      </c>
      <c r="D139" s="175" t="s">
        <v>241</v>
      </c>
      <c r="E139" s="176" t="s">
        <v>3276</v>
      </c>
      <c r="F139" s="177" t="s">
        <v>3270</v>
      </c>
      <c r="G139" s="178" t="s">
        <v>326</v>
      </c>
      <c r="H139" s="179">
        <v>35</v>
      </c>
      <c r="I139" s="180"/>
      <c r="J139" s="181">
        <f>ROUND(I139*H139,2)</f>
        <v>0</v>
      </c>
      <c r="K139" s="177" t="s">
        <v>460</v>
      </c>
      <c r="L139" s="40"/>
      <c r="M139" s="182" t="s">
        <v>3</v>
      </c>
      <c r="N139" s="183" t="s">
        <v>45</v>
      </c>
      <c r="O139" s="73"/>
      <c r="P139" s="184">
        <f>O139*H139</f>
        <v>0</v>
      </c>
      <c r="Q139" s="184">
        <v>0</v>
      </c>
      <c r="R139" s="184">
        <f>Q139*H139</f>
        <v>0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246</v>
      </c>
      <c r="AT139" s="186" t="s">
        <v>241</v>
      </c>
      <c r="AU139" s="186" t="s">
        <v>86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1392</v>
      </c>
    </row>
    <row r="140" s="2" customFormat="1" ht="21.75" customHeight="1">
      <c r="A140" s="39"/>
      <c r="B140" s="174"/>
      <c r="C140" s="175" t="s">
        <v>1032</v>
      </c>
      <c r="D140" s="175" t="s">
        <v>241</v>
      </c>
      <c r="E140" s="176" t="s">
        <v>3279</v>
      </c>
      <c r="F140" s="177" t="s">
        <v>3280</v>
      </c>
      <c r="G140" s="178" t="s">
        <v>326</v>
      </c>
      <c r="H140" s="179">
        <v>66</v>
      </c>
      <c r="I140" s="180"/>
      <c r="J140" s="181">
        <f>ROUND(I140*H140,2)</f>
        <v>0</v>
      </c>
      <c r="K140" s="177" t="s">
        <v>460</v>
      </c>
      <c r="L140" s="40"/>
      <c r="M140" s="182" t="s">
        <v>3</v>
      </c>
      <c r="N140" s="183" t="s">
        <v>45</v>
      </c>
      <c r="O140" s="73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246</v>
      </c>
      <c r="AT140" s="186" t="s">
        <v>241</v>
      </c>
      <c r="AU140" s="186" t="s">
        <v>86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1408</v>
      </c>
    </row>
    <row r="141" s="2" customFormat="1" ht="16.5" customHeight="1">
      <c r="A141" s="39"/>
      <c r="B141" s="174"/>
      <c r="C141" s="175" t="s">
        <v>1044</v>
      </c>
      <c r="D141" s="175" t="s">
        <v>241</v>
      </c>
      <c r="E141" s="176" t="s">
        <v>3281</v>
      </c>
      <c r="F141" s="177" t="s">
        <v>3270</v>
      </c>
      <c r="G141" s="178" t="s">
        <v>326</v>
      </c>
      <c r="H141" s="179">
        <v>66</v>
      </c>
      <c r="I141" s="180"/>
      <c r="J141" s="181">
        <f>ROUND(I141*H141,2)</f>
        <v>0</v>
      </c>
      <c r="K141" s="177" t="s">
        <v>460</v>
      </c>
      <c r="L141" s="40"/>
      <c r="M141" s="182" t="s">
        <v>3</v>
      </c>
      <c r="N141" s="183" t="s">
        <v>45</v>
      </c>
      <c r="O141" s="73"/>
      <c r="P141" s="184">
        <f>O141*H141</f>
        <v>0</v>
      </c>
      <c r="Q141" s="184">
        <v>0</v>
      </c>
      <c r="R141" s="184">
        <f>Q141*H141</f>
        <v>0</v>
      </c>
      <c r="S141" s="184">
        <v>0</v>
      </c>
      <c r="T141" s="18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186" t="s">
        <v>246</v>
      </c>
      <c r="AT141" s="186" t="s">
        <v>241</v>
      </c>
      <c r="AU141" s="186" t="s">
        <v>86</v>
      </c>
      <c r="AY141" s="20" t="s">
        <v>239</v>
      </c>
      <c r="BE141" s="187">
        <f>IF(N141="základní",J141,0)</f>
        <v>0</v>
      </c>
      <c r="BF141" s="187">
        <f>IF(N141="snížená",J141,0)</f>
        <v>0</v>
      </c>
      <c r="BG141" s="187">
        <f>IF(N141="zákl. přenesená",J141,0)</f>
        <v>0</v>
      </c>
      <c r="BH141" s="187">
        <f>IF(N141="sníž. přenesená",J141,0)</f>
        <v>0</v>
      </c>
      <c r="BI141" s="187">
        <f>IF(N141="nulová",J141,0)</f>
        <v>0</v>
      </c>
      <c r="BJ141" s="20" t="s">
        <v>86</v>
      </c>
      <c r="BK141" s="187">
        <f>ROUND(I141*H141,2)</f>
        <v>0</v>
      </c>
      <c r="BL141" s="20" t="s">
        <v>246</v>
      </c>
      <c r="BM141" s="186" t="s">
        <v>1417</v>
      </c>
    </row>
    <row r="142" s="2" customFormat="1">
      <c r="A142" s="39"/>
      <c r="B142" s="174"/>
      <c r="C142" s="175" t="s">
        <v>1048</v>
      </c>
      <c r="D142" s="175" t="s">
        <v>241</v>
      </c>
      <c r="E142" s="176" t="s">
        <v>3282</v>
      </c>
      <c r="F142" s="177" t="s">
        <v>3283</v>
      </c>
      <c r="G142" s="178" t="s">
        <v>326</v>
      </c>
      <c r="H142" s="179">
        <v>162</v>
      </c>
      <c r="I142" s="180"/>
      <c r="J142" s="181">
        <f>ROUND(I142*H142,2)</f>
        <v>0</v>
      </c>
      <c r="K142" s="177" t="s">
        <v>460</v>
      </c>
      <c r="L142" s="40"/>
      <c r="M142" s="182" t="s">
        <v>3</v>
      </c>
      <c r="N142" s="183" t="s">
        <v>45</v>
      </c>
      <c r="O142" s="73"/>
      <c r="P142" s="184">
        <f>O142*H142</f>
        <v>0</v>
      </c>
      <c r="Q142" s="184">
        <v>0</v>
      </c>
      <c r="R142" s="184">
        <f>Q142*H142</f>
        <v>0</v>
      </c>
      <c r="S142" s="184">
        <v>0</v>
      </c>
      <c r="T142" s="18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186" t="s">
        <v>246</v>
      </c>
      <c r="AT142" s="186" t="s">
        <v>241</v>
      </c>
      <c r="AU142" s="186" t="s">
        <v>86</v>
      </c>
      <c r="AY142" s="20" t="s">
        <v>239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20" t="s">
        <v>86</v>
      </c>
      <c r="BK142" s="187">
        <f>ROUND(I142*H142,2)</f>
        <v>0</v>
      </c>
      <c r="BL142" s="20" t="s">
        <v>246</v>
      </c>
      <c r="BM142" s="186" t="s">
        <v>1425</v>
      </c>
    </row>
    <row r="143" s="2" customFormat="1" ht="16.5" customHeight="1">
      <c r="A143" s="39"/>
      <c r="B143" s="174"/>
      <c r="C143" s="175" t="s">
        <v>1053</v>
      </c>
      <c r="D143" s="175" t="s">
        <v>241</v>
      </c>
      <c r="E143" s="176" t="s">
        <v>3284</v>
      </c>
      <c r="F143" s="177" t="s">
        <v>3270</v>
      </c>
      <c r="G143" s="178" t="s">
        <v>326</v>
      </c>
      <c r="H143" s="179">
        <v>162</v>
      </c>
      <c r="I143" s="180"/>
      <c r="J143" s="181">
        <f>ROUND(I143*H143,2)</f>
        <v>0</v>
      </c>
      <c r="K143" s="177" t="s">
        <v>460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0</v>
      </c>
      <c r="R143" s="184">
        <f>Q143*H143</f>
        <v>0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246</v>
      </c>
      <c r="AT143" s="186" t="s">
        <v>241</v>
      </c>
      <c r="AU143" s="186" t="s">
        <v>86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246</v>
      </c>
      <c r="BM143" s="186" t="s">
        <v>1438</v>
      </c>
    </row>
    <row r="144" s="2" customFormat="1">
      <c r="A144" s="39"/>
      <c r="B144" s="174"/>
      <c r="C144" s="175" t="s">
        <v>1057</v>
      </c>
      <c r="D144" s="175" t="s">
        <v>241</v>
      </c>
      <c r="E144" s="176" t="s">
        <v>3285</v>
      </c>
      <c r="F144" s="177" t="s">
        <v>3286</v>
      </c>
      <c r="G144" s="178" t="s">
        <v>326</v>
      </c>
      <c r="H144" s="179">
        <v>10</v>
      </c>
      <c r="I144" s="180"/>
      <c r="J144" s="181">
        <f>ROUND(I144*H144,2)</f>
        <v>0</v>
      </c>
      <c r="K144" s="177" t="s">
        <v>460</v>
      </c>
      <c r="L144" s="40"/>
      <c r="M144" s="182" t="s">
        <v>3</v>
      </c>
      <c r="N144" s="183" t="s">
        <v>45</v>
      </c>
      <c r="O144" s="73"/>
      <c r="P144" s="184">
        <f>O144*H144</f>
        <v>0</v>
      </c>
      <c r="Q144" s="184">
        <v>0</v>
      </c>
      <c r="R144" s="184">
        <f>Q144*H144</f>
        <v>0</v>
      </c>
      <c r="S144" s="184">
        <v>0</v>
      </c>
      <c r="T144" s="18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186" t="s">
        <v>246</v>
      </c>
      <c r="AT144" s="186" t="s">
        <v>241</v>
      </c>
      <c r="AU144" s="186" t="s">
        <v>86</v>
      </c>
      <c r="AY144" s="20" t="s">
        <v>239</v>
      </c>
      <c r="BE144" s="187">
        <f>IF(N144="základní",J144,0)</f>
        <v>0</v>
      </c>
      <c r="BF144" s="187">
        <f>IF(N144="snížená",J144,0)</f>
        <v>0</v>
      </c>
      <c r="BG144" s="187">
        <f>IF(N144="zákl. přenesená",J144,0)</f>
        <v>0</v>
      </c>
      <c r="BH144" s="187">
        <f>IF(N144="sníž. přenesená",J144,0)</f>
        <v>0</v>
      </c>
      <c r="BI144" s="187">
        <f>IF(N144="nulová",J144,0)</f>
        <v>0</v>
      </c>
      <c r="BJ144" s="20" t="s">
        <v>86</v>
      </c>
      <c r="BK144" s="187">
        <f>ROUND(I144*H144,2)</f>
        <v>0</v>
      </c>
      <c r="BL144" s="20" t="s">
        <v>246</v>
      </c>
      <c r="BM144" s="186" t="s">
        <v>1453</v>
      </c>
    </row>
    <row r="145" s="2" customFormat="1" ht="16.5" customHeight="1">
      <c r="A145" s="39"/>
      <c r="B145" s="174"/>
      <c r="C145" s="175" t="s">
        <v>1061</v>
      </c>
      <c r="D145" s="175" t="s">
        <v>241</v>
      </c>
      <c r="E145" s="176" t="s">
        <v>3287</v>
      </c>
      <c r="F145" s="177" t="s">
        <v>3270</v>
      </c>
      <c r="G145" s="178" t="s">
        <v>326</v>
      </c>
      <c r="H145" s="179">
        <v>10</v>
      </c>
      <c r="I145" s="180"/>
      <c r="J145" s="181">
        <f>ROUND(I145*H145,2)</f>
        <v>0</v>
      </c>
      <c r="K145" s="177" t="s">
        <v>460</v>
      </c>
      <c r="L145" s="40"/>
      <c r="M145" s="182" t="s">
        <v>3</v>
      </c>
      <c r="N145" s="183" t="s">
        <v>45</v>
      </c>
      <c r="O145" s="73"/>
      <c r="P145" s="184">
        <f>O145*H145</f>
        <v>0</v>
      </c>
      <c r="Q145" s="184">
        <v>0</v>
      </c>
      <c r="R145" s="184">
        <f>Q145*H145</f>
        <v>0</v>
      </c>
      <c r="S145" s="184">
        <v>0</v>
      </c>
      <c r="T145" s="18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186" t="s">
        <v>246</v>
      </c>
      <c r="AT145" s="186" t="s">
        <v>241</v>
      </c>
      <c r="AU145" s="186" t="s">
        <v>86</v>
      </c>
      <c r="AY145" s="20" t="s">
        <v>239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20" t="s">
        <v>86</v>
      </c>
      <c r="BK145" s="187">
        <f>ROUND(I145*H145,2)</f>
        <v>0</v>
      </c>
      <c r="BL145" s="20" t="s">
        <v>246</v>
      </c>
      <c r="BM145" s="186" t="s">
        <v>1464</v>
      </c>
    </row>
    <row r="146" s="2" customFormat="1">
      <c r="A146" s="39"/>
      <c r="B146" s="174"/>
      <c r="C146" s="175" t="s">
        <v>1068</v>
      </c>
      <c r="D146" s="175" t="s">
        <v>241</v>
      </c>
      <c r="E146" s="176" t="s">
        <v>3288</v>
      </c>
      <c r="F146" s="177" t="s">
        <v>3289</v>
      </c>
      <c r="G146" s="178" t="s">
        <v>326</v>
      </c>
      <c r="H146" s="179">
        <v>52</v>
      </c>
      <c r="I146" s="180"/>
      <c r="J146" s="181">
        <f>ROUND(I146*H146,2)</f>
        <v>0</v>
      </c>
      <c r="K146" s="177" t="s">
        <v>460</v>
      </c>
      <c r="L146" s="40"/>
      <c r="M146" s="182" t="s">
        <v>3</v>
      </c>
      <c r="N146" s="183" t="s">
        <v>45</v>
      </c>
      <c r="O146" s="73"/>
      <c r="P146" s="184">
        <f>O146*H146</f>
        <v>0</v>
      </c>
      <c r="Q146" s="184">
        <v>0</v>
      </c>
      <c r="R146" s="184">
        <f>Q146*H146</f>
        <v>0</v>
      </c>
      <c r="S146" s="184">
        <v>0</v>
      </c>
      <c r="T146" s="18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186" t="s">
        <v>246</v>
      </c>
      <c r="AT146" s="186" t="s">
        <v>241</v>
      </c>
      <c r="AU146" s="186" t="s">
        <v>86</v>
      </c>
      <c r="AY146" s="20" t="s">
        <v>239</v>
      </c>
      <c r="BE146" s="187">
        <f>IF(N146="základní",J146,0)</f>
        <v>0</v>
      </c>
      <c r="BF146" s="187">
        <f>IF(N146="snížená",J146,0)</f>
        <v>0</v>
      </c>
      <c r="BG146" s="187">
        <f>IF(N146="zákl. přenesená",J146,0)</f>
        <v>0</v>
      </c>
      <c r="BH146" s="187">
        <f>IF(N146="sníž. přenesená",J146,0)</f>
        <v>0</v>
      </c>
      <c r="BI146" s="187">
        <f>IF(N146="nulová",J146,0)</f>
        <v>0</v>
      </c>
      <c r="BJ146" s="20" t="s">
        <v>86</v>
      </c>
      <c r="BK146" s="187">
        <f>ROUND(I146*H146,2)</f>
        <v>0</v>
      </c>
      <c r="BL146" s="20" t="s">
        <v>246</v>
      </c>
      <c r="BM146" s="186" t="s">
        <v>1478</v>
      </c>
    </row>
    <row r="147" s="2" customFormat="1" ht="16.5" customHeight="1">
      <c r="A147" s="39"/>
      <c r="B147" s="174"/>
      <c r="C147" s="175" t="s">
        <v>1073</v>
      </c>
      <c r="D147" s="175" t="s">
        <v>241</v>
      </c>
      <c r="E147" s="176" t="s">
        <v>3290</v>
      </c>
      <c r="F147" s="177" t="s">
        <v>3270</v>
      </c>
      <c r="G147" s="178" t="s">
        <v>326</v>
      </c>
      <c r="H147" s="179">
        <v>52</v>
      </c>
      <c r="I147" s="180"/>
      <c r="J147" s="181">
        <f>ROUND(I147*H147,2)</f>
        <v>0</v>
      </c>
      <c r="K147" s="177" t="s">
        <v>460</v>
      </c>
      <c r="L147" s="40"/>
      <c r="M147" s="182" t="s">
        <v>3</v>
      </c>
      <c r="N147" s="183" t="s">
        <v>45</v>
      </c>
      <c r="O147" s="73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246</v>
      </c>
      <c r="AT147" s="186" t="s">
        <v>241</v>
      </c>
      <c r="AU147" s="186" t="s">
        <v>86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1487</v>
      </c>
    </row>
    <row r="148" s="2" customFormat="1">
      <c r="A148" s="39"/>
      <c r="B148" s="174"/>
      <c r="C148" s="175" t="s">
        <v>1105</v>
      </c>
      <c r="D148" s="175" t="s">
        <v>241</v>
      </c>
      <c r="E148" s="176" t="s">
        <v>3291</v>
      </c>
      <c r="F148" s="177" t="s">
        <v>3292</v>
      </c>
      <c r="G148" s="178" t="s">
        <v>326</v>
      </c>
      <c r="H148" s="179">
        <v>126</v>
      </c>
      <c r="I148" s="180"/>
      <c r="J148" s="181">
        <f>ROUND(I148*H148,2)</f>
        <v>0</v>
      </c>
      <c r="K148" s="177" t="s">
        <v>460</v>
      </c>
      <c r="L148" s="40"/>
      <c r="M148" s="182" t="s">
        <v>3</v>
      </c>
      <c r="N148" s="183" t="s">
        <v>45</v>
      </c>
      <c r="O148" s="73"/>
      <c r="P148" s="184">
        <f>O148*H148</f>
        <v>0</v>
      </c>
      <c r="Q148" s="184">
        <v>0</v>
      </c>
      <c r="R148" s="184">
        <f>Q148*H148</f>
        <v>0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246</v>
      </c>
      <c r="AT148" s="186" t="s">
        <v>241</v>
      </c>
      <c r="AU148" s="186" t="s">
        <v>86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1494</v>
      </c>
    </row>
    <row r="149" s="2" customFormat="1" ht="16.5" customHeight="1">
      <c r="A149" s="39"/>
      <c r="B149" s="174"/>
      <c r="C149" s="175" t="s">
        <v>1110</v>
      </c>
      <c r="D149" s="175" t="s">
        <v>241</v>
      </c>
      <c r="E149" s="176" t="s">
        <v>3290</v>
      </c>
      <c r="F149" s="177" t="s">
        <v>3270</v>
      </c>
      <c r="G149" s="178" t="s">
        <v>326</v>
      </c>
      <c r="H149" s="179">
        <v>126</v>
      </c>
      <c r="I149" s="180"/>
      <c r="J149" s="181">
        <f>ROUND(I149*H149,2)</f>
        <v>0</v>
      </c>
      <c r="K149" s="177" t="s">
        <v>460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0</v>
      </c>
      <c r="R149" s="184">
        <f>Q149*H149</f>
        <v>0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246</v>
      </c>
      <c r="AT149" s="186" t="s">
        <v>241</v>
      </c>
      <c r="AU149" s="186" t="s">
        <v>86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246</v>
      </c>
      <c r="BM149" s="186" t="s">
        <v>1505</v>
      </c>
    </row>
    <row r="150" s="2" customFormat="1">
      <c r="A150" s="39"/>
      <c r="B150" s="174"/>
      <c r="C150" s="175" t="s">
        <v>1115</v>
      </c>
      <c r="D150" s="175" t="s">
        <v>241</v>
      </c>
      <c r="E150" s="176" t="s">
        <v>3293</v>
      </c>
      <c r="F150" s="177" t="s">
        <v>3294</v>
      </c>
      <c r="G150" s="178" t="s">
        <v>326</v>
      </c>
      <c r="H150" s="179">
        <v>7</v>
      </c>
      <c r="I150" s="180"/>
      <c r="J150" s="181">
        <f>ROUND(I150*H150,2)</f>
        <v>0</v>
      </c>
      <c r="K150" s="177" t="s">
        <v>460</v>
      </c>
      <c r="L150" s="40"/>
      <c r="M150" s="182" t="s">
        <v>3</v>
      </c>
      <c r="N150" s="183" t="s">
        <v>45</v>
      </c>
      <c r="O150" s="73"/>
      <c r="P150" s="184">
        <f>O150*H150</f>
        <v>0</v>
      </c>
      <c r="Q150" s="184">
        <v>0</v>
      </c>
      <c r="R150" s="184">
        <f>Q150*H150</f>
        <v>0</v>
      </c>
      <c r="S150" s="184">
        <v>0</v>
      </c>
      <c r="T150" s="18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186" t="s">
        <v>246</v>
      </c>
      <c r="AT150" s="186" t="s">
        <v>241</v>
      </c>
      <c r="AU150" s="186" t="s">
        <v>86</v>
      </c>
      <c r="AY150" s="20" t="s">
        <v>239</v>
      </c>
      <c r="BE150" s="187">
        <f>IF(N150="základní",J150,0)</f>
        <v>0</v>
      </c>
      <c r="BF150" s="187">
        <f>IF(N150="snížená",J150,0)</f>
        <v>0</v>
      </c>
      <c r="BG150" s="187">
        <f>IF(N150="zákl. přenesená",J150,0)</f>
        <v>0</v>
      </c>
      <c r="BH150" s="187">
        <f>IF(N150="sníž. přenesená",J150,0)</f>
        <v>0</v>
      </c>
      <c r="BI150" s="187">
        <f>IF(N150="nulová",J150,0)</f>
        <v>0</v>
      </c>
      <c r="BJ150" s="20" t="s">
        <v>86</v>
      </c>
      <c r="BK150" s="187">
        <f>ROUND(I150*H150,2)</f>
        <v>0</v>
      </c>
      <c r="BL150" s="20" t="s">
        <v>246</v>
      </c>
      <c r="BM150" s="186" t="s">
        <v>1512</v>
      </c>
    </row>
    <row r="151" s="2" customFormat="1" ht="16.5" customHeight="1">
      <c r="A151" s="39"/>
      <c r="B151" s="174"/>
      <c r="C151" s="175" t="s">
        <v>1123</v>
      </c>
      <c r="D151" s="175" t="s">
        <v>241</v>
      </c>
      <c r="E151" s="176" t="s">
        <v>3284</v>
      </c>
      <c r="F151" s="177" t="s">
        <v>3270</v>
      </c>
      <c r="G151" s="178" t="s">
        <v>326</v>
      </c>
      <c r="H151" s="179">
        <v>7</v>
      </c>
      <c r="I151" s="180"/>
      <c r="J151" s="181">
        <f>ROUND(I151*H151,2)</f>
        <v>0</v>
      </c>
      <c r="K151" s="177" t="s">
        <v>460</v>
      </c>
      <c r="L151" s="40"/>
      <c r="M151" s="182" t="s">
        <v>3</v>
      </c>
      <c r="N151" s="183" t="s">
        <v>45</v>
      </c>
      <c r="O151" s="73"/>
      <c r="P151" s="184">
        <f>O151*H151</f>
        <v>0</v>
      </c>
      <c r="Q151" s="184">
        <v>0</v>
      </c>
      <c r="R151" s="184">
        <f>Q151*H151</f>
        <v>0</v>
      </c>
      <c r="S151" s="184">
        <v>0</v>
      </c>
      <c r="T151" s="18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186" t="s">
        <v>246</v>
      </c>
      <c r="AT151" s="186" t="s">
        <v>241</v>
      </c>
      <c r="AU151" s="186" t="s">
        <v>86</v>
      </c>
      <c r="AY151" s="20" t="s">
        <v>239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20" t="s">
        <v>86</v>
      </c>
      <c r="BK151" s="187">
        <f>ROUND(I151*H151,2)</f>
        <v>0</v>
      </c>
      <c r="BL151" s="20" t="s">
        <v>246</v>
      </c>
      <c r="BM151" s="186" t="s">
        <v>1525</v>
      </c>
    </row>
    <row r="152" s="2" customFormat="1">
      <c r="A152" s="39"/>
      <c r="B152" s="174"/>
      <c r="C152" s="175" t="s">
        <v>1128</v>
      </c>
      <c r="D152" s="175" t="s">
        <v>241</v>
      </c>
      <c r="E152" s="176" t="s">
        <v>3295</v>
      </c>
      <c r="F152" s="177" t="s">
        <v>3296</v>
      </c>
      <c r="G152" s="178" t="s">
        <v>326</v>
      </c>
      <c r="H152" s="179">
        <v>6</v>
      </c>
      <c r="I152" s="180"/>
      <c r="J152" s="181">
        <f>ROUND(I152*H152,2)</f>
        <v>0</v>
      </c>
      <c r="K152" s="177" t="s">
        <v>460</v>
      </c>
      <c r="L152" s="40"/>
      <c r="M152" s="182" t="s">
        <v>3</v>
      </c>
      <c r="N152" s="183" t="s">
        <v>45</v>
      </c>
      <c r="O152" s="73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186" t="s">
        <v>246</v>
      </c>
      <c r="AT152" s="186" t="s">
        <v>241</v>
      </c>
      <c r="AU152" s="186" t="s">
        <v>86</v>
      </c>
      <c r="AY152" s="20" t="s">
        <v>239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20" t="s">
        <v>86</v>
      </c>
      <c r="BK152" s="187">
        <f>ROUND(I152*H152,2)</f>
        <v>0</v>
      </c>
      <c r="BL152" s="20" t="s">
        <v>246</v>
      </c>
      <c r="BM152" s="186" t="s">
        <v>1535</v>
      </c>
    </row>
    <row r="153" s="2" customFormat="1" ht="16.5" customHeight="1">
      <c r="A153" s="39"/>
      <c r="B153" s="174"/>
      <c r="C153" s="175" t="s">
        <v>1141</v>
      </c>
      <c r="D153" s="175" t="s">
        <v>241</v>
      </c>
      <c r="E153" s="176" t="s">
        <v>3297</v>
      </c>
      <c r="F153" s="177" t="s">
        <v>3270</v>
      </c>
      <c r="G153" s="178" t="s">
        <v>326</v>
      </c>
      <c r="H153" s="179">
        <v>6</v>
      </c>
      <c r="I153" s="180"/>
      <c r="J153" s="181">
        <f>ROUND(I153*H153,2)</f>
        <v>0</v>
      </c>
      <c r="K153" s="177" t="s">
        <v>460</v>
      </c>
      <c r="L153" s="40"/>
      <c r="M153" s="182" t="s">
        <v>3</v>
      </c>
      <c r="N153" s="183" t="s">
        <v>45</v>
      </c>
      <c r="O153" s="73"/>
      <c r="P153" s="184">
        <f>O153*H153</f>
        <v>0</v>
      </c>
      <c r="Q153" s="184">
        <v>0</v>
      </c>
      <c r="R153" s="184">
        <f>Q153*H153</f>
        <v>0</v>
      </c>
      <c r="S153" s="184">
        <v>0</v>
      </c>
      <c r="T153" s="18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186" t="s">
        <v>246</v>
      </c>
      <c r="AT153" s="186" t="s">
        <v>241</v>
      </c>
      <c r="AU153" s="186" t="s">
        <v>86</v>
      </c>
      <c r="AY153" s="20" t="s">
        <v>239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20" t="s">
        <v>86</v>
      </c>
      <c r="BK153" s="187">
        <f>ROUND(I153*H153,2)</f>
        <v>0</v>
      </c>
      <c r="BL153" s="20" t="s">
        <v>246</v>
      </c>
      <c r="BM153" s="186" t="s">
        <v>1544</v>
      </c>
    </row>
    <row r="154" s="2" customFormat="1">
      <c r="A154" s="39"/>
      <c r="B154" s="174"/>
      <c r="C154" s="175" t="s">
        <v>1146</v>
      </c>
      <c r="D154" s="175" t="s">
        <v>241</v>
      </c>
      <c r="E154" s="176" t="s">
        <v>3298</v>
      </c>
      <c r="F154" s="177" t="s">
        <v>3299</v>
      </c>
      <c r="G154" s="178" t="s">
        <v>326</v>
      </c>
      <c r="H154" s="179">
        <v>139</v>
      </c>
      <c r="I154" s="180"/>
      <c r="J154" s="181">
        <f>ROUND(I154*H154,2)</f>
        <v>0</v>
      </c>
      <c r="K154" s="177" t="s">
        <v>460</v>
      </c>
      <c r="L154" s="40"/>
      <c r="M154" s="182" t="s">
        <v>3</v>
      </c>
      <c r="N154" s="183" t="s">
        <v>45</v>
      </c>
      <c r="O154" s="73"/>
      <c r="P154" s="184">
        <f>O154*H154</f>
        <v>0</v>
      </c>
      <c r="Q154" s="184">
        <v>0</v>
      </c>
      <c r="R154" s="184">
        <f>Q154*H154</f>
        <v>0</v>
      </c>
      <c r="S154" s="184">
        <v>0</v>
      </c>
      <c r="T154" s="18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186" t="s">
        <v>246</v>
      </c>
      <c r="AT154" s="186" t="s">
        <v>241</v>
      </c>
      <c r="AU154" s="186" t="s">
        <v>86</v>
      </c>
      <c r="AY154" s="20" t="s">
        <v>239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20" t="s">
        <v>86</v>
      </c>
      <c r="BK154" s="187">
        <f>ROUND(I154*H154,2)</f>
        <v>0</v>
      </c>
      <c r="BL154" s="20" t="s">
        <v>246</v>
      </c>
      <c r="BM154" s="186" t="s">
        <v>1551</v>
      </c>
    </row>
    <row r="155" s="2" customFormat="1" ht="16.5" customHeight="1">
      <c r="A155" s="39"/>
      <c r="B155" s="174"/>
      <c r="C155" s="175" t="s">
        <v>1150</v>
      </c>
      <c r="D155" s="175" t="s">
        <v>241</v>
      </c>
      <c r="E155" s="176" t="s">
        <v>3300</v>
      </c>
      <c r="F155" s="177" t="s">
        <v>3270</v>
      </c>
      <c r="G155" s="178" t="s">
        <v>326</v>
      </c>
      <c r="H155" s="179">
        <v>139</v>
      </c>
      <c r="I155" s="180"/>
      <c r="J155" s="181">
        <f>ROUND(I155*H155,2)</f>
        <v>0</v>
      </c>
      <c r="K155" s="177" t="s">
        <v>460</v>
      </c>
      <c r="L155" s="40"/>
      <c r="M155" s="182" t="s">
        <v>3</v>
      </c>
      <c r="N155" s="183" t="s">
        <v>45</v>
      </c>
      <c r="O155" s="73"/>
      <c r="P155" s="184">
        <f>O155*H155</f>
        <v>0</v>
      </c>
      <c r="Q155" s="184">
        <v>0</v>
      </c>
      <c r="R155" s="184">
        <f>Q155*H155</f>
        <v>0</v>
      </c>
      <c r="S155" s="184">
        <v>0</v>
      </c>
      <c r="T155" s="18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186" t="s">
        <v>246</v>
      </c>
      <c r="AT155" s="186" t="s">
        <v>241</v>
      </c>
      <c r="AU155" s="186" t="s">
        <v>86</v>
      </c>
      <c r="AY155" s="20" t="s">
        <v>239</v>
      </c>
      <c r="BE155" s="187">
        <f>IF(N155="základní",J155,0)</f>
        <v>0</v>
      </c>
      <c r="BF155" s="187">
        <f>IF(N155="snížená",J155,0)</f>
        <v>0</v>
      </c>
      <c r="BG155" s="187">
        <f>IF(N155="zákl. přenesená",J155,0)</f>
        <v>0</v>
      </c>
      <c r="BH155" s="187">
        <f>IF(N155="sníž. přenesená",J155,0)</f>
        <v>0</v>
      </c>
      <c r="BI155" s="187">
        <f>IF(N155="nulová",J155,0)</f>
        <v>0</v>
      </c>
      <c r="BJ155" s="20" t="s">
        <v>86</v>
      </c>
      <c r="BK155" s="187">
        <f>ROUND(I155*H155,2)</f>
        <v>0</v>
      </c>
      <c r="BL155" s="20" t="s">
        <v>246</v>
      </c>
      <c r="BM155" s="186" t="s">
        <v>1560</v>
      </c>
    </row>
    <row r="156" s="2" customFormat="1">
      <c r="A156" s="39"/>
      <c r="B156" s="174"/>
      <c r="C156" s="175" t="s">
        <v>1154</v>
      </c>
      <c r="D156" s="175" t="s">
        <v>241</v>
      </c>
      <c r="E156" s="176" t="s">
        <v>3301</v>
      </c>
      <c r="F156" s="177" t="s">
        <v>3302</v>
      </c>
      <c r="G156" s="178" t="s">
        <v>326</v>
      </c>
      <c r="H156" s="179">
        <v>142</v>
      </c>
      <c r="I156" s="180"/>
      <c r="J156" s="181">
        <f>ROUND(I156*H156,2)</f>
        <v>0</v>
      </c>
      <c r="K156" s="177" t="s">
        <v>460</v>
      </c>
      <c r="L156" s="40"/>
      <c r="M156" s="182" t="s">
        <v>3</v>
      </c>
      <c r="N156" s="183" t="s">
        <v>45</v>
      </c>
      <c r="O156" s="73"/>
      <c r="P156" s="184">
        <f>O156*H156</f>
        <v>0</v>
      </c>
      <c r="Q156" s="184">
        <v>0</v>
      </c>
      <c r="R156" s="184">
        <f>Q156*H156</f>
        <v>0</v>
      </c>
      <c r="S156" s="184">
        <v>0</v>
      </c>
      <c r="T156" s="18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186" t="s">
        <v>246</v>
      </c>
      <c r="AT156" s="186" t="s">
        <v>241</v>
      </c>
      <c r="AU156" s="186" t="s">
        <v>86</v>
      </c>
      <c r="AY156" s="20" t="s">
        <v>239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20" t="s">
        <v>86</v>
      </c>
      <c r="BK156" s="187">
        <f>ROUND(I156*H156,2)</f>
        <v>0</v>
      </c>
      <c r="BL156" s="20" t="s">
        <v>246</v>
      </c>
      <c r="BM156" s="186" t="s">
        <v>1588</v>
      </c>
    </row>
    <row r="157" s="2" customFormat="1" ht="16.5" customHeight="1">
      <c r="A157" s="39"/>
      <c r="B157" s="174"/>
      <c r="C157" s="175" t="s">
        <v>1163</v>
      </c>
      <c r="D157" s="175" t="s">
        <v>241</v>
      </c>
      <c r="E157" s="176" t="s">
        <v>3300</v>
      </c>
      <c r="F157" s="177" t="s">
        <v>3270</v>
      </c>
      <c r="G157" s="178" t="s">
        <v>326</v>
      </c>
      <c r="H157" s="179">
        <v>142</v>
      </c>
      <c r="I157" s="180"/>
      <c r="J157" s="181">
        <f>ROUND(I157*H157,2)</f>
        <v>0</v>
      </c>
      <c r="K157" s="177" t="s">
        <v>460</v>
      </c>
      <c r="L157" s="40"/>
      <c r="M157" s="182" t="s">
        <v>3</v>
      </c>
      <c r="N157" s="183" t="s">
        <v>45</v>
      </c>
      <c r="O157" s="73"/>
      <c r="P157" s="184">
        <f>O157*H157</f>
        <v>0</v>
      </c>
      <c r="Q157" s="184">
        <v>0</v>
      </c>
      <c r="R157" s="184">
        <f>Q157*H157</f>
        <v>0</v>
      </c>
      <c r="S157" s="184">
        <v>0</v>
      </c>
      <c r="T157" s="18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186" t="s">
        <v>246</v>
      </c>
      <c r="AT157" s="186" t="s">
        <v>241</v>
      </c>
      <c r="AU157" s="186" t="s">
        <v>86</v>
      </c>
      <c r="AY157" s="20" t="s">
        <v>239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20" t="s">
        <v>86</v>
      </c>
      <c r="BK157" s="187">
        <f>ROUND(I157*H157,2)</f>
        <v>0</v>
      </c>
      <c r="BL157" s="20" t="s">
        <v>246</v>
      </c>
      <c r="BM157" s="186" t="s">
        <v>1597</v>
      </c>
    </row>
    <row r="158" s="2" customFormat="1">
      <c r="A158" s="39"/>
      <c r="B158" s="174"/>
      <c r="C158" s="175" t="s">
        <v>1169</v>
      </c>
      <c r="D158" s="175" t="s">
        <v>241</v>
      </c>
      <c r="E158" s="176" t="s">
        <v>3303</v>
      </c>
      <c r="F158" s="177" t="s">
        <v>3304</v>
      </c>
      <c r="G158" s="178" t="s">
        <v>326</v>
      </c>
      <c r="H158" s="179">
        <v>18</v>
      </c>
      <c r="I158" s="180"/>
      <c r="J158" s="181">
        <f>ROUND(I158*H158,2)</f>
        <v>0</v>
      </c>
      <c r="K158" s="177" t="s">
        <v>460</v>
      </c>
      <c r="L158" s="40"/>
      <c r="M158" s="182" t="s">
        <v>3</v>
      </c>
      <c r="N158" s="183" t="s">
        <v>45</v>
      </c>
      <c r="O158" s="73"/>
      <c r="P158" s="184">
        <f>O158*H158</f>
        <v>0</v>
      </c>
      <c r="Q158" s="184">
        <v>0</v>
      </c>
      <c r="R158" s="184">
        <f>Q158*H158</f>
        <v>0</v>
      </c>
      <c r="S158" s="184">
        <v>0</v>
      </c>
      <c r="T158" s="18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186" t="s">
        <v>246</v>
      </c>
      <c r="AT158" s="186" t="s">
        <v>241</v>
      </c>
      <c r="AU158" s="186" t="s">
        <v>86</v>
      </c>
      <c r="AY158" s="20" t="s">
        <v>239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20" t="s">
        <v>86</v>
      </c>
      <c r="BK158" s="187">
        <f>ROUND(I158*H158,2)</f>
        <v>0</v>
      </c>
      <c r="BL158" s="20" t="s">
        <v>246</v>
      </c>
      <c r="BM158" s="186" t="s">
        <v>1607</v>
      </c>
    </row>
    <row r="159" s="2" customFormat="1" ht="16.5" customHeight="1">
      <c r="A159" s="39"/>
      <c r="B159" s="174"/>
      <c r="C159" s="175" t="s">
        <v>1175</v>
      </c>
      <c r="D159" s="175" t="s">
        <v>241</v>
      </c>
      <c r="E159" s="176" t="s">
        <v>3305</v>
      </c>
      <c r="F159" s="177" t="s">
        <v>3270</v>
      </c>
      <c r="G159" s="178" t="s">
        <v>326</v>
      </c>
      <c r="H159" s="179">
        <v>18</v>
      </c>
      <c r="I159" s="180"/>
      <c r="J159" s="181">
        <f>ROUND(I159*H159,2)</f>
        <v>0</v>
      </c>
      <c r="K159" s="177" t="s">
        <v>460</v>
      </c>
      <c r="L159" s="40"/>
      <c r="M159" s="182" t="s">
        <v>3</v>
      </c>
      <c r="N159" s="183" t="s">
        <v>45</v>
      </c>
      <c r="O159" s="73"/>
      <c r="P159" s="184">
        <f>O159*H159</f>
        <v>0</v>
      </c>
      <c r="Q159" s="184">
        <v>0</v>
      </c>
      <c r="R159" s="184">
        <f>Q159*H159</f>
        <v>0</v>
      </c>
      <c r="S159" s="184">
        <v>0</v>
      </c>
      <c r="T159" s="18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186" t="s">
        <v>246</v>
      </c>
      <c r="AT159" s="186" t="s">
        <v>241</v>
      </c>
      <c r="AU159" s="186" t="s">
        <v>86</v>
      </c>
      <c r="AY159" s="20" t="s">
        <v>239</v>
      </c>
      <c r="BE159" s="187">
        <f>IF(N159="základní",J159,0)</f>
        <v>0</v>
      </c>
      <c r="BF159" s="187">
        <f>IF(N159="snížená",J159,0)</f>
        <v>0</v>
      </c>
      <c r="BG159" s="187">
        <f>IF(N159="zákl. přenesená",J159,0)</f>
        <v>0</v>
      </c>
      <c r="BH159" s="187">
        <f>IF(N159="sníž. přenesená",J159,0)</f>
        <v>0</v>
      </c>
      <c r="BI159" s="187">
        <f>IF(N159="nulová",J159,0)</f>
        <v>0</v>
      </c>
      <c r="BJ159" s="20" t="s">
        <v>86</v>
      </c>
      <c r="BK159" s="187">
        <f>ROUND(I159*H159,2)</f>
        <v>0</v>
      </c>
      <c r="BL159" s="20" t="s">
        <v>246</v>
      </c>
      <c r="BM159" s="186" t="s">
        <v>1618</v>
      </c>
    </row>
    <row r="160" s="12" customFormat="1" ht="22.8" customHeight="1">
      <c r="A160" s="12"/>
      <c r="B160" s="161"/>
      <c r="C160" s="12"/>
      <c r="D160" s="162" t="s">
        <v>72</v>
      </c>
      <c r="E160" s="172" t="s">
        <v>3306</v>
      </c>
      <c r="F160" s="172" t="s">
        <v>3307</v>
      </c>
      <c r="G160" s="12"/>
      <c r="H160" s="12"/>
      <c r="I160" s="164"/>
      <c r="J160" s="173">
        <f>BK160</f>
        <v>0</v>
      </c>
      <c r="K160" s="12"/>
      <c r="L160" s="161"/>
      <c r="M160" s="166"/>
      <c r="N160" s="167"/>
      <c r="O160" s="167"/>
      <c r="P160" s="168">
        <f>SUM(P161:P163)</f>
        <v>0</v>
      </c>
      <c r="Q160" s="167"/>
      <c r="R160" s="168">
        <f>SUM(R161:R163)</f>
        <v>0</v>
      </c>
      <c r="S160" s="167"/>
      <c r="T160" s="169">
        <f>SUM(T161:T163)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62" t="s">
        <v>80</v>
      </c>
      <c r="AT160" s="170" t="s">
        <v>72</v>
      </c>
      <c r="AU160" s="170" t="s">
        <v>80</v>
      </c>
      <c r="AY160" s="162" t="s">
        <v>239</v>
      </c>
      <c r="BK160" s="171">
        <f>SUM(BK161:BK163)</f>
        <v>0</v>
      </c>
    </row>
    <row r="161" s="2" customFormat="1" ht="16.5" customHeight="1">
      <c r="A161" s="39"/>
      <c r="B161" s="174"/>
      <c r="C161" s="175" t="s">
        <v>1181</v>
      </c>
      <c r="D161" s="175" t="s">
        <v>241</v>
      </c>
      <c r="E161" s="176" t="s">
        <v>3308</v>
      </c>
      <c r="F161" s="177" t="s">
        <v>3309</v>
      </c>
      <c r="G161" s="178" t="s">
        <v>2689</v>
      </c>
      <c r="H161" s="179">
        <v>1</v>
      </c>
      <c r="I161" s="180"/>
      <c r="J161" s="181">
        <f>ROUND(I161*H161,2)</f>
        <v>0</v>
      </c>
      <c r="K161" s="177" t="s">
        <v>460</v>
      </c>
      <c r="L161" s="40"/>
      <c r="M161" s="182" t="s">
        <v>3</v>
      </c>
      <c r="N161" s="183" t="s">
        <v>45</v>
      </c>
      <c r="O161" s="73"/>
      <c r="P161" s="184">
        <f>O161*H161</f>
        <v>0</v>
      </c>
      <c r="Q161" s="184">
        <v>0</v>
      </c>
      <c r="R161" s="184">
        <f>Q161*H161</f>
        <v>0</v>
      </c>
      <c r="S161" s="184">
        <v>0</v>
      </c>
      <c r="T161" s="18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186" t="s">
        <v>246</v>
      </c>
      <c r="AT161" s="186" t="s">
        <v>241</v>
      </c>
      <c r="AU161" s="186" t="s">
        <v>86</v>
      </c>
      <c r="AY161" s="20" t="s">
        <v>239</v>
      </c>
      <c r="BE161" s="187">
        <f>IF(N161="základní",J161,0)</f>
        <v>0</v>
      </c>
      <c r="BF161" s="187">
        <f>IF(N161="snížená",J161,0)</f>
        <v>0</v>
      </c>
      <c r="BG161" s="187">
        <f>IF(N161="zákl. přenesená",J161,0)</f>
        <v>0</v>
      </c>
      <c r="BH161" s="187">
        <f>IF(N161="sníž. přenesená",J161,0)</f>
        <v>0</v>
      </c>
      <c r="BI161" s="187">
        <f>IF(N161="nulová",J161,0)</f>
        <v>0</v>
      </c>
      <c r="BJ161" s="20" t="s">
        <v>86</v>
      </c>
      <c r="BK161" s="187">
        <f>ROUND(I161*H161,2)</f>
        <v>0</v>
      </c>
      <c r="BL161" s="20" t="s">
        <v>246</v>
      </c>
      <c r="BM161" s="186" t="s">
        <v>1629</v>
      </c>
    </row>
    <row r="162" s="2" customFormat="1" ht="16.5" customHeight="1">
      <c r="A162" s="39"/>
      <c r="B162" s="174"/>
      <c r="C162" s="175" t="s">
        <v>726</v>
      </c>
      <c r="D162" s="175" t="s">
        <v>241</v>
      </c>
      <c r="E162" s="176" t="s">
        <v>3310</v>
      </c>
      <c r="F162" s="177" t="s">
        <v>3311</v>
      </c>
      <c r="G162" s="178" t="s">
        <v>470</v>
      </c>
      <c r="H162" s="179">
        <v>42</v>
      </c>
      <c r="I162" s="180"/>
      <c r="J162" s="181">
        <f>ROUND(I162*H162,2)</f>
        <v>0</v>
      </c>
      <c r="K162" s="177" t="s">
        <v>460</v>
      </c>
      <c r="L162" s="40"/>
      <c r="M162" s="182" t="s">
        <v>3</v>
      </c>
      <c r="N162" s="183" t="s">
        <v>45</v>
      </c>
      <c r="O162" s="73"/>
      <c r="P162" s="184">
        <f>O162*H162</f>
        <v>0</v>
      </c>
      <c r="Q162" s="184">
        <v>0</v>
      </c>
      <c r="R162" s="184">
        <f>Q162*H162</f>
        <v>0</v>
      </c>
      <c r="S162" s="184">
        <v>0</v>
      </c>
      <c r="T162" s="18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186" t="s">
        <v>246</v>
      </c>
      <c r="AT162" s="186" t="s">
        <v>241</v>
      </c>
      <c r="AU162" s="186" t="s">
        <v>86</v>
      </c>
      <c r="AY162" s="20" t="s">
        <v>239</v>
      </c>
      <c r="BE162" s="187">
        <f>IF(N162="základní",J162,0)</f>
        <v>0</v>
      </c>
      <c r="BF162" s="187">
        <f>IF(N162="snížená",J162,0)</f>
        <v>0</v>
      </c>
      <c r="BG162" s="187">
        <f>IF(N162="zákl. přenesená",J162,0)</f>
        <v>0</v>
      </c>
      <c r="BH162" s="187">
        <f>IF(N162="sníž. přenesená",J162,0)</f>
        <v>0</v>
      </c>
      <c r="BI162" s="187">
        <f>IF(N162="nulová",J162,0)</f>
        <v>0</v>
      </c>
      <c r="BJ162" s="20" t="s">
        <v>86</v>
      </c>
      <c r="BK162" s="187">
        <f>ROUND(I162*H162,2)</f>
        <v>0</v>
      </c>
      <c r="BL162" s="20" t="s">
        <v>246</v>
      </c>
      <c r="BM162" s="186" t="s">
        <v>1641</v>
      </c>
    </row>
    <row r="163" s="2" customFormat="1" ht="16.5" customHeight="1">
      <c r="A163" s="39"/>
      <c r="B163" s="174"/>
      <c r="C163" s="175" t="s">
        <v>1191</v>
      </c>
      <c r="D163" s="175" t="s">
        <v>241</v>
      </c>
      <c r="E163" s="176" t="s">
        <v>3312</v>
      </c>
      <c r="F163" s="177" t="s">
        <v>3313</v>
      </c>
      <c r="G163" s="178" t="s">
        <v>2689</v>
      </c>
      <c r="H163" s="179">
        <v>1</v>
      </c>
      <c r="I163" s="180"/>
      <c r="J163" s="181">
        <f>ROUND(I163*H163,2)</f>
        <v>0</v>
      </c>
      <c r="K163" s="177" t="s">
        <v>460</v>
      </c>
      <c r="L163" s="40"/>
      <c r="M163" s="182" t="s">
        <v>3</v>
      </c>
      <c r="N163" s="183" t="s">
        <v>45</v>
      </c>
      <c r="O163" s="73"/>
      <c r="P163" s="184">
        <f>O163*H163</f>
        <v>0</v>
      </c>
      <c r="Q163" s="184">
        <v>0</v>
      </c>
      <c r="R163" s="184">
        <f>Q163*H163</f>
        <v>0</v>
      </c>
      <c r="S163" s="184">
        <v>0</v>
      </c>
      <c r="T163" s="18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186" t="s">
        <v>246</v>
      </c>
      <c r="AT163" s="186" t="s">
        <v>241</v>
      </c>
      <c r="AU163" s="186" t="s">
        <v>86</v>
      </c>
      <c r="AY163" s="20" t="s">
        <v>239</v>
      </c>
      <c r="BE163" s="187">
        <f>IF(N163="základní",J163,0)</f>
        <v>0</v>
      </c>
      <c r="BF163" s="187">
        <f>IF(N163="snížená",J163,0)</f>
        <v>0</v>
      </c>
      <c r="BG163" s="187">
        <f>IF(N163="zákl. přenesená",J163,0)</f>
        <v>0</v>
      </c>
      <c r="BH163" s="187">
        <f>IF(N163="sníž. přenesená",J163,0)</f>
        <v>0</v>
      </c>
      <c r="BI163" s="187">
        <f>IF(N163="nulová",J163,0)</f>
        <v>0</v>
      </c>
      <c r="BJ163" s="20" t="s">
        <v>86</v>
      </c>
      <c r="BK163" s="187">
        <f>ROUND(I163*H163,2)</f>
        <v>0</v>
      </c>
      <c r="BL163" s="20" t="s">
        <v>246</v>
      </c>
      <c r="BM163" s="186" t="s">
        <v>1650</v>
      </c>
    </row>
    <row r="164" s="12" customFormat="1" ht="22.8" customHeight="1">
      <c r="A164" s="12"/>
      <c r="B164" s="161"/>
      <c r="C164" s="12"/>
      <c r="D164" s="162" t="s">
        <v>72</v>
      </c>
      <c r="E164" s="172" t="s">
        <v>3314</v>
      </c>
      <c r="F164" s="172" t="s">
        <v>3315</v>
      </c>
      <c r="G164" s="12"/>
      <c r="H164" s="12"/>
      <c r="I164" s="164"/>
      <c r="J164" s="173">
        <f>BK164</f>
        <v>0</v>
      </c>
      <c r="K164" s="12"/>
      <c r="L164" s="161"/>
      <c r="M164" s="166"/>
      <c r="N164" s="167"/>
      <c r="O164" s="167"/>
      <c r="P164" s="168">
        <f>SUM(P165:P173)</f>
        <v>0</v>
      </c>
      <c r="Q164" s="167"/>
      <c r="R164" s="168">
        <f>SUM(R165:R173)</f>
        <v>0</v>
      </c>
      <c r="S164" s="167"/>
      <c r="T164" s="169">
        <f>SUM(T165:T173)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162" t="s">
        <v>80</v>
      </c>
      <c r="AT164" s="170" t="s">
        <v>72</v>
      </c>
      <c r="AU164" s="170" t="s">
        <v>80</v>
      </c>
      <c r="AY164" s="162" t="s">
        <v>239</v>
      </c>
      <c r="BK164" s="171">
        <f>SUM(BK165:BK173)</f>
        <v>0</v>
      </c>
    </row>
    <row r="165" s="2" customFormat="1" ht="16.5" customHeight="1">
      <c r="A165" s="39"/>
      <c r="B165" s="174"/>
      <c r="C165" s="175" t="s">
        <v>1201</v>
      </c>
      <c r="D165" s="175" t="s">
        <v>241</v>
      </c>
      <c r="E165" s="176" t="s">
        <v>3316</v>
      </c>
      <c r="F165" s="177" t="s">
        <v>3317</v>
      </c>
      <c r="G165" s="178" t="s">
        <v>470</v>
      </c>
      <c r="H165" s="179">
        <v>310</v>
      </c>
      <c r="I165" s="180"/>
      <c r="J165" s="181">
        <f>ROUND(I165*H165,2)</f>
        <v>0</v>
      </c>
      <c r="K165" s="177" t="s">
        <v>460</v>
      </c>
      <c r="L165" s="40"/>
      <c r="M165" s="182" t="s">
        <v>3</v>
      </c>
      <c r="N165" s="183" t="s">
        <v>45</v>
      </c>
      <c r="O165" s="73"/>
      <c r="P165" s="184">
        <f>O165*H165</f>
        <v>0</v>
      </c>
      <c r="Q165" s="184">
        <v>0</v>
      </c>
      <c r="R165" s="184">
        <f>Q165*H165</f>
        <v>0</v>
      </c>
      <c r="S165" s="184">
        <v>0</v>
      </c>
      <c r="T165" s="18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186" t="s">
        <v>246</v>
      </c>
      <c r="AT165" s="186" t="s">
        <v>241</v>
      </c>
      <c r="AU165" s="186" t="s">
        <v>86</v>
      </c>
      <c r="AY165" s="20" t="s">
        <v>239</v>
      </c>
      <c r="BE165" s="187">
        <f>IF(N165="základní",J165,0)</f>
        <v>0</v>
      </c>
      <c r="BF165" s="187">
        <f>IF(N165="snížená",J165,0)</f>
        <v>0</v>
      </c>
      <c r="BG165" s="187">
        <f>IF(N165="zákl. přenesená",J165,0)</f>
        <v>0</v>
      </c>
      <c r="BH165" s="187">
        <f>IF(N165="sníž. přenesená",J165,0)</f>
        <v>0</v>
      </c>
      <c r="BI165" s="187">
        <f>IF(N165="nulová",J165,0)</f>
        <v>0</v>
      </c>
      <c r="BJ165" s="20" t="s">
        <v>86</v>
      </c>
      <c r="BK165" s="187">
        <f>ROUND(I165*H165,2)</f>
        <v>0</v>
      </c>
      <c r="BL165" s="20" t="s">
        <v>246</v>
      </c>
      <c r="BM165" s="186" t="s">
        <v>1662</v>
      </c>
    </row>
    <row r="166" s="2" customFormat="1" ht="16.5" customHeight="1">
      <c r="A166" s="39"/>
      <c r="B166" s="174"/>
      <c r="C166" s="175" t="s">
        <v>1207</v>
      </c>
      <c r="D166" s="175" t="s">
        <v>241</v>
      </c>
      <c r="E166" s="176" t="s">
        <v>3318</v>
      </c>
      <c r="F166" s="177" t="s">
        <v>3319</v>
      </c>
      <c r="G166" s="178" t="s">
        <v>470</v>
      </c>
      <c r="H166" s="179">
        <v>160</v>
      </c>
      <c r="I166" s="180"/>
      <c r="J166" s="181">
        <f>ROUND(I166*H166,2)</f>
        <v>0</v>
      </c>
      <c r="K166" s="177" t="s">
        <v>460</v>
      </c>
      <c r="L166" s="40"/>
      <c r="M166" s="182" t="s">
        <v>3</v>
      </c>
      <c r="N166" s="183" t="s">
        <v>45</v>
      </c>
      <c r="O166" s="73"/>
      <c r="P166" s="184">
        <f>O166*H166</f>
        <v>0</v>
      </c>
      <c r="Q166" s="184">
        <v>0</v>
      </c>
      <c r="R166" s="184">
        <f>Q166*H166</f>
        <v>0</v>
      </c>
      <c r="S166" s="184">
        <v>0</v>
      </c>
      <c r="T166" s="18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186" t="s">
        <v>246</v>
      </c>
      <c r="AT166" s="186" t="s">
        <v>241</v>
      </c>
      <c r="AU166" s="186" t="s">
        <v>86</v>
      </c>
      <c r="AY166" s="20" t="s">
        <v>239</v>
      </c>
      <c r="BE166" s="187">
        <f>IF(N166="základní",J166,0)</f>
        <v>0</v>
      </c>
      <c r="BF166" s="187">
        <f>IF(N166="snížená",J166,0)</f>
        <v>0</v>
      </c>
      <c r="BG166" s="187">
        <f>IF(N166="zákl. přenesená",J166,0)</f>
        <v>0</v>
      </c>
      <c r="BH166" s="187">
        <f>IF(N166="sníž. přenesená",J166,0)</f>
        <v>0</v>
      </c>
      <c r="BI166" s="187">
        <f>IF(N166="nulová",J166,0)</f>
        <v>0</v>
      </c>
      <c r="BJ166" s="20" t="s">
        <v>86</v>
      </c>
      <c r="BK166" s="187">
        <f>ROUND(I166*H166,2)</f>
        <v>0</v>
      </c>
      <c r="BL166" s="20" t="s">
        <v>246</v>
      </c>
      <c r="BM166" s="186" t="s">
        <v>1667</v>
      </c>
    </row>
    <row r="167" s="2" customFormat="1" ht="16.5" customHeight="1">
      <c r="A167" s="39"/>
      <c r="B167" s="174"/>
      <c r="C167" s="175" t="s">
        <v>1212</v>
      </c>
      <c r="D167" s="175" t="s">
        <v>241</v>
      </c>
      <c r="E167" s="176" t="s">
        <v>3320</v>
      </c>
      <c r="F167" s="177" t="s">
        <v>3321</v>
      </c>
      <c r="G167" s="178" t="s">
        <v>470</v>
      </c>
      <c r="H167" s="179">
        <v>4</v>
      </c>
      <c r="I167" s="180"/>
      <c r="J167" s="181">
        <f>ROUND(I167*H167,2)</f>
        <v>0</v>
      </c>
      <c r="K167" s="177" t="s">
        <v>460</v>
      </c>
      <c r="L167" s="40"/>
      <c r="M167" s="182" t="s">
        <v>3</v>
      </c>
      <c r="N167" s="183" t="s">
        <v>45</v>
      </c>
      <c r="O167" s="73"/>
      <c r="P167" s="184">
        <f>O167*H167</f>
        <v>0</v>
      </c>
      <c r="Q167" s="184">
        <v>0</v>
      </c>
      <c r="R167" s="184">
        <f>Q167*H167</f>
        <v>0</v>
      </c>
      <c r="S167" s="184">
        <v>0</v>
      </c>
      <c r="T167" s="18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186" t="s">
        <v>246</v>
      </c>
      <c r="AT167" s="186" t="s">
        <v>241</v>
      </c>
      <c r="AU167" s="186" t="s">
        <v>86</v>
      </c>
      <c r="AY167" s="20" t="s">
        <v>239</v>
      </c>
      <c r="BE167" s="187">
        <f>IF(N167="základní",J167,0)</f>
        <v>0</v>
      </c>
      <c r="BF167" s="187">
        <f>IF(N167="snížená",J167,0)</f>
        <v>0</v>
      </c>
      <c r="BG167" s="187">
        <f>IF(N167="zákl. přenesená",J167,0)</f>
        <v>0</v>
      </c>
      <c r="BH167" s="187">
        <f>IF(N167="sníž. přenesená",J167,0)</f>
        <v>0</v>
      </c>
      <c r="BI167" s="187">
        <f>IF(N167="nulová",J167,0)</f>
        <v>0</v>
      </c>
      <c r="BJ167" s="20" t="s">
        <v>86</v>
      </c>
      <c r="BK167" s="187">
        <f>ROUND(I167*H167,2)</f>
        <v>0</v>
      </c>
      <c r="BL167" s="20" t="s">
        <v>246</v>
      </c>
      <c r="BM167" s="186" t="s">
        <v>1676</v>
      </c>
    </row>
    <row r="168" s="2" customFormat="1" ht="16.5" customHeight="1">
      <c r="A168" s="39"/>
      <c r="B168" s="174"/>
      <c r="C168" s="175" t="s">
        <v>1225</v>
      </c>
      <c r="D168" s="175" t="s">
        <v>241</v>
      </c>
      <c r="E168" s="176" t="s">
        <v>3322</v>
      </c>
      <c r="F168" s="177" t="s">
        <v>3323</v>
      </c>
      <c r="G168" s="178" t="s">
        <v>2689</v>
      </c>
      <c r="H168" s="179">
        <v>1</v>
      </c>
      <c r="I168" s="180"/>
      <c r="J168" s="181">
        <f>ROUND(I168*H168,2)</f>
        <v>0</v>
      </c>
      <c r="K168" s="177" t="s">
        <v>460</v>
      </c>
      <c r="L168" s="40"/>
      <c r="M168" s="182" t="s">
        <v>3</v>
      </c>
      <c r="N168" s="183" t="s">
        <v>45</v>
      </c>
      <c r="O168" s="73"/>
      <c r="P168" s="184">
        <f>O168*H168</f>
        <v>0</v>
      </c>
      <c r="Q168" s="184">
        <v>0</v>
      </c>
      <c r="R168" s="184">
        <f>Q168*H168</f>
        <v>0</v>
      </c>
      <c r="S168" s="184">
        <v>0</v>
      </c>
      <c r="T168" s="18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186" t="s">
        <v>246</v>
      </c>
      <c r="AT168" s="186" t="s">
        <v>241</v>
      </c>
      <c r="AU168" s="186" t="s">
        <v>86</v>
      </c>
      <c r="AY168" s="20" t="s">
        <v>239</v>
      </c>
      <c r="BE168" s="187">
        <f>IF(N168="základní",J168,0)</f>
        <v>0</v>
      </c>
      <c r="BF168" s="187">
        <f>IF(N168="snížená",J168,0)</f>
        <v>0</v>
      </c>
      <c r="BG168" s="187">
        <f>IF(N168="zákl. přenesená",J168,0)</f>
        <v>0</v>
      </c>
      <c r="BH168" s="187">
        <f>IF(N168="sníž. přenesená",J168,0)</f>
        <v>0</v>
      </c>
      <c r="BI168" s="187">
        <f>IF(N168="nulová",J168,0)</f>
        <v>0</v>
      </c>
      <c r="BJ168" s="20" t="s">
        <v>86</v>
      </c>
      <c r="BK168" s="187">
        <f>ROUND(I168*H168,2)</f>
        <v>0</v>
      </c>
      <c r="BL168" s="20" t="s">
        <v>246</v>
      </c>
      <c r="BM168" s="186" t="s">
        <v>1687</v>
      </c>
    </row>
    <row r="169" s="2" customFormat="1" ht="16.5" customHeight="1">
      <c r="A169" s="39"/>
      <c r="B169" s="174"/>
      <c r="C169" s="175" t="s">
        <v>1230</v>
      </c>
      <c r="D169" s="175" t="s">
        <v>241</v>
      </c>
      <c r="E169" s="176" t="s">
        <v>3324</v>
      </c>
      <c r="F169" s="177" t="s">
        <v>3325</v>
      </c>
      <c r="G169" s="178" t="s">
        <v>326</v>
      </c>
      <c r="H169" s="179">
        <v>520</v>
      </c>
      <c r="I169" s="180"/>
      <c r="J169" s="181">
        <f>ROUND(I169*H169,2)</f>
        <v>0</v>
      </c>
      <c r="K169" s="177" t="s">
        <v>460</v>
      </c>
      <c r="L169" s="40"/>
      <c r="M169" s="182" t="s">
        <v>3</v>
      </c>
      <c r="N169" s="183" t="s">
        <v>45</v>
      </c>
      <c r="O169" s="73"/>
      <c r="P169" s="184">
        <f>O169*H169</f>
        <v>0</v>
      </c>
      <c r="Q169" s="184">
        <v>0</v>
      </c>
      <c r="R169" s="184">
        <f>Q169*H169</f>
        <v>0</v>
      </c>
      <c r="S169" s="184">
        <v>0</v>
      </c>
      <c r="T169" s="18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186" t="s">
        <v>246</v>
      </c>
      <c r="AT169" s="186" t="s">
        <v>241</v>
      </c>
      <c r="AU169" s="186" t="s">
        <v>86</v>
      </c>
      <c r="AY169" s="20" t="s">
        <v>239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20" t="s">
        <v>86</v>
      </c>
      <c r="BK169" s="187">
        <f>ROUND(I169*H169,2)</f>
        <v>0</v>
      </c>
      <c r="BL169" s="20" t="s">
        <v>246</v>
      </c>
      <c r="BM169" s="186" t="s">
        <v>1698</v>
      </c>
    </row>
    <row r="170" s="2" customFormat="1" ht="16.5" customHeight="1">
      <c r="A170" s="39"/>
      <c r="B170" s="174"/>
      <c r="C170" s="175" t="s">
        <v>1234</v>
      </c>
      <c r="D170" s="175" t="s">
        <v>241</v>
      </c>
      <c r="E170" s="176" t="s">
        <v>3326</v>
      </c>
      <c r="F170" s="177" t="s">
        <v>3327</v>
      </c>
      <c r="G170" s="178" t="s">
        <v>326</v>
      </c>
      <c r="H170" s="179">
        <v>220</v>
      </c>
      <c r="I170" s="180"/>
      <c r="J170" s="181">
        <f>ROUND(I170*H170,2)</f>
        <v>0</v>
      </c>
      <c r="K170" s="177" t="s">
        <v>460</v>
      </c>
      <c r="L170" s="40"/>
      <c r="M170" s="182" t="s">
        <v>3</v>
      </c>
      <c r="N170" s="183" t="s">
        <v>45</v>
      </c>
      <c r="O170" s="73"/>
      <c r="P170" s="184">
        <f>O170*H170</f>
        <v>0</v>
      </c>
      <c r="Q170" s="184">
        <v>0</v>
      </c>
      <c r="R170" s="184">
        <f>Q170*H170</f>
        <v>0</v>
      </c>
      <c r="S170" s="184">
        <v>0</v>
      </c>
      <c r="T170" s="18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186" t="s">
        <v>246</v>
      </c>
      <c r="AT170" s="186" t="s">
        <v>241</v>
      </c>
      <c r="AU170" s="186" t="s">
        <v>86</v>
      </c>
      <c r="AY170" s="20" t="s">
        <v>239</v>
      </c>
      <c r="BE170" s="187">
        <f>IF(N170="základní",J170,0)</f>
        <v>0</v>
      </c>
      <c r="BF170" s="187">
        <f>IF(N170="snížená",J170,0)</f>
        <v>0</v>
      </c>
      <c r="BG170" s="187">
        <f>IF(N170="zákl. přenesená",J170,0)</f>
        <v>0</v>
      </c>
      <c r="BH170" s="187">
        <f>IF(N170="sníž. přenesená",J170,0)</f>
        <v>0</v>
      </c>
      <c r="BI170" s="187">
        <f>IF(N170="nulová",J170,0)</f>
        <v>0</v>
      </c>
      <c r="BJ170" s="20" t="s">
        <v>86</v>
      </c>
      <c r="BK170" s="187">
        <f>ROUND(I170*H170,2)</f>
        <v>0</v>
      </c>
      <c r="BL170" s="20" t="s">
        <v>246</v>
      </c>
      <c r="BM170" s="186" t="s">
        <v>1711</v>
      </c>
    </row>
    <row r="171" s="2" customFormat="1" ht="16.5" customHeight="1">
      <c r="A171" s="39"/>
      <c r="B171" s="174"/>
      <c r="C171" s="175" t="s">
        <v>1238</v>
      </c>
      <c r="D171" s="175" t="s">
        <v>241</v>
      </c>
      <c r="E171" s="176" t="s">
        <v>3328</v>
      </c>
      <c r="F171" s="177" t="s">
        <v>3329</v>
      </c>
      <c r="G171" s="178" t="s">
        <v>326</v>
      </c>
      <c r="H171" s="179">
        <v>120</v>
      </c>
      <c r="I171" s="180"/>
      <c r="J171" s="181">
        <f>ROUND(I171*H171,2)</f>
        <v>0</v>
      </c>
      <c r="K171" s="177" t="s">
        <v>460</v>
      </c>
      <c r="L171" s="40"/>
      <c r="M171" s="182" t="s">
        <v>3</v>
      </c>
      <c r="N171" s="183" t="s">
        <v>45</v>
      </c>
      <c r="O171" s="73"/>
      <c r="P171" s="184">
        <f>O171*H171</f>
        <v>0</v>
      </c>
      <c r="Q171" s="184">
        <v>0</v>
      </c>
      <c r="R171" s="184">
        <f>Q171*H171</f>
        <v>0</v>
      </c>
      <c r="S171" s="184">
        <v>0</v>
      </c>
      <c r="T171" s="18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186" t="s">
        <v>246</v>
      </c>
      <c r="AT171" s="186" t="s">
        <v>241</v>
      </c>
      <c r="AU171" s="186" t="s">
        <v>86</v>
      </c>
      <c r="AY171" s="20" t="s">
        <v>239</v>
      </c>
      <c r="BE171" s="187">
        <f>IF(N171="základní",J171,0)</f>
        <v>0</v>
      </c>
      <c r="BF171" s="187">
        <f>IF(N171="snížená",J171,0)</f>
        <v>0</v>
      </c>
      <c r="BG171" s="187">
        <f>IF(N171="zákl. přenesená",J171,0)</f>
        <v>0</v>
      </c>
      <c r="BH171" s="187">
        <f>IF(N171="sníž. přenesená",J171,0)</f>
        <v>0</v>
      </c>
      <c r="BI171" s="187">
        <f>IF(N171="nulová",J171,0)</f>
        <v>0</v>
      </c>
      <c r="BJ171" s="20" t="s">
        <v>86</v>
      </c>
      <c r="BK171" s="187">
        <f>ROUND(I171*H171,2)</f>
        <v>0</v>
      </c>
      <c r="BL171" s="20" t="s">
        <v>246</v>
      </c>
      <c r="BM171" s="186" t="s">
        <v>1722</v>
      </c>
    </row>
    <row r="172" s="2" customFormat="1" ht="16.5" customHeight="1">
      <c r="A172" s="39"/>
      <c r="B172" s="174"/>
      <c r="C172" s="175" t="s">
        <v>1242</v>
      </c>
      <c r="D172" s="175" t="s">
        <v>241</v>
      </c>
      <c r="E172" s="176" t="s">
        <v>3330</v>
      </c>
      <c r="F172" s="177" t="s">
        <v>3331</v>
      </c>
      <c r="G172" s="178" t="s">
        <v>2689</v>
      </c>
      <c r="H172" s="179">
        <v>1</v>
      </c>
      <c r="I172" s="180"/>
      <c r="J172" s="181">
        <f>ROUND(I172*H172,2)</f>
        <v>0</v>
      </c>
      <c r="K172" s="177" t="s">
        <v>460</v>
      </c>
      <c r="L172" s="40"/>
      <c r="M172" s="182" t="s">
        <v>3</v>
      </c>
      <c r="N172" s="183" t="s">
        <v>45</v>
      </c>
      <c r="O172" s="73"/>
      <c r="P172" s="184">
        <f>O172*H172</f>
        <v>0</v>
      </c>
      <c r="Q172" s="184">
        <v>0</v>
      </c>
      <c r="R172" s="184">
        <f>Q172*H172</f>
        <v>0</v>
      </c>
      <c r="S172" s="184">
        <v>0</v>
      </c>
      <c r="T172" s="18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186" t="s">
        <v>246</v>
      </c>
      <c r="AT172" s="186" t="s">
        <v>241</v>
      </c>
      <c r="AU172" s="186" t="s">
        <v>86</v>
      </c>
      <c r="AY172" s="20" t="s">
        <v>239</v>
      </c>
      <c r="BE172" s="187">
        <f>IF(N172="základní",J172,0)</f>
        <v>0</v>
      </c>
      <c r="BF172" s="187">
        <f>IF(N172="snížená",J172,0)</f>
        <v>0</v>
      </c>
      <c r="BG172" s="187">
        <f>IF(N172="zákl. přenesená",J172,0)</f>
        <v>0</v>
      </c>
      <c r="BH172" s="187">
        <f>IF(N172="sníž. přenesená",J172,0)</f>
        <v>0</v>
      </c>
      <c r="BI172" s="187">
        <f>IF(N172="nulová",J172,0)</f>
        <v>0</v>
      </c>
      <c r="BJ172" s="20" t="s">
        <v>86</v>
      </c>
      <c r="BK172" s="187">
        <f>ROUND(I172*H172,2)</f>
        <v>0</v>
      </c>
      <c r="BL172" s="20" t="s">
        <v>246</v>
      </c>
      <c r="BM172" s="186" t="s">
        <v>1731</v>
      </c>
    </row>
    <row r="173" s="2" customFormat="1" ht="16.5" customHeight="1">
      <c r="A173" s="39"/>
      <c r="B173" s="174"/>
      <c r="C173" s="175" t="s">
        <v>1247</v>
      </c>
      <c r="D173" s="175" t="s">
        <v>241</v>
      </c>
      <c r="E173" s="176" t="s">
        <v>3332</v>
      </c>
      <c r="F173" s="177" t="s">
        <v>3333</v>
      </c>
      <c r="G173" s="178" t="s">
        <v>2689</v>
      </c>
      <c r="H173" s="179">
        <v>1</v>
      </c>
      <c r="I173" s="180"/>
      <c r="J173" s="181">
        <f>ROUND(I173*H173,2)</f>
        <v>0</v>
      </c>
      <c r="K173" s="177" t="s">
        <v>460</v>
      </c>
      <c r="L173" s="40"/>
      <c r="M173" s="182" t="s">
        <v>3</v>
      </c>
      <c r="N173" s="183" t="s">
        <v>45</v>
      </c>
      <c r="O173" s="73"/>
      <c r="P173" s="184">
        <f>O173*H173</f>
        <v>0</v>
      </c>
      <c r="Q173" s="184">
        <v>0</v>
      </c>
      <c r="R173" s="184">
        <f>Q173*H173</f>
        <v>0</v>
      </c>
      <c r="S173" s="184">
        <v>0</v>
      </c>
      <c r="T173" s="18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186" t="s">
        <v>246</v>
      </c>
      <c r="AT173" s="186" t="s">
        <v>241</v>
      </c>
      <c r="AU173" s="186" t="s">
        <v>86</v>
      </c>
      <c r="AY173" s="20" t="s">
        <v>239</v>
      </c>
      <c r="BE173" s="187">
        <f>IF(N173="základní",J173,0)</f>
        <v>0</v>
      </c>
      <c r="BF173" s="187">
        <f>IF(N173="snížená",J173,0)</f>
        <v>0</v>
      </c>
      <c r="BG173" s="187">
        <f>IF(N173="zákl. přenesená",J173,0)</f>
        <v>0</v>
      </c>
      <c r="BH173" s="187">
        <f>IF(N173="sníž. přenesená",J173,0)</f>
        <v>0</v>
      </c>
      <c r="BI173" s="187">
        <f>IF(N173="nulová",J173,0)</f>
        <v>0</v>
      </c>
      <c r="BJ173" s="20" t="s">
        <v>86</v>
      </c>
      <c r="BK173" s="187">
        <f>ROUND(I173*H173,2)</f>
        <v>0</v>
      </c>
      <c r="BL173" s="20" t="s">
        <v>246</v>
      </c>
      <c r="BM173" s="186" t="s">
        <v>1740</v>
      </c>
    </row>
    <row r="174" s="12" customFormat="1" ht="22.8" customHeight="1">
      <c r="A174" s="12"/>
      <c r="B174" s="161"/>
      <c r="C174" s="12"/>
      <c r="D174" s="162" t="s">
        <v>72</v>
      </c>
      <c r="E174" s="172" t="s">
        <v>3334</v>
      </c>
      <c r="F174" s="172" t="s">
        <v>3335</v>
      </c>
      <c r="G174" s="12"/>
      <c r="H174" s="12"/>
      <c r="I174" s="164"/>
      <c r="J174" s="173">
        <f>BK174</f>
        <v>0</v>
      </c>
      <c r="K174" s="12"/>
      <c r="L174" s="161"/>
      <c r="M174" s="166"/>
      <c r="N174" s="167"/>
      <c r="O174" s="167"/>
      <c r="P174" s="168">
        <f>SUM(P175:P210)</f>
        <v>0</v>
      </c>
      <c r="Q174" s="167"/>
      <c r="R174" s="168">
        <f>SUM(R175:R210)</f>
        <v>0</v>
      </c>
      <c r="S174" s="167"/>
      <c r="T174" s="169">
        <f>SUM(T175:T210)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162" t="s">
        <v>80</v>
      </c>
      <c r="AT174" s="170" t="s">
        <v>72</v>
      </c>
      <c r="AU174" s="170" t="s">
        <v>80</v>
      </c>
      <c r="AY174" s="162" t="s">
        <v>239</v>
      </c>
      <c r="BK174" s="171">
        <f>SUM(BK175:BK210)</f>
        <v>0</v>
      </c>
    </row>
    <row r="175" s="2" customFormat="1" ht="16.5" customHeight="1">
      <c r="A175" s="39"/>
      <c r="B175" s="174"/>
      <c r="C175" s="175" t="s">
        <v>1251</v>
      </c>
      <c r="D175" s="175" t="s">
        <v>241</v>
      </c>
      <c r="E175" s="176" t="s">
        <v>3336</v>
      </c>
      <c r="F175" s="177" t="s">
        <v>3337</v>
      </c>
      <c r="G175" s="178" t="s">
        <v>470</v>
      </c>
      <c r="H175" s="179">
        <v>324</v>
      </c>
      <c r="I175" s="180"/>
      <c r="J175" s="181">
        <f>ROUND(I175*H175,2)</f>
        <v>0</v>
      </c>
      <c r="K175" s="177" t="s">
        <v>460</v>
      </c>
      <c r="L175" s="40"/>
      <c r="M175" s="182" t="s">
        <v>3</v>
      </c>
      <c r="N175" s="183" t="s">
        <v>45</v>
      </c>
      <c r="O175" s="73"/>
      <c r="P175" s="184">
        <f>O175*H175</f>
        <v>0</v>
      </c>
      <c r="Q175" s="184">
        <v>0</v>
      </c>
      <c r="R175" s="184">
        <f>Q175*H175</f>
        <v>0</v>
      </c>
      <c r="S175" s="184">
        <v>0</v>
      </c>
      <c r="T175" s="18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186" t="s">
        <v>246</v>
      </c>
      <c r="AT175" s="186" t="s">
        <v>241</v>
      </c>
      <c r="AU175" s="186" t="s">
        <v>86</v>
      </c>
      <c r="AY175" s="20" t="s">
        <v>239</v>
      </c>
      <c r="BE175" s="187">
        <f>IF(N175="základní",J175,0)</f>
        <v>0</v>
      </c>
      <c r="BF175" s="187">
        <f>IF(N175="snížená",J175,0)</f>
        <v>0</v>
      </c>
      <c r="BG175" s="187">
        <f>IF(N175="zákl. přenesená",J175,0)</f>
        <v>0</v>
      </c>
      <c r="BH175" s="187">
        <f>IF(N175="sníž. přenesená",J175,0)</f>
        <v>0</v>
      </c>
      <c r="BI175" s="187">
        <f>IF(N175="nulová",J175,0)</f>
        <v>0</v>
      </c>
      <c r="BJ175" s="20" t="s">
        <v>86</v>
      </c>
      <c r="BK175" s="187">
        <f>ROUND(I175*H175,2)</f>
        <v>0</v>
      </c>
      <c r="BL175" s="20" t="s">
        <v>246</v>
      </c>
      <c r="BM175" s="186" t="s">
        <v>1750</v>
      </c>
    </row>
    <row r="176" s="2" customFormat="1" ht="16.5" customHeight="1">
      <c r="A176" s="39"/>
      <c r="B176" s="174"/>
      <c r="C176" s="175" t="s">
        <v>1257</v>
      </c>
      <c r="D176" s="175" t="s">
        <v>241</v>
      </c>
      <c r="E176" s="176" t="s">
        <v>3338</v>
      </c>
      <c r="F176" s="177" t="s">
        <v>3270</v>
      </c>
      <c r="G176" s="178" t="s">
        <v>470</v>
      </c>
      <c r="H176" s="179">
        <v>324</v>
      </c>
      <c r="I176" s="180"/>
      <c r="J176" s="181">
        <f>ROUND(I176*H176,2)</f>
        <v>0</v>
      </c>
      <c r="K176" s="177" t="s">
        <v>460</v>
      </c>
      <c r="L176" s="40"/>
      <c r="M176" s="182" t="s">
        <v>3</v>
      </c>
      <c r="N176" s="183" t="s">
        <v>45</v>
      </c>
      <c r="O176" s="73"/>
      <c r="P176" s="184">
        <f>O176*H176</f>
        <v>0</v>
      </c>
      <c r="Q176" s="184">
        <v>0</v>
      </c>
      <c r="R176" s="184">
        <f>Q176*H176</f>
        <v>0</v>
      </c>
      <c r="S176" s="184">
        <v>0</v>
      </c>
      <c r="T176" s="18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186" t="s">
        <v>246</v>
      </c>
      <c r="AT176" s="186" t="s">
        <v>241</v>
      </c>
      <c r="AU176" s="186" t="s">
        <v>86</v>
      </c>
      <c r="AY176" s="20" t="s">
        <v>239</v>
      </c>
      <c r="BE176" s="187">
        <f>IF(N176="základní",J176,0)</f>
        <v>0</v>
      </c>
      <c r="BF176" s="187">
        <f>IF(N176="snížená",J176,0)</f>
        <v>0</v>
      </c>
      <c r="BG176" s="187">
        <f>IF(N176="zákl. přenesená",J176,0)</f>
        <v>0</v>
      </c>
      <c r="BH176" s="187">
        <f>IF(N176="sníž. přenesená",J176,0)</f>
        <v>0</v>
      </c>
      <c r="BI176" s="187">
        <f>IF(N176="nulová",J176,0)</f>
        <v>0</v>
      </c>
      <c r="BJ176" s="20" t="s">
        <v>86</v>
      </c>
      <c r="BK176" s="187">
        <f>ROUND(I176*H176,2)</f>
        <v>0</v>
      </c>
      <c r="BL176" s="20" t="s">
        <v>246</v>
      </c>
      <c r="BM176" s="186" t="s">
        <v>1778</v>
      </c>
    </row>
    <row r="177" s="2" customFormat="1" ht="16.5" customHeight="1">
      <c r="A177" s="39"/>
      <c r="B177" s="174"/>
      <c r="C177" s="175" t="s">
        <v>1261</v>
      </c>
      <c r="D177" s="175" t="s">
        <v>241</v>
      </c>
      <c r="E177" s="176" t="s">
        <v>3339</v>
      </c>
      <c r="F177" s="177" t="s">
        <v>3340</v>
      </c>
      <c r="G177" s="178" t="s">
        <v>470</v>
      </c>
      <c r="H177" s="179">
        <v>336</v>
      </c>
      <c r="I177" s="180"/>
      <c r="J177" s="181">
        <f>ROUND(I177*H177,2)</f>
        <v>0</v>
      </c>
      <c r="K177" s="177" t="s">
        <v>460</v>
      </c>
      <c r="L177" s="40"/>
      <c r="M177" s="182" t="s">
        <v>3</v>
      </c>
      <c r="N177" s="183" t="s">
        <v>45</v>
      </c>
      <c r="O177" s="73"/>
      <c r="P177" s="184">
        <f>O177*H177</f>
        <v>0</v>
      </c>
      <c r="Q177" s="184">
        <v>0</v>
      </c>
      <c r="R177" s="184">
        <f>Q177*H177</f>
        <v>0</v>
      </c>
      <c r="S177" s="184">
        <v>0</v>
      </c>
      <c r="T177" s="18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186" t="s">
        <v>246</v>
      </c>
      <c r="AT177" s="186" t="s">
        <v>241</v>
      </c>
      <c r="AU177" s="186" t="s">
        <v>86</v>
      </c>
      <c r="AY177" s="20" t="s">
        <v>239</v>
      </c>
      <c r="BE177" s="187">
        <f>IF(N177="základní",J177,0)</f>
        <v>0</v>
      </c>
      <c r="BF177" s="187">
        <f>IF(N177="snížená",J177,0)</f>
        <v>0</v>
      </c>
      <c r="BG177" s="187">
        <f>IF(N177="zákl. přenesená",J177,0)</f>
        <v>0</v>
      </c>
      <c r="BH177" s="187">
        <f>IF(N177="sníž. přenesená",J177,0)</f>
        <v>0</v>
      </c>
      <c r="BI177" s="187">
        <f>IF(N177="nulová",J177,0)</f>
        <v>0</v>
      </c>
      <c r="BJ177" s="20" t="s">
        <v>86</v>
      </c>
      <c r="BK177" s="187">
        <f>ROUND(I177*H177,2)</f>
        <v>0</v>
      </c>
      <c r="BL177" s="20" t="s">
        <v>246</v>
      </c>
      <c r="BM177" s="186" t="s">
        <v>1806</v>
      </c>
    </row>
    <row r="178" s="2" customFormat="1" ht="16.5" customHeight="1">
      <c r="A178" s="39"/>
      <c r="B178" s="174"/>
      <c r="C178" s="175" t="s">
        <v>1268</v>
      </c>
      <c r="D178" s="175" t="s">
        <v>241</v>
      </c>
      <c r="E178" s="176" t="s">
        <v>3341</v>
      </c>
      <c r="F178" s="177" t="s">
        <v>3270</v>
      </c>
      <c r="G178" s="178" t="s">
        <v>470</v>
      </c>
      <c r="H178" s="179">
        <v>336</v>
      </c>
      <c r="I178" s="180"/>
      <c r="J178" s="181">
        <f>ROUND(I178*H178,2)</f>
        <v>0</v>
      </c>
      <c r="K178" s="177" t="s">
        <v>460</v>
      </c>
      <c r="L178" s="40"/>
      <c r="M178" s="182" t="s">
        <v>3</v>
      </c>
      <c r="N178" s="183" t="s">
        <v>45</v>
      </c>
      <c r="O178" s="73"/>
      <c r="P178" s="184">
        <f>O178*H178</f>
        <v>0</v>
      </c>
      <c r="Q178" s="184">
        <v>0</v>
      </c>
      <c r="R178" s="184">
        <f>Q178*H178</f>
        <v>0</v>
      </c>
      <c r="S178" s="184">
        <v>0</v>
      </c>
      <c r="T178" s="18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186" t="s">
        <v>246</v>
      </c>
      <c r="AT178" s="186" t="s">
        <v>241</v>
      </c>
      <c r="AU178" s="186" t="s">
        <v>86</v>
      </c>
      <c r="AY178" s="20" t="s">
        <v>239</v>
      </c>
      <c r="BE178" s="187">
        <f>IF(N178="základní",J178,0)</f>
        <v>0</v>
      </c>
      <c r="BF178" s="187">
        <f>IF(N178="snížená",J178,0)</f>
        <v>0</v>
      </c>
      <c r="BG178" s="187">
        <f>IF(N178="zákl. přenesená",J178,0)</f>
        <v>0</v>
      </c>
      <c r="BH178" s="187">
        <f>IF(N178="sníž. přenesená",J178,0)</f>
        <v>0</v>
      </c>
      <c r="BI178" s="187">
        <f>IF(N178="nulová",J178,0)</f>
        <v>0</v>
      </c>
      <c r="BJ178" s="20" t="s">
        <v>86</v>
      </c>
      <c r="BK178" s="187">
        <f>ROUND(I178*H178,2)</f>
        <v>0</v>
      </c>
      <c r="BL178" s="20" t="s">
        <v>246</v>
      </c>
      <c r="BM178" s="186" t="s">
        <v>1817</v>
      </c>
    </row>
    <row r="179" s="2" customFormat="1" ht="16.5" customHeight="1">
      <c r="A179" s="39"/>
      <c r="B179" s="174"/>
      <c r="C179" s="175" t="s">
        <v>1272</v>
      </c>
      <c r="D179" s="175" t="s">
        <v>241</v>
      </c>
      <c r="E179" s="176" t="s">
        <v>3342</v>
      </c>
      <c r="F179" s="177" t="s">
        <v>3343</v>
      </c>
      <c r="G179" s="178" t="s">
        <v>470</v>
      </c>
      <c r="H179" s="179">
        <v>72</v>
      </c>
      <c r="I179" s="180"/>
      <c r="J179" s="181">
        <f>ROUND(I179*H179,2)</f>
        <v>0</v>
      </c>
      <c r="K179" s="177" t="s">
        <v>460</v>
      </c>
      <c r="L179" s="40"/>
      <c r="M179" s="182" t="s">
        <v>3</v>
      </c>
      <c r="N179" s="183" t="s">
        <v>45</v>
      </c>
      <c r="O179" s="73"/>
      <c r="P179" s="184">
        <f>O179*H179</f>
        <v>0</v>
      </c>
      <c r="Q179" s="184">
        <v>0</v>
      </c>
      <c r="R179" s="184">
        <f>Q179*H179</f>
        <v>0</v>
      </c>
      <c r="S179" s="184">
        <v>0</v>
      </c>
      <c r="T179" s="18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186" t="s">
        <v>246</v>
      </c>
      <c r="AT179" s="186" t="s">
        <v>241</v>
      </c>
      <c r="AU179" s="186" t="s">
        <v>86</v>
      </c>
      <c r="AY179" s="20" t="s">
        <v>239</v>
      </c>
      <c r="BE179" s="187">
        <f>IF(N179="základní",J179,0)</f>
        <v>0</v>
      </c>
      <c r="BF179" s="187">
        <f>IF(N179="snížená",J179,0)</f>
        <v>0</v>
      </c>
      <c r="BG179" s="187">
        <f>IF(N179="zákl. přenesená",J179,0)</f>
        <v>0</v>
      </c>
      <c r="BH179" s="187">
        <f>IF(N179="sníž. přenesená",J179,0)</f>
        <v>0</v>
      </c>
      <c r="BI179" s="187">
        <f>IF(N179="nulová",J179,0)</f>
        <v>0</v>
      </c>
      <c r="BJ179" s="20" t="s">
        <v>86</v>
      </c>
      <c r="BK179" s="187">
        <f>ROUND(I179*H179,2)</f>
        <v>0</v>
      </c>
      <c r="BL179" s="20" t="s">
        <v>246</v>
      </c>
      <c r="BM179" s="186" t="s">
        <v>1827</v>
      </c>
    </row>
    <row r="180" s="2" customFormat="1" ht="16.5" customHeight="1">
      <c r="A180" s="39"/>
      <c r="B180" s="174"/>
      <c r="C180" s="175" t="s">
        <v>1280</v>
      </c>
      <c r="D180" s="175" t="s">
        <v>241</v>
      </c>
      <c r="E180" s="176" t="s">
        <v>3341</v>
      </c>
      <c r="F180" s="177" t="s">
        <v>3270</v>
      </c>
      <c r="G180" s="178" t="s">
        <v>470</v>
      </c>
      <c r="H180" s="179">
        <v>72</v>
      </c>
      <c r="I180" s="180"/>
      <c r="J180" s="181">
        <f>ROUND(I180*H180,2)</f>
        <v>0</v>
      </c>
      <c r="K180" s="177" t="s">
        <v>460</v>
      </c>
      <c r="L180" s="40"/>
      <c r="M180" s="182" t="s">
        <v>3</v>
      </c>
      <c r="N180" s="183" t="s">
        <v>45</v>
      </c>
      <c r="O180" s="73"/>
      <c r="P180" s="184">
        <f>O180*H180</f>
        <v>0</v>
      </c>
      <c r="Q180" s="184">
        <v>0</v>
      </c>
      <c r="R180" s="184">
        <f>Q180*H180</f>
        <v>0</v>
      </c>
      <c r="S180" s="184">
        <v>0</v>
      </c>
      <c r="T180" s="18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186" t="s">
        <v>246</v>
      </c>
      <c r="AT180" s="186" t="s">
        <v>241</v>
      </c>
      <c r="AU180" s="186" t="s">
        <v>86</v>
      </c>
      <c r="AY180" s="20" t="s">
        <v>239</v>
      </c>
      <c r="BE180" s="187">
        <f>IF(N180="základní",J180,0)</f>
        <v>0</v>
      </c>
      <c r="BF180" s="187">
        <f>IF(N180="snížená",J180,0)</f>
        <v>0</v>
      </c>
      <c r="BG180" s="187">
        <f>IF(N180="zákl. přenesená",J180,0)</f>
        <v>0</v>
      </c>
      <c r="BH180" s="187">
        <f>IF(N180="sníž. přenesená",J180,0)</f>
        <v>0</v>
      </c>
      <c r="BI180" s="187">
        <f>IF(N180="nulová",J180,0)</f>
        <v>0</v>
      </c>
      <c r="BJ180" s="20" t="s">
        <v>86</v>
      </c>
      <c r="BK180" s="187">
        <f>ROUND(I180*H180,2)</f>
        <v>0</v>
      </c>
      <c r="BL180" s="20" t="s">
        <v>246</v>
      </c>
      <c r="BM180" s="186" t="s">
        <v>1833</v>
      </c>
    </row>
    <row r="181" s="2" customFormat="1" ht="16.5" customHeight="1">
      <c r="A181" s="39"/>
      <c r="B181" s="174"/>
      <c r="C181" s="175" t="s">
        <v>1284</v>
      </c>
      <c r="D181" s="175" t="s">
        <v>241</v>
      </c>
      <c r="E181" s="176" t="s">
        <v>3344</v>
      </c>
      <c r="F181" s="177" t="s">
        <v>3345</v>
      </c>
      <c r="G181" s="178" t="s">
        <v>470</v>
      </c>
      <c r="H181" s="179">
        <v>4</v>
      </c>
      <c r="I181" s="180"/>
      <c r="J181" s="181">
        <f>ROUND(I181*H181,2)</f>
        <v>0</v>
      </c>
      <c r="K181" s="177" t="s">
        <v>460</v>
      </c>
      <c r="L181" s="40"/>
      <c r="M181" s="182" t="s">
        <v>3</v>
      </c>
      <c r="N181" s="183" t="s">
        <v>45</v>
      </c>
      <c r="O181" s="73"/>
      <c r="P181" s="184">
        <f>O181*H181</f>
        <v>0</v>
      </c>
      <c r="Q181" s="184">
        <v>0</v>
      </c>
      <c r="R181" s="184">
        <f>Q181*H181</f>
        <v>0</v>
      </c>
      <c r="S181" s="184">
        <v>0</v>
      </c>
      <c r="T181" s="185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186" t="s">
        <v>246</v>
      </c>
      <c r="AT181" s="186" t="s">
        <v>241</v>
      </c>
      <c r="AU181" s="186" t="s">
        <v>86</v>
      </c>
      <c r="AY181" s="20" t="s">
        <v>239</v>
      </c>
      <c r="BE181" s="187">
        <f>IF(N181="základní",J181,0)</f>
        <v>0</v>
      </c>
      <c r="BF181" s="187">
        <f>IF(N181="snížená",J181,0)</f>
        <v>0</v>
      </c>
      <c r="BG181" s="187">
        <f>IF(N181="zákl. přenesená",J181,0)</f>
        <v>0</v>
      </c>
      <c r="BH181" s="187">
        <f>IF(N181="sníž. přenesená",J181,0)</f>
        <v>0</v>
      </c>
      <c r="BI181" s="187">
        <f>IF(N181="nulová",J181,0)</f>
        <v>0</v>
      </c>
      <c r="BJ181" s="20" t="s">
        <v>86</v>
      </c>
      <c r="BK181" s="187">
        <f>ROUND(I181*H181,2)</f>
        <v>0</v>
      </c>
      <c r="BL181" s="20" t="s">
        <v>246</v>
      </c>
      <c r="BM181" s="186" t="s">
        <v>1851</v>
      </c>
    </row>
    <row r="182" s="2" customFormat="1" ht="16.5" customHeight="1">
      <c r="A182" s="39"/>
      <c r="B182" s="174"/>
      <c r="C182" s="175" t="s">
        <v>1288</v>
      </c>
      <c r="D182" s="175" t="s">
        <v>241</v>
      </c>
      <c r="E182" s="176" t="s">
        <v>3338</v>
      </c>
      <c r="F182" s="177" t="s">
        <v>3270</v>
      </c>
      <c r="G182" s="178" t="s">
        <v>470</v>
      </c>
      <c r="H182" s="179">
        <v>4</v>
      </c>
      <c r="I182" s="180"/>
      <c r="J182" s="181">
        <f>ROUND(I182*H182,2)</f>
        <v>0</v>
      </c>
      <c r="K182" s="177" t="s">
        <v>460</v>
      </c>
      <c r="L182" s="40"/>
      <c r="M182" s="182" t="s">
        <v>3</v>
      </c>
      <c r="N182" s="183" t="s">
        <v>45</v>
      </c>
      <c r="O182" s="73"/>
      <c r="P182" s="184">
        <f>O182*H182</f>
        <v>0</v>
      </c>
      <c r="Q182" s="184">
        <v>0</v>
      </c>
      <c r="R182" s="184">
        <f>Q182*H182</f>
        <v>0</v>
      </c>
      <c r="S182" s="184">
        <v>0</v>
      </c>
      <c r="T182" s="18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186" t="s">
        <v>246</v>
      </c>
      <c r="AT182" s="186" t="s">
        <v>241</v>
      </c>
      <c r="AU182" s="186" t="s">
        <v>86</v>
      </c>
      <c r="AY182" s="20" t="s">
        <v>239</v>
      </c>
      <c r="BE182" s="187">
        <f>IF(N182="základní",J182,0)</f>
        <v>0</v>
      </c>
      <c r="BF182" s="187">
        <f>IF(N182="snížená",J182,0)</f>
        <v>0</v>
      </c>
      <c r="BG182" s="187">
        <f>IF(N182="zákl. přenesená",J182,0)</f>
        <v>0</v>
      </c>
      <c r="BH182" s="187">
        <f>IF(N182="sníž. přenesená",J182,0)</f>
        <v>0</v>
      </c>
      <c r="BI182" s="187">
        <f>IF(N182="nulová",J182,0)</f>
        <v>0</v>
      </c>
      <c r="BJ182" s="20" t="s">
        <v>86</v>
      </c>
      <c r="BK182" s="187">
        <f>ROUND(I182*H182,2)</f>
        <v>0</v>
      </c>
      <c r="BL182" s="20" t="s">
        <v>246</v>
      </c>
      <c r="BM182" s="186" t="s">
        <v>1860</v>
      </c>
    </row>
    <row r="183" s="2" customFormat="1" ht="16.5" customHeight="1">
      <c r="A183" s="39"/>
      <c r="B183" s="174"/>
      <c r="C183" s="175" t="s">
        <v>1294</v>
      </c>
      <c r="D183" s="175" t="s">
        <v>241</v>
      </c>
      <c r="E183" s="176" t="s">
        <v>3346</v>
      </c>
      <c r="F183" s="177" t="s">
        <v>3347</v>
      </c>
      <c r="G183" s="178" t="s">
        <v>470</v>
      </c>
      <c r="H183" s="179">
        <v>2</v>
      </c>
      <c r="I183" s="180"/>
      <c r="J183" s="181">
        <f>ROUND(I183*H183,2)</f>
        <v>0</v>
      </c>
      <c r="K183" s="177" t="s">
        <v>460</v>
      </c>
      <c r="L183" s="40"/>
      <c r="M183" s="182" t="s">
        <v>3</v>
      </c>
      <c r="N183" s="183" t="s">
        <v>45</v>
      </c>
      <c r="O183" s="73"/>
      <c r="P183" s="184">
        <f>O183*H183</f>
        <v>0</v>
      </c>
      <c r="Q183" s="184">
        <v>0</v>
      </c>
      <c r="R183" s="184">
        <f>Q183*H183</f>
        <v>0</v>
      </c>
      <c r="S183" s="184">
        <v>0</v>
      </c>
      <c r="T183" s="18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186" t="s">
        <v>246</v>
      </c>
      <c r="AT183" s="186" t="s">
        <v>241</v>
      </c>
      <c r="AU183" s="186" t="s">
        <v>86</v>
      </c>
      <c r="AY183" s="20" t="s">
        <v>239</v>
      </c>
      <c r="BE183" s="187">
        <f>IF(N183="základní",J183,0)</f>
        <v>0</v>
      </c>
      <c r="BF183" s="187">
        <f>IF(N183="snížená",J183,0)</f>
        <v>0</v>
      </c>
      <c r="BG183" s="187">
        <f>IF(N183="zákl. přenesená",J183,0)</f>
        <v>0</v>
      </c>
      <c r="BH183" s="187">
        <f>IF(N183="sníž. přenesená",J183,0)</f>
        <v>0</v>
      </c>
      <c r="BI183" s="187">
        <f>IF(N183="nulová",J183,0)</f>
        <v>0</v>
      </c>
      <c r="BJ183" s="20" t="s">
        <v>86</v>
      </c>
      <c r="BK183" s="187">
        <f>ROUND(I183*H183,2)</f>
        <v>0</v>
      </c>
      <c r="BL183" s="20" t="s">
        <v>246</v>
      </c>
      <c r="BM183" s="186" t="s">
        <v>1869</v>
      </c>
    </row>
    <row r="184" s="2" customFormat="1" ht="16.5" customHeight="1">
      <c r="A184" s="39"/>
      <c r="B184" s="174"/>
      <c r="C184" s="175" t="s">
        <v>1303</v>
      </c>
      <c r="D184" s="175" t="s">
        <v>241</v>
      </c>
      <c r="E184" s="176" t="s">
        <v>3338</v>
      </c>
      <c r="F184" s="177" t="s">
        <v>3270</v>
      </c>
      <c r="G184" s="178" t="s">
        <v>470</v>
      </c>
      <c r="H184" s="179">
        <v>2</v>
      </c>
      <c r="I184" s="180"/>
      <c r="J184" s="181">
        <f>ROUND(I184*H184,2)</f>
        <v>0</v>
      </c>
      <c r="K184" s="177" t="s">
        <v>460</v>
      </c>
      <c r="L184" s="40"/>
      <c r="M184" s="182" t="s">
        <v>3</v>
      </c>
      <c r="N184" s="183" t="s">
        <v>45</v>
      </c>
      <c r="O184" s="73"/>
      <c r="P184" s="184">
        <f>O184*H184</f>
        <v>0</v>
      </c>
      <c r="Q184" s="184">
        <v>0</v>
      </c>
      <c r="R184" s="184">
        <f>Q184*H184</f>
        <v>0</v>
      </c>
      <c r="S184" s="184">
        <v>0</v>
      </c>
      <c r="T184" s="18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186" t="s">
        <v>246</v>
      </c>
      <c r="AT184" s="186" t="s">
        <v>241</v>
      </c>
      <c r="AU184" s="186" t="s">
        <v>86</v>
      </c>
      <c r="AY184" s="20" t="s">
        <v>239</v>
      </c>
      <c r="BE184" s="187">
        <f>IF(N184="základní",J184,0)</f>
        <v>0</v>
      </c>
      <c r="BF184" s="187">
        <f>IF(N184="snížená",J184,0)</f>
        <v>0</v>
      </c>
      <c r="BG184" s="187">
        <f>IF(N184="zákl. přenesená",J184,0)</f>
        <v>0</v>
      </c>
      <c r="BH184" s="187">
        <f>IF(N184="sníž. přenesená",J184,0)</f>
        <v>0</v>
      </c>
      <c r="BI184" s="187">
        <f>IF(N184="nulová",J184,0)</f>
        <v>0</v>
      </c>
      <c r="BJ184" s="20" t="s">
        <v>86</v>
      </c>
      <c r="BK184" s="187">
        <f>ROUND(I184*H184,2)</f>
        <v>0</v>
      </c>
      <c r="BL184" s="20" t="s">
        <v>246</v>
      </c>
      <c r="BM184" s="186" t="s">
        <v>1877</v>
      </c>
    </row>
    <row r="185" s="2" customFormat="1" ht="16.5" customHeight="1">
      <c r="A185" s="39"/>
      <c r="B185" s="174"/>
      <c r="C185" s="175" t="s">
        <v>1310</v>
      </c>
      <c r="D185" s="175" t="s">
        <v>241</v>
      </c>
      <c r="E185" s="176" t="s">
        <v>3348</v>
      </c>
      <c r="F185" s="177" t="s">
        <v>3349</v>
      </c>
      <c r="G185" s="178" t="s">
        <v>470</v>
      </c>
      <c r="H185" s="179">
        <v>117</v>
      </c>
      <c r="I185" s="180"/>
      <c r="J185" s="181">
        <f>ROUND(I185*H185,2)</f>
        <v>0</v>
      </c>
      <c r="K185" s="177" t="s">
        <v>460</v>
      </c>
      <c r="L185" s="40"/>
      <c r="M185" s="182" t="s">
        <v>3</v>
      </c>
      <c r="N185" s="183" t="s">
        <v>45</v>
      </c>
      <c r="O185" s="73"/>
      <c r="P185" s="184">
        <f>O185*H185</f>
        <v>0</v>
      </c>
      <c r="Q185" s="184">
        <v>0</v>
      </c>
      <c r="R185" s="184">
        <f>Q185*H185</f>
        <v>0</v>
      </c>
      <c r="S185" s="184">
        <v>0</v>
      </c>
      <c r="T185" s="185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186" t="s">
        <v>246</v>
      </c>
      <c r="AT185" s="186" t="s">
        <v>241</v>
      </c>
      <c r="AU185" s="186" t="s">
        <v>86</v>
      </c>
      <c r="AY185" s="20" t="s">
        <v>239</v>
      </c>
      <c r="BE185" s="187">
        <f>IF(N185="základní",J185,0)</f>
        <v>0</v>
      </c>
      <c r="BF185" s="187">
        <f>IF(N185="snížená",J185,0)</f>
        <v>0</v>
      </c>
      <c r="BG185" s="187">
        <f>IF(N185="zákl. přenesená",J185,0)</f>
        <v>0</v>
      </c>
      <c r="BH185" s="187">
        <f>IF(N185="sníž. přenesená",J185,0)</f>
        <v>0</v>
      </c>
      <c r="BI185" s="187">
        <f>IF(N185="nulová",J185,0)</f>
        <v>0</v>
      </c>
      <c r="BJ185" s="20" t="s">
        <v>86</v>
      </c>
      <c r="BK185" s="187">
        <f>ROUND(I185*H185,2)</f>
        <v>0</v>
      </c>
      <c r="BL185" s="20" t="s">
        <v>246</v>
      </c>
      <c r="BM185" s="186" t="s">
        <v>1885</v>
      </c>
    </row>
    <row r="186" s="2" customFormat="1" ht="16.5" customHeight="1">
      <c r="A186" s="39"/>
      <c r="B186" s="174"/>
      <c r="C186" s="175" t="s">
        <v>1320</v>
      </c>
      <c r="D186" s="175" t="s">
        <v>241</v>
      </c>
      <c r="E186" s="176" t="s">
        <v>3350</v>
      </c>
      <c r="F186" s="177" t="s">
        <v>3270</v>
      </c>
      <c r="G186" s="178" t="s">
        <v>470</v>
      </c>
      <c r="H186" s="179">
        <v>117</v>
      </c>
      <c r="I186" s="180"/>
      <c r="J186" s="181">
        <f>ROUND(I186*H186,2)</f>
        <v>0</v>
      </c>
      <c r="K186" s="177" t="s">
        <v>460</v>
      </c>
      <c r="L186" s="40"/>
      <c r="M186" s="182" t="s">
        <v>3</v>
      </c>
      <c r="N186" s="183" t="s">
        <v>45</v>
      </c>
      <c r="O186" s="73"/>
      <c r="P186" s="184">
        <f>O186*H186</f>
        <v>0</v>
      </c>
      <c r="Q186" s="184">
        <v>0</v>
      </c>
      <c r="R186" s="184">
        <f>Q186*H186</f>
        <v>0</v>
      </c>
      <c r="S186" s="184">
        <v>0</v>
      </c>
      <c r="T186" s="18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186" t="s">
        <v>246</v>
      </c>
      <c r="AT186" s="186" t="s">
        <v>241</v>
      </c>
      <c r="AU186" s="186" t="s">
        <v>86</v>
      </c>
      <c r="AY186" s="20" t="s">
        <v>239</v>
      </c>
      <c r="BE186" s="187">
        <f>IF(N186="základní",J186,0)</f>
        <v>0</v>
      </c>
      <c r="BF186" s="187">
        <f>IF(N186="snížená",J186,0)</f>
        <v>0</v>
      </c>
      <c r="BG186" s="187">
        <f>IF(N186="zákl. přenesená",J186,0)</f>
        <v>0</v>
      </c>
      <c r="BH186" s="187">
        <f>IF(N186="sníž. přenesená",J186,0)</f>
        <v>0</v>
      </c>
      <c r="BI186" s="187">
        <f>IF(N186="nulová",J186,0)</f>
        <v>0</v>
      </c>
      <c r="BJ186" s="20" t="s">
        <v>86</v>
      </c>
      <c r="BK186" s="187">
        <f>ROUND(I186*H186,2)</f>
        <v>0</v>
      </c>
      <c r="BL186" s="20" t="s">
        <v>246</v>
      </c>
      <c r="BM186" s="186" t="s">
        <v>1893</v>
      </c>
    </row>
    <row r="187" s="2" customFormat="1" ht="16.5" customHeight="1">
      <c r="A187" s="39"/>
      <c r="B187" s="174"/>
      <c r="C187" s="175" t="s">
        <v>1324</v>
      </c>
      <c r="D187" s="175" t="s">
        <v>241</v>
      </c>
      <c r="E187" s="176" t="s">
        <v>3351</v>
      </c>
      <c r="F187" s="177" t="s">
        <v>3352</v>
      </c>
      <c r="G187" s="178" t="s">
        <v>470</v>
      </c>
      <c r="H187" s="179">
        <v>51</v>
      </c>
      <c r="I187" s="180"/>
      <c r="J187" s="181">
        <f>ROUND(I187*H187,2)</f>
        <v>0</v>
      </c>
      <c r="K187" s="177" t="s">
        <v>460</v>
      </c>
      <c r="L187" s="40"/>
      <c r="M187" s="182" t="s">
        <v>3</v>
      </c>
      <c r="N187" s="183" t="s">
        <v>45</v>
      </c>
      <c r="O187" s="73"/>
      <c r="P187" s="184">
        <f>O187*H187</f>
        <v>0</v>
      </c>
      <c r="Q187" s="184">
        <v>0</v>
      </c>
      <c r="R187" s="184">
        <f>Q187*H187</f>
        <v>0</v>
      </c>
      <c r="S187" s="184">
        <v>0</v>
      </c>
      <c r="T187" s="18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186" t="s">
        <v>246</v>
      </c>
      <c r="AT187" s="186" t="s">
        <v>241</v>
      </c>
      <c r="AU187" s="186" t="s">
        <v>86</v>
      </c>
      <c r="AY187" s="20" t="s">
        <v>239</v>
      </c>
      <c r="BE187" s="187">
        <f>IF(N187="základní",J187,0)</f>
        <v>0</v>
      </c>
      <c r="BF187" s="187">
        <f>IF(N187="snížená",J187,0)</f>
        <v>0</v>
      </c>
      <c r="BG187" s="187">
        <f>IF(N187="zákl. přenesená",J187,0)</f>
        <v>0</v>
      </c>
      <c r="BH187" s="187">
        <f>IF(N187="sníž. přenesená",J187,0)</f>
        <v>0</v>
      </c>
      <c r="BI187" s="187">
        <f>IF(N187="nulová",J187,0)</f>
        <v>0</v>
      </c>
      <c r="BJ187" s="20" t="s">
        <v>86</v>
      </c>
      <c r="BK187" s="187">
        <f>ROUND(I187*H187,2)</f>
        <v>0</v>
      </c>
      <c r="BL187" s="20" t="s">
        <v>246</v>
      </c>
      <c r="BM187" s="186" t="s">
        <v>1902</v>
      </c>
    </row>
    <row r="188" s="2" customFormat="1" ht="16.5" customHeight="1">
      <c r="A188" s="39"/>
      <c r="B188" s="174"/>
      <c r="C188" s="175" t="s">
        <v>1329</v>
      </c>
      <c r="D188" s="175" t="s">
        <v>241</v>
      </c>
      <c r="E188" s="176" t="s">
        <v>3353</v>
      </c>
      <c r="F188" s="177" t="s">
        <v>3270</v>
      </c>
      <c r="G188" s="178" t="s">
        <v>470</v>
      </c>
      <c r="H188" s="179">
        <v>51</v>
      </c>
      <c r="I188" s="180"/>
      <c r="J188" s="181">
        <f>ROUND(I188*H188,2)</f>
        <v>0</v>
      </c>
      <c r="K188" s="177" t="s">
        <v>460</v>
      </c>
      <c r="L188" s="40"/>
      <c r="M188" s="182" t="s">
        <v>3</v>
      </c>
      <c r="N188" s="183" t="s">
        <v>45</v>
      </c>
      <c r="O188" s="73"/>
      <c r="P188" s="184">
        <f>O188*H188</f>
        <v>0</v>
      </c>
      <c r="Q188" s="184">
        <v>0</v>
      </c>
      <c r="R188" s="184">
        <f>Q188*H188</f>
        <v>0</v>
      </c>
      <c r="S188" s="184">
        <v>0</v>
      </c>
      <c r="T188" s="18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186" t="s">
        <v>246</v>
      </c>
      <c r="AT188" s="186" t="s">
        <v>241</v>
      </c>
      <c r="AU188" s="186" t="s">
        <v>86</v>
      </c>
      <c r="AY188" s="20" t="s">
        <v>239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20" t="s">
        <v>86</v>
      </c>
      <c r="BK188" s="187">
        <f>ROUND(I188*H188,2)</f>
        <v>0</v>
      </c>
      <c r="BL188" s="20" t="s">
        <v>246</v>
      </c>
      <c r="BM188" s="186" t="s">
        <v>1911</v>
      </c>
    </row>
    <row r="189" s="2" customFormat="1" ht="16.5" customHeight="1">
      <c r="A189" s="39"/>
      <c r="B189" s="174"/>
      <c r="C189" s="175" t="s">
        <v>1334</v>
      </c>
      <c r="D189" s="175" t="s">
        <v>241</v>
      </c>
      <c r="E189" s="176" t="s">
        <v>3354</v>
      </c>
      <c r="F189" s="177" t="s">
        <v>3355</v>
      </c>
      <c r="G189" s="178" t="s">
        <v>470</v>
      </c>
      <c r="H189" s="179">
        <v>975</v>
      </c>
      <c r="I189" s="180"/>
      <c r="J189" s="181">
        <f>ROUND(I189*H189,2)</f>
        <v>0</v>
      </c>
      <c r="K189" s="177" t="s">
        <v>460</v>
      </c>
      <c r="L189" s="40"/>
      <c r="M189" s="182" t="s">
        <v>3</v>
      </c>
      <c r="N189" s="183" t="s">
        <v>45</v>
      </c>
      <c r="O189" s="73"/>
      <c r="P189" s="184">
        <f>O189*H189</f>
        <v>0</v>
      </c>
      <c r="Q189" s="184">
        <v>0</v>
      </c>
      <c r="R189" s="184">
        <f>Q189*H189</f>
        <v>0</v>
      </c>
      <c r="S189" s="184">
        <v>0</v>
      </c>
      <c r="T189" s="18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186" t="s">
        <v>246</v>
      </c>
      <c r="AT189" s="186" t="s">
        <v>241</v>
      </c>
      <c r="AU189" s="186" t="s">
        <v>86</v>
      </c>
      <c r="AY189" s="20" t="s">
        <v>239</v>
      </c>
      <c r="BE189" s="187">
        <f>IF(N189="základní",J189,0)</f>
        <v>0</v>
      </c>
      <c r="BF189" s="187">
        <f>IF(N189="snížená",J189,0)</f>
        <v>0</v>
      </c>
      <c r="BG189" s="187">
        <f>IF(N189="zákl. přenesená",J189,0)</f>
        <v>0</v>
      </c>
      <c r="BH189" s="187">
        <f>IF(N189="sníž. přenesená",J189,0)</f>
        <v>0</v>
      </c>
      <c r="BI189" s="187">
        <f>IF(N189="nulová",J189,0)</f>
        <v>0</v>
      </c>
      <c r="BJ189" s="20" t="s">
        <v>86</v>
      </c>
      <c r="BK189" s="187">
        <f>ROUND(I189*H189,2)</f>
        <v>0</v>
      </c>
      <c r="BL189" s="20" t="s">
        <v>246</v>
      </c>
      <c r="BM189" s="186" t="s">
        <v>1919</v>
      </c>
    </row>
    <row r="190" s="2" customFormat="1" ht="16.5" customHeight="1">
      <c r="A190" s="39"/>
      <c r="B190" s="174"/>
      <c r="C190" s="175" t="s">
        <v>1342</v>
      </c>
      <c r="D190" s="175" t="s">
        <v>241</v>
      </c>
      <c r="E190" s="176" t="s">
        <v>3356</v>
      </c>
      <c r="F190" s="177" t="s">
        <v>3270</v>
      </c>
      <c r="G190" s="178" t="s">
        <v>470</v>
      </c>
      <c r="H190" s="179">
        <v>975</v>
      </c>
      <c r="I190" s="180"/>
      <c r="J190" s="181">
        <f>ROUND(I190*H190,2)</f>
        <v>0</v>
      </c>
      <c r="K190" s="177" t="s">
        <v>460</v>
      </c>
      <c r="L190" s="40"/>
      <c r="M190" s="182" t="s">
        <v>3</v>
      </c>
      <c r="N190" s="183" t="s">
        <v>45</v>
      </c>
      <c r="O190" s="73"/>
      <c r="P190" s="184">
        <f>O190*H190</f>
        <v>0</v>
      </c>
      <c r="Q190" s="184">
        <v>0</v>
      </c>
      <c r="R190" s="184">
        <f>Q190*H190</f>
        <v>0</v>
      </c>
      <c r="S190" s="184">
        <v>0</v>
      </c>
      <c r="T190" s="18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186" t="s">
        <v>246</v>
      </c>
      <c r="AT190" s="186" t="s">
        <v>241</v>
      </c>
      <c r="AU190" s="186" t="s">
        <v>86</v>
      </c>
      <c r="AY190" s="20" t="s">
        <v>239</v>
      </c>
      <c r="BE190" s="187">
        <f>IF(N190="základní",J190,0)</f>
        <v>0</v>
      </c>
      <c r="BF190" s="187">
        <f>IF(N190="snížená",J190,0)</f>
        <v>0</v>
      </c>
      <c r="BG190" s="187">
        <f>IF(N190="zákl. přenesená",J190,0)</f>
        <v>0</v>
      </c>
      <c r="BH190" s="187">
        <f>IF(N190="sníž. přenesená",J190,0)</f>
        <v>0</v>
      </c>
      <c r="BI190" s="187">
        <f>IF(N190="nulová",J190,0)</f>
        <v>0</v>
      </c>
      <c r="BJ190" s="20" t="s">
        <v>86</v>
      </c>
      <c r="BK190" s="187">
        <f>ROUND(I190*H190,2)</f>
        <v>0</v>
      </c>
      <c r="BL190" s="20" t="s">
        <v>246</v>
      </c>
      <c r="BM190" s="186" t="s">
        <v>1928</v>
      </c>
    </row>
    <row r="191" s="2" customFormat="1" ht="16.5" customHeight="1">
      <c r="A191" s="39"/>
      <c r="B191" s="174"/>
      <c r="C191" s="175" t="s">
        <v>1348</v>
      </c>
      <c r="D191" s="175" t="s">
        <v>241</v>
      </c>
      <c r="E191" s="176" t="s">
        <v>3357</v>
      </c>
      <c r="F191" s="177" t="s">
        <v>3358</v>
      </c>
      <c r="G191" s="178" t="s">
        <v>470</v>
      </c>
      <c r="H191" s="179">
        <v>30</v>
      </c>
      <c r="I191" s="180"/>
      <c r="J191" s="181">
        <f>ROUND(I191*H191,2)</f>
        <v>0</v>
      </c>
      <c r="K191" s="177" t="s">
        <v>460</v>
      </c>
      <c r="L191" s="40"/>
      <c r="M191" s="182" t="s">
        <v>3</v>
      </c>
      <c r="N191" s="183" t="s">
        <v>45</v>
      </c>
      <c r="O191" s="73"/>
      <c r="P191" s="184">
        <f>O191*H191</f>
        <v>0</v>
      </c>
      <c r="Q191" s="184">
        <v>0</v>
      </c>
      <c r="R191" s="184">
        <f>Q191*H191</f>
        <v>0</v>
      </c>
      <c r="S191" s="184">
        <v>0</v>
      </c>
      <c r="T191" s="18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186" t="s">
        <v>246</v>
      </c>
      <c r="AT191" s="186" t="s">
        <v>241</v>
      </c>
      <c r="AU191" s="186" t="s">
        <v>86</v>
      </c>
      <c r="AY191" s="20" t="s">
        <v>239</v>
      </c>
      <c r="BE191" s="187">
        <f>IF(N191="základní",J191,0)</f>
        <v>0</v>
      </c>
      <c r="BF191" s="187">
        <f>IF(N191="snížená",J191,0)</f>
        <v>0</v>
      </c>
      <c r="BG191" s="187">
        <f>IF(N191="zákl. přenesená",J191,0)</f>
        <v>0</v>
      </c>
      <c r="BH191" s="187">
        <f>IF(N191="sníž. přenesená",J191,0)</f>
        <v>0</v>
      </c>
      <c r="BI191" s="187">
        <f>IF(N191="nulová",J191,0)</f>
        <v>0</v>
      </c>
      <c r="BJ191" s="20" t="s">
        <v>86</v>
      </c>
      <c r="BK191" s="187">
        <f>ROUND(I191*H191,2)</f>
        <v>0</v>
      </c>
      <c r="BL191" s="20" t="s">
        <v>246</v>
      </c>
      <c r="BM191" s="186" t="s">
        <v>1934</v>
      </c>
    </row>
    <row r="192" s="2" customFormat="1" ht="16.5" customHeight="1">
      <c r="A192" s="39"/>
      <c r="B192" s="174"/>
      <c r="C192" s="175" t="s">
        <v>1353</v>
      </c>
      <c r="D192" s="175" t="s">
        <v>241</v>
      </c>
      <c r="E192" s="176" t="s">
        <v>3338</v>
      </c>
      <c r="F192" s="177" t="s">
        <v>3270</v>
      </c>
      <c r="G192" s="178" t="s">
        <v>470</v>
      </c>
      <c r="H192" s="179">
        <v>30</v>
      </c>
      <c r="I192" s="180"/>
      <c r="J192" s="181">
        <f>ROUND(I192*H192,2)</f>
        <v>0</v>
      </c>
      <c r="K192" s="177" t="s">
        <v>460</v>
      </c>
      <c r="L192" s="40"/>
      <c r="M192" s="182" t="s">
        <v>3</v>
      </c>
      <c r="N192" s="183" t="s">
        <v>45</v>
      </c>
      <c r="O192" s="73"/>
      <c r="P192" s="184">
        <f>O192*H192</f>
        <v>0</v>
      </c>
      <c r="Q192" s="184">
        <v>0</v>
      </c>
      <c r="R192" s="184">
        <f>Q192*H192</f>
        <v>0</v>
      </c>
      <c r="S192" s="184">
        <v>0</v>
      </c>
      <c r="T192" s="18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186" t="s">
        <v>246</v>
      </c>
      <c r="AT192" s="186" t="s">
        <v>241</v>
      </c>
      <c r="AU192" s="186" t="s">
        <v>86</v>
      </c>
      <c r="AY192" s="20" t="s">
        <v>239</v>
      </c>
      <c r="BE192" s="187">
        <f>IF(N192="základní",J192,0)</f>
        <v>0</v>
      </c>
      <c r="BF192" s="187">
        <f>IF(N192="snížená",J192,0)</f>
        <v>0</v>
      </c>
      <c r="BG192" s="187">
        <f>IF(N192="zákl. přenesená",J192,0)</f>
        <v>0</v>
      </c>
      <c r="BH192" s="187">
        <f>IF(N192="sníž. přenesená",J192,0)</f>
        <v>0</v>
      </c>
      <c r="BI192" s="187">
        <f>IF(N192="nulová",J192,0)</f>
        <v>0</v>
      </c>
      <c r="BJ192" s="20" t="s">
        <v>86</v>
      </c>
      <c r="BK192" s="187">
        <f>ROUND(I192*H192,2)</f>
        <v>0</v>
      </c>
      <c r="BL192" s="20" t="s">
        <v>246</v>
      </c>
      <c r="BM192" s="186" t="s">
        <v>1942</v>
      </c>
    </row>
    <row r="193" s="2" customFormat="1" ht="16.5" customHeight="1">
      <c r="A193" s="39"/>
      <c r="B193" s="174"/>
      <c r="C193" s="175" t="s">
        <v>1358</v>
      </c>
      <c r="D193" s="175" t="s">
        <v>241</v>
      </c>
      <c r="E193" s="176" t="s">
        <v>3359</v>
      </c>
      <c r="F193" s="177" t="s">
        <v>3360</v>
      </c>
      <c r="G193" s="178" t="s">
        <v>470</v>
      </c>
      <c r="H193" s="179">
        <v>130</v>
      </c>
      <c r="I193" s="180"/>
      <c r="J193" s="181">
        <f>ROUND(I193*H193,2)</f>
        <v>0</v>
      </c>
      <c r="K193" s="177" t="s">
        <v>460</v>
      </c>
      <c r="L193" s="40"/>
      <c r="M193" s="182" t="s">
        <v>3</v>
      </c>
      <c r="N193" s="183" t="s">
        <v>45</v>
      </c>
      <c r="O193" s="73"/>
      <c r="P193" s="184">
        <f>O193*H193</f>
        <v>0</v>
      </c>
      <c r="Q193" s="184">
        <v>0</v>
      </c>
      <c r="R193" s="184">
        <f>Q193*H193</f>
        <v>0</v>
      </c>
      <c r="S193" s="184">
        <v>0</v>
      </c>
      <c r="T193" s="18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186" t="s">
        <v>246</v>
      </c>
      <c r="AT193" s="186" t="s">
        <v>241</v>
      </c>
      <c r="AU193" s="186" t="s">
        <v>86</v>
      </c>
      <c r="AY193" s="20" t="s">
        <v>239</v>
      </c>
      <c r="BE193" s="187">
        <f>IF(N193="základní",J193,0)</f>
        <v>0</v>
      </c>
      <c r="BF193" s="187">
        <f>IF(N193="snížená",J193,0)</f>
        <v>0</v>
      </c>
      <c r="BG193" s="187">
        <f>IF(N193="zákl. přenesená",J193,0)</f>
        <v>0</v>
      </c>
      <c r="BH193" s="187">
        <f>IF(N193="sníž. přenesená",J193,0)</f>
        <v>0</v>
      </c>
      <c r="BI193" s="187">
        <f>IF(N193="nulová",J193,0)</f>
        <v>0</v>
      </c>
      <c r="BJ193" s="20" t="s">
        <v>86</v>
      </c>
      <c r="BK193" s="187">
        <f>ROUND(I193*H193,2)</f>
        <v>0</v>
      </c>
      <c r="BL193" s="20" t="s">
        <v>246</v>
      </c>
      <c r="BM193" s="186" t="s">
        <v>1950</v>
      </c>
    </row>
    <row r="194" s="2" customFormat="1" ht="16.5" customHeight="1">
      <c r="A194" s="39"/>
      <c r="B194" s="174"/>
      <c r="C194" s="175" t="s">
        <v>1362</v>
      </c>
      <c r="D194" s="175" t="s">
        <v>241</v>
      </c>
      <c r="E194" s="176" t="s">
        <v>3361</v>
      </c>
      <c r="F194" s="177" t="s">
        <v>3270</v>
      </c>
      <c r="G194" s="178" t="s">
        <v>470</v>
      </c>
      <c r="H194" s="179">
        <v>130</v>
      </c>
      <c r="I194" s="180"/>
      <c r="J194" s="181">
        <f>ROUND(I194*H194,2)</f>
        <v>0</v>
      </c>
      <c r="K194" s="177" t="s">
        <v>460</v>
      </c>
      <c r="L194" s="40"/>
      <c r="M194" s="182" t="s">
        <v>3</v>
      </c>
      <c r="N194" s="183" t="s">
        <v>45</v>
      </c>
      <c r="O194" s="73"/>
      <c r="P194" s="184">
        <f>O194*H194</f>
        <v>0</v>
      </c>
      <c r="Q194" s="184">
        <v>0</v>
      </c>
      <c r="R194" s="184">
        <f>Q194*H194</f>
        <v>0</v>
      </c>
      <c r="S194" s="184">
        <v>0</v>
      </c>
      <c r="T194" s="18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186" t="s">
        <v>246</v>
      </c>
      <c r="AT194" s="186" t="s">
        <v>241</v>
      </c>
      <c r="AU194" s="186" t="s">
        <v>86</v>
      </c>
      <c r="AY194" s="20" t="s">
        <v>239</v>
      </c>
      <c r="BE194" s="187">
        <f>IF(N194="základní",J194,0)</f>
        <v>0</v>
      </c>
      <c r="BF194" s="187">
        <f>IF(N194="snížená",J194,0)</f>
        <v>0</v>
      </c>
      <c r="BG194" s="187">
        <f>IF(N194="zákl. přenesená",J194,0)</f>
        <v>0</v>
      </c>
      <c r="BH194" s="187">
        <f>IF(N194="sníž. přenesená",J194,0)</f>
        <v>0</v>
      </c>
      <c r="BI194" s="187">
        <f>IF(N194="nulová",J194,0)</f>
        <v>0</v>
      </c>
      <c r="BJ194" s="20" t="s">
        <v>86</v>
      </c>
      <c r="BK194" s="187">
        <f>ROUND(I194*H194,2)</f>
        <v>0</v>
      </c>
      <c r="BL194" s="20" t="s">
        <v>246</v>
      </c>
      <c r="BM194" s="186" t="s">
        <v>1958</v>
      </c>
    </row>
    <row r="195" s="2" customFormat="1" ht="16.5" customHeight="1">
      <c r="A195" s="39"/>
      <c r="B195" s="174"/>
      <c r="C195" s="175" t="s">
        <v>1368</v>
      </c>
      <c r="D195" s="175" t="s">
        <v>241</v>
      </c>
      <c r="E195" s="176" t="s">
        <v>3362</v>
      </c>
      <c r="F195" s="177" t="s">
        <v>3363</v>
      </c>
      <c r="G195" s="178" t="s">
        <v>470</v>
      </c>
      <c r="H195" s="179">
        <v>2010</v>
      </c>
      <c r="I195" s="180"/>
      <c r="J195" s="181">
        <f>ROUND(I195*H195,2)</f>
        <v>0</v>
      </c>
      <c r="K195" s="177" t="s">
        <v>460</v>
      </c>
      <c r="L195" s="40"/>
      <c r="M195" s="182" t="s">
        <v>3</v>
      </c>
      <c r="N195" s="183" t="s">
        <v>45</v>
      </c>
      <c r="O195" s="73"/>
      <c r="P195" s="184">
        <f>O195*H195</f>
        <v>0</v>
      </c>
      <c r="Q195" s="184">
        <v>0</v>
      </c>
      <c r="R195" s="184">
        <f>Q195*H195</f>
        <v>0</v>
      </c>
      <c r="S195" s="184">
        <v>0</v>
      </c>
      <c r="T195" s="18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186" t="s">
        <v>246</v>
      </c>
      <c r="AT195" s="186" t="s">
        <v>241</v>
      </c>
      <c r="AU195" s="186" t="s">
        <v>86</v>
      </c>
      <c r="AY195" s="20" t="s">
        <v>239</v>
      </c>
      <c r="BE195" s="187">
        <f>IF(N195="základní",J195,0)</f>
        <v>0</v>
      </c>
      <c r="BF195" s="187">
        <f>IF(N195="snížená",J195,0)</f>
        <v>0</v>
      </c>
      <c r="BG195" s="187">
        <f>IF(N195="zákl. přenesená",J195,0)</f>
        <v>0</v>
      </c>
      <c r="BH195" s="187">
        <f>IF(N195="sníž. přenesená",J195,0)</f>
        <v>0</v>
      </c>
      <c r="BI195" s="187">
        <f>IF(N195="nulová",J195,0)</f>
        <v>0</v>
      </c>
      <c r="BJ195" s="20" t="s">
        <v>86</v>
      </c>
      <c r="BK195" s="187">
        <f>ROUND(I195*H195,2)</f>
        <v>0</v>
      </c>
      <c r="BL195" s="20" t="s">
        <v>246</v>
      </c>
      <c r="BM195" s="186" t="s">
        <v>1967</v>
      </c>
    </row>
    <row r="196" s="2" customFormat="1" ht="16.5" customHeight="1">
      <c r="A196" s="39"/>
      <c r="B196" s="174"/>
      <c r="C196" s="175" t="s">
        <v>1373</v>
      </c>
      <c r="D196" s="175" t="s">
        <v>241</v>
      </c>
      <c r="E196" s="176" t="s">
        <v>3364</v>
      </c>
      <c r="F196" s="177" t="s">
        <v>3270</v>
      </c>
      <c r="G196" s="178" t="s">
        <v>470</v>
      </c>
      <c r="H196" s="179">
        <v>2010</v>
      </c>
      <c r="I196" s="180"/>
      <c r="J196" s="181">
        <f>ROUND(I196*H196,2)</f>
        <v>0</v>
      </c>
      <c r="K196" s="177" t="s">
        <v>460</v>
      </c>
      <c r="L196" s="40"/>
      <c r="M196" s="182" t="s">
        <v>3</v>
      </c>
      <c r="N196" s="183" t="s">
        <v>45</v>
      </c>
      <c r="O196" s="73"/>
      <c r="P196" s="184">
        <f>O196*H196</f>
        <v>0</v>
      </c>
      <c r="Q196" s="184">
        <v>0</v>
      </c>
      <c r="R196" s="184">
        <f>Q196*H196</f>
        <v>0</v>
      </c>
      <c r="S196" s="184">
        <v>0</v>
      </c>
      <c r="T196" s="18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186" t="s">
        <v>246</v>
      </c>
      <c r="AT196" s="186" t="s">
        <v>241</v>
      </c>
      <c r="AU196" s="186" t="s">
        <v>86</v>
      </c>
      <c r="AY196" s="20" t="s">
        <v>239</v>
      </c>
      <c r="BE196" s="187">
        <f>IF(N196="základní",J196,0)</f>
        <v>0</v>
      </c>
      <c r="BF196" s="187">
        <f>IF(N196="snížená",J196,0)</f>
        <v>0</v>
      </c>
      <c r="BG196" s="187">
        <f>IF(N196="zákl. přenesená",J196,0)</f>
        <v>0</v>
      </c>
      <c r="BH196" s="187">
        <f>IF(N196="sníž. přenesená",J196,0)</f>
        <v>0</v>
      </c>
      <c r="BI196" s="187">
        <f>IF(N196="nulová",J196,0)</f>
        <v>0</v>
      </c>
      <c r="BJ196" s="20" t="s">
        <v>86</v>
      </c>
      <c r="BK196" s="187">
        <f>ROUND(I196*H196,2)</f>
        <v>0</v>
      </c>
      <c r="BL196" s="20" t="s">
        <v>246</v>
      </c>
      <c r="BM196" s="186" t="s">
        <v>1980</v>
      </c>
    </row>
    <row r="197" s="2" customFormat="1" ht="16.5" customHeight="1">
      <c r="A197" s="39"/>
      <c r="B197" s="174"/>
      <c r="C197" s="175" t="s">
        <v>1379</v>
      </c>
      <c r="D197" s="175" t="s">
        <v>241</v>
      </c>
      <c r="E197" s="176" t="s">
        <v>3365</v>
      </c>
      <c r="F197" s="177" t="s">
        <v>3366</v>
      </c>
      <c r="G197" s="178" t="s">
        <v>470</v>
      </c>
      <c r="H197" s="179">
        <v>1</v>
      </c>
      <c r="I197" s="180"/>
      <c r="J197" s="181">
        <f>ROUND(I197*H197,2)</f>
        <v>0</v>
      </c>
      <c r="K197" s="177" t="s">
        <v>460</v>
      </c>
      <c r="L197" s="40"/>
      <c r="M197" s="182" t="s">
        <v>3</v>
      </c>
      <c r="N197" s="183" t="s">
        <v>45</v>
      </c>
      <c r="O197" s="73"/>
      <c r="P197" s="184">
        <f>O197*H197</f>
        <v>0</v>
      </c>
      <c r="Q197" s="184">
        <v>0</v>
      </c>
      <c r="R197" s="184">
        <f>Q197*H197</f>
        <v>0</v>
      </c>
      <c r="S197" s="184">
        <v>0</v>
      </c>
      <c r="T197" s="185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186" t="s">
        <v>246</v>
      </c>
      <c r="AT197" s="186" t="s">
        <v>241</v>
      </c>
      <c r="AU197" s="186" t="s">
        <v>86</v>
      </c>
      <c r="AY197" s="20" t="s">
        <v>239</v>
      </c>
      <c r="BE197" s="187">
        <f>IF(N197="základní",J197,0)</f>
        <v>0</v>
      </c>
      <c r="BF197" s="187">
        <f>IF(N197="snížená",J197,0)</f>
        <v>0</v>
      </c>
      <c r="BG197" s="187">
        <f>IF(N197="zákl. přenesená",J197,0)</f>
        <v>0</v>
      </c>
      <c r="BH197" s="187">
        <f>IF(N197="sníž. přenesená",J197,0)</f>
        <v>0</v>
      </c>
      <c r="BI197" s="187">
        <f>IF(N197="nulová",J197,0)</f>
        <v>0</v>
      </c>
      <c r="BJ197" s="20" t="s">
        <v>86</v>
      </c>
      <c r="BK197" s="187">
        <f>ROUND(I197*H197,2)</f>
        <v>0</v>
      </c>
      <c r="BL197" s="20" t="s">
        <v>246</v>
      </c>
      <c r="BM197" s="186" t="s">
        <v>1985</v>
      </c>
    </row>
    <row r="198" s="2" customFormat="1" ht="16.5" customHeight="1">
      <c r="A198" s="39"/>
      <c r="B198" s="174"/>
      <c r="C198" s="175" t="s">
        <v>1384</v>
      </c>
      <c r="D198" s="175" t="s">
        <v>241</v>
      </c>
      <c r="E198" s="176" t="s">
        <v>3353</v>
      </c>
      <c r="F198" s="177" t="s">
        <v>3270</v>
      </c>
      <c r="G198" s="178" t="s">
        <v>470</v>
      </c>
      <c r="H198" s="179">
        <v>1</v>
      </c>
      <c r="I198" s="180"/>
      <c r="J198" s="181">
        <f>ROUND(I198*H198,2)</f>
        <v>0</v>
      </c>
      <c r="K198" s="177" t="s">
        <v>460</v>
      </c>
      <c r="L198" s="40"/>
      <c r="M198" s="182" t="s">
        <v>3</v>
      </c>
      <c r="N198" s="183" t="s">
        <v>45</v>
      </c>
      <c r="O198" s="73"/>
      <c r="P198" s="184">
        <f>O198*H198</f>
        <v>0</v>
      </c>
      <c r="Q198" s="184">
        <v>0</v>
      </c>
      <c r="R198" s="184">
        <f>Q198*H198</f>
        <v>0</v>
      </c>
      <c r="S198" s="184">
        <v>0</v>
      </c>
      <c r="T198" s="185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186" t="s">
        <v>246</v>
      </c>
      <c r="AT198" s="186" t="s">
        <v>241</v>
      </c>
      <c r="AU198" s="186" t="s">
        <v>86</v>
      </c>
      <c r="AY198" s="20" t="s">
        <v>239</v>
      </c>
      <c r="BE198" s="187">
        <f>IF(N198="základní",J198,0)</f>
        <v>0</v>
      </c>
      <c r="BF198" s="187">
        <f>IF(N198="snížená",J198,0)</f>
        <v>0</v>
      </c>
      <c r="BG198" s="187">
        <f>IF(N198="zákl. přenesená",J198,0)</f>
        <v>0</v>
      </c>
      <c r="BH198" s="187">
        <f>IF(N198="sníž. přenesená",J198,0)</f>
        <v>0</v>
      </c>
      <c r="BI198" s="187">
        <f>IF(N198="nulová",J198,0)</f>
        <v>0</v>
      </c>
      <c r="BJ198" s="20" t="s">
        <v>86</v>
      </c>
      <c r="BK198" s="187">
        <f>ROUND(I198*H198,2)</f>
        <v>0</v>
      </c>
      <c r="BL198" s="20" t="s">
        <v>246</v>
      </c>
      <c r="BM198" s="186" t="s">
        <v>1996</v>
      </c>
    </row>
    <row r="199" s="2" customFormat="1" ht="16.5" customHeight="1">
      <c r="A199" s="39"/>
      <c r="B199" s="174"/>
      <c r="C199" s="175" t="s">
        <v>1388</v>
      </c>
      <c r="D199" s="175" t="s">
        <v>241</v>
      </c>
      <c r="E199" s="176" t="s">
        <v>3367</v>
      </c>
      <c r="F199" s="177" t="s">
        <v>3368</v>
      </c>
      <c r="G199" s="178" t="s">
        <v>470</v>
      </c>
      <c r="H199" s="179">
        <v>1</v>
      </c>
      <c r="I199" s="180"/>
      <c r="J199" s="181">
        <f>ROUND(I199*H199,2)</f>
        <v>0</v>
      </c>
      <c r="K199" s="177" t="s">
        <v>460</v>
      </c>
      <c r="L199" s="40"/>
      <c r="M199" s="182" t="s">
        <v>3</v>
      </c>
      <c r="N199" s="183" t="s">
        <v>45</v>
      </c>
      <c r="O199" s="73"/>
      <c r="P199" s="184">
        <f>O199*H199</f>
        <v>0</v>
      </c>
      <c r="Q199" s="184">
        <v>0</v>
      </c>
      <c r="R199" s="184">
        <f>Q199*H199</f>
        <v>0</v>
      </c>
      <c r="S199" s="184">
        <v>0</v>
      </c>
      <c r="T199" s="18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186" t="s">
        <v>246</v>
      </c>
      <c r="AT199" s="186" t="s">
        <v>241</v>
      </c>
      <c r="AU199" s="186" t="s">
        <v>86</v>
      </c>
      <c r="AY199" s="20" t="s">
        <v>239</v>
      </c>
      <c r="BE199" s="187">
        <f>IF(N199="základní",J199,0)</f>
        <v>0</v>
      </c>
      <c r="BF199" s="187">
        <f>IF(N199="snížená",J199,0)</f>
        <v>0</v>
      </c>
      <c r="BG199" s="187">
        <f>IF(N199="zákl. přenesená",J199,0)</f>
        <v>0</v>
      </c>
      <c r="BH199" s="187">
        <f>IF(N199="sníž. přenesená",J199,0)</f>
        <v>0</v>
      </c>
      <c r="BI199" s="187">
        <f>IF(N199="nulová",J199,0)</f>
        <v>0</v>
      </c>
      <c r="BJ199" s="20" t="s">
        <v>86</v>
      </c>
      <c r="BK199" s="187">
        <f>ROUND(I199*H199,2)</f>
        <v>0</v>
      </c>
      <c r="BL199" s="20" t="s">
        <v>246</v>
      </c>
      <c r="BM199" s="186" t="s">
        <v>2019</v>
      </c>
    </row>
    <row r="200" s="2" customFormat="1" ht="16.5" customHeight="1">
      <c r="A200" s="39"/>
      <c r="B200" s="174"/>
      <c r="C200" s="175" t="s">
        <v>1392</v>
      </c>
      <c r="D200" s="175" t="s">
        <v>241</v>
      </c>
      <c r="E200" s="176" t="s">
        <v>3353</v>
      </c>
      <c r="F200" s="177" t="s">
        <v>3270</v>
      </c>
      <c r="G200" s="178" t="s">
        <v>470</v>
      </c>
      <c r="H200" s="179">
        <v>1</v>
      </c>
      <c r="I200" s="180"/>
      <c r="J200" s="181">
        <f>ROUND(I200*H200,2)</f>
        <v>0</v>
      </c>
      <c r="K200" s="177" t="s">
        <v>460</v>
      </c>
      <c r="L200" s="40"/>
      <c r="M200" s="182" t="s">
        <v>3</v>
      </c>
      <c r="N200" s="183" t="s">
        <v>45</v>
      </c>
      <c r="O200" s="73"/>
      <c r="P200" s="184">
        <f>O200*H200</f>
        <v>0</v>
      </c>
      <c r="Q200" s="184">
        <v>0</v>
      </c>
      <c r="R200" s="184">
        <f>Q200*H200</f>
        <v>0</v>
      </c>
      <c r="S200" s="184">
        <v>0</v>
      </c>
      <c r="T200" s="18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186" t="s">
        <v>246</v>
      </c>
      <c r="AT200" s="186" t="s">
        <v>241</v>
      </c>
      <c r="AU200" s="186" t="s">
        <v>86</v>
      </c>
      <c r="AY200" s="20" t="s">
        <v>239</v>
      </c>
      <c r="BE200" s="187">
        <f>IF(N200="základní",J200,0)</f>
        <v>0</v>
      </c>
      <c r="BF200" s="187">
        <f>IF(N200="snížená",J200,0)</f>
        <v>0</v>
      </c>
      <c r="BG200" s="187">
        <f>IF(N200="zákl. přenesená",J200,0)</f>
        <v>0</v>
      </c>
      <c r="BH200" s="187">
        <f>IF(N200="sníž. přenesená",J200,0)</f>
        <v>0</v>
      </c>
      <c r="BI200" s="187">
        <f>IF(N200="nulová",J200,0)</f>
        <v>0</v>
      </c>
      <c r="BJ200" s="20" t="s">
        <v>86</v>
      </c>
      <c r="BK200" s="187">
        <f>ROUND(I200*H200,2)</f>
        <v>0</v>
      </c>
      <c r="BL200" s="20" t="s">
        <v>246</v>
      </c>
      <c r="BM200" s="186" t="s">
        <v>2039</v>
      </c>
    </row>
    <row r="201" s="2" customFormat="1" ht="16.5" customHeight="1">
      <c r="A201" s="39"/>
      <c r="B201" s="174"/>
      <c r="C201" s="175" t="s">
        <v>1403</v>
      </c>
      <c r="D201" s="175" t="s">
        <v>241</v>
      </c>
      <c r="E201" s="176" t="s">
        <v>3369</v>
      </c>
      <c r="F201" s="177" t="s">
        <v>3370</v>
      </c>
      <c r="G201" s="178" t="s">
        <v>470</v>
      </c>
      <c r="H201" s="179">
        <v>50</v>
      </c>
      <c r="I201" s="180"/>
      <c r="J201" s="181">
        <f>ROUND(I201*H201,2)</f>
        <v>0</v>
      </c>
      <c r="K201" s="177" t="s">
        <v>460</v>
      </c>
      <c r="L201" s="40"/>
      <c r="M201" s="182" t="s">
        <v>3</v>
      </c>
      <c r="N201" s="183" t="s">
        <v>45</v>
      </c>
      <c r="O201" s="73"/>
      <c r="P201" s="184">
        <f>O201*H201</f>
        <v>0</v>
      </c>
      <c r="Q201" s="184">
        <v>0</v>
      </c>
      <c r="R201" s="184">
        <f>Q201*H201</f>
        <v>0</v>
      </c>
      <c r="S201" s="184">
        <v>0</v>
      </c>
      <c r="T201" s="18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186" t="s">
        <v>246</v>
      </c>
      <c r="AT201" s="186" t="s">
        <v>241</v>
      </c>
      <c r="AU201" s="186" t="s">
        <v>86</v>
      </c>
      <c r="AY201" s="20" t="s">
        <v>239</v>
      </c>
      <c r="BE201" s="187">
        <f>IF(N201="základní",J201,0)</f>
        <v>0</v>
      </c>
      <c r="BF201" s="187">
        <f>IF(N201="snížená",J201,0)</f>
        <v>0</v>
      </c>
      <c r="BG201" s="187">
        <f>IF(N201="zákl. přenesená",J201,0)</f>
        <v>0</v>
      </c>
      <c r="BH201" s="187">
        <f>IF(N201="sníž. přenesená",J201,0)</f>
        <v>0</v>
      </c>
      <c r="BI201" s="187">
        <f>IF(N201="nulová",J201,0)</f>
        <v>0</v>
      </c>
      <c r="BJ201" s="20" t="s">
        <v>86</v>
      </c>
      <c r="BK201" s="187">
        <f>ROUND(I201*H201,2)</f>
        <v>0</v>
      </c>
      <c r="BL201" s="20" t="s">
        <v>246</v>
      </c>
      <c r="BM201" s="186" t="s">
        <v>2048</v>
      </c>
    </row>
    <row r="202" s="2" customFormat="1" ht="16.5" customHeight="1">
      <c r="A202" s="39"/>
      <c r="B202" s="174"/>
      <c r="C202" s="175" t="s">
        <v>1408</v>
      </c>
      <c r="D202" s="175" t="s">
        <v>241</v>
      </c>
      <c r="E202" s="176" t="s">
        <v>3371</v>
      </c>
      <c r="F202" s="177" t="s">
        <v>3270</v>
      </c>
      <c r="G202" s="178" t="s">
        <v>470</v>
      </c>
      <c r="H202" s="179">
        <v>50</v>
      </c>
      <c r="I202" s="180"/>
      <c r="J202" s="181">
        <f>ROUND(I202*H202,2)</f>
        <v>0</v>
      </c>
      <c r="K202" s="177" t="s">
        <v>460</v>
      </c>
      <c r="L202" s="40"/>
      <c r="M202" s="182" t="s">
        <v>3</v>
      </c>
      <c r="N202" s="183" t="s">
        <v>45</v>
      </c>
      <c r="O202" s="73"/>
      <c r="P202" s="184">
        <f>O202*H202</f>
        <v>0</v>
      </c>
      <c r="Q202" s="184">
        <v>0</v>
      </c>
      <c r="R202" s="184">
        <f>Q202*H202</f>
        <v>0</v>
      </c>
      <c r="S202" s="184">
        <v>0</v>
      </c>
      <c r="T202" s="18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186" t="s">
        <v>246</v>
      </c>
      <c r="AT202" s="186" t="s">
        <v>241</v>
      </c>
      <c r="AU202" s="186" t="s">
        <v>86</v>
      </c>
      <c r="AY202" s="20" t="s">
        <v>239</v>
      </c>
      <c r="BE202" s="187">
        <f>IF(N202="základní",J202,0)</f>
        <v>0</v>
      </c>
      <c r="BF202" s="187">
        <f>IF(N202="snížená",J202,0)</f>
        <v>0</v>
      </c>
      <c r="BG202" s="187">
        <f>IF(N202="zákl. přenesená",J202,0)</f>
        <v>0</v>
      </c>
      <c r="BH202" s="187">
        <f>IF(N202="sníž. přenesená",J202,0)</f>
        <v>0</v>
      </c>
      <c r="BI202" s="187">
        <f>IF(N202="nulová",J202,0)</f>
        <v>0</v>
      </c>
      <c r="BJ202" s="20" t="s">
        <v>86</v>
      </c>
      <c r="BK202" s="187">
        <f>ROUND(I202*H202,2)</f>
        <v>0</v>
      </c>
      <c r="BL202" s="20" t="s">
        <v>246</v>
      </c>
      <c r="BM202" s="186" t="s">
        <v>2061</v>
      </c>
    </row>
    <row r="203" s="2" customFormat="1" ht="16.5" customHeight="1">
      <c r="A203" s="39"/>
      <c r="B203" s="174"/>
      <c r="C203" s="175" t="s">
        <v>1413</v>
      </c>
      <c r="D203" s="175" t="s">
        <v>241</v>
      </c>
      <c r="E203" s="176" t="s">
        <v>3372</v>
      </c>
      <c r="F203" s="177" t="s">
        <v>3373</v>
      </c>
      <c r="G203" s="178" t="s">
        <v>470</v>
      </c>
      <c r="H203" s="179">
        <v>50</v>
      </c>
      <c r="I203" s="180"/>
      <c r="J203" s="181">
        <f>ROUND(I203*H203,2)</f>
        <v>0</v>
      </c>
      <c r="K203" s="177" t="s">
        <v>460</v>
      </c>
      <c r="L203" s="40"/>
      <c r="M203" s="182" t="s">
        <v>3</v>
      </c>
      <c r="N203" s="183" t="s">
        <v>45</v>
      </c>
      <c r="O203" s="73"/>
      <c r="P203" s="184">
        <f>O203*H203</f>
        <v>0</v>
      </c>
      <c r="Q203" s="184">
        <v>0</v>
      </c>
      <c r="R203" s="184">
        <f>Q203*H203</f>
        <v>0</v>
      </c>
      <c r="S203" s="184">
        <v>0</v>
      </c>
      <c r="T203" s="185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186" t="s">
        <v>246</v>
      </c>
      <c r="AT203" s="186" t="s">
        <v>241</v>
      </c>
      <c r="AU203" s="186" t="s">
        <v>86</v>
      </c>
      <c r="AY203" s="20" t="s">
        <v>239</v>
      </c>
      <c r="BE203" s="187">
        <f>IF(N203="základní",J203,0)</f>
        <v>0</v>
      </c>
      <c r="BF203" s="187">
        <f>IF(N203="snížená",J203,0)</f>
        <v>0</v>
      </c>
      <c r="BG203" s="187">
        <f>IF(N203="zákl. přenesená",J203,0)</f>
        <v>0</v>
      </c>
      <c r="BH203" s="187">
        <f>IF(N203="sníž. přenesená",J203,0)</f>
        <v>0</v>
      </c>
      <c r="BI203" s="187">
        <f>IF(N203="nulová",J203,0)</f>
        <v>0</v>
      </c>
      <c r="BJ203" s="20" t="s">
        <v>86</v>
      </c>
      <c r="BK203" s="187">
        <f>ROUND(I203*H203,2)</f>
        <v>0</v>
      </c>
      <c r="BL203" s="20" t="s">
        <v>246</v>
      </c>
      <c r="BM203" s="186" t="s">
        <v>2072</v>
      </c>
    </row>
    <row r="204" s="2" customFormat="1" ht="16.5" customHeight="1">
      <c r="A204" s="39"/>
      <c r="B204" s="174"/>
      <c r="C204" s="175" t="s">
        <v>1417</v>
      </c>
      <c r="D204" s="175" t="s">
        <v>241</v>
      </c>
      <c r="E204" s="176" t="s">
        <v>3353</v>
      </c>
      <c r="F204" s="177" t="s">
        <v>3270</v>
      </c>
      <c r="G204" s="178" t="s">
        <v>470</v>
      </c>
      <c r="H204" s="179">
        <v>50</v>
      </c>
      <c r="I204" s="180"/>
      <c r="J204" s="181">
        <f>ROUND(I204*H204,2)</f>
        <v>0</v>
      </c>
      <c r="K204" s="177" t="s">
        <v>460</v>
      </c>
      <c r="L204" s="40"/>
      <c r="M204" s="182" t="s">
        <v>3</v>
      </c>
      <c r="N204" s="183" t="s">
        <v>45</v>
      </c>
      <c r="O204" s="73"/>
      <c r="P204" s="184">
        <f>O204*H204</f>
        <v>0</v>
      </c>
      <c r="Q204" s="184">
        <v>0</v>
      </c>
      <c r="R204" s="184">
        <f>Q204*H204</f>
        <v>0</v>
      </c>
      <c r="S204" s="184">
        <v>0</v>
      </c>
      <c r="T204" s="18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186" t="s">
        <v>246</v>
      </c>
      <c r="AT204" s="186" t="s">
        <v>241</v>
      </c>
      <c r="AU204" s="186" t="s">
        <v>86</v>
      </c>
      <c r="AY204" s="20" t="s">
        <v>239</v>
      </c>
      <c r="BE204" s="187">
        <f>IF(N204="základní",J204,0)</f>
        <v>0</v>
      </c>
      <c r="BF204" s="187">
        <f>IF(N204="snížená",J204,0)</f>
        <v>0</v>
      </c>
      <c r="BG204" s="187">
        <f>IF(N204="zákl. přenesená",J204,0)</f>
        <v>0</v>
      </c>
      <c r="BH204" s="187">
        <f>IF(N204="sníž. přenesená",J204,0)</f>
        <v>0</v>
      </c>
      <c r="BI204" s="187">
        <f>IF(N204="nulová",J204,0)</f>
        <v>0</v>
      </c>
      <c r="BJ204" s="20" t="s">
        <v>86</v>
      </c>
      <c r="BK204" s="187">
        <f>ROUND(I204*H204,2)</f>
        <v>0</v>
      </c>
      <c r="BL204" s="20" t="s">
        <v>246</v>
      </c>
      <c r="BM204" s="186" t="s">
        <v>2082</v>
      </c>
    </row>
    <row r="205" s="2" customFormat="1" ht="16.5" customHeight="1">
      <c r="A205" s="39"/>
      <c r="B205" s="174"/>
      <c r="C205" s="175" t="s">
        <v>1422</v>
      </c>
      <c r="D205" s="175" t="s">
        <v>241</v>
      </c>
      <c r="E205" s="176" t="s">
        <v>3374</v>
      </c>
      <c r="F205" s="177" t="s">
        <v>3375</v>
      </c>
      <c r="G205" s="178" t="s">
        <v>470</v>
      </c>
      <c r="H205" s="179">
        <v>50</v>
      </c>
      <c r="I205" s="180"/>
      <c r="J205" s="181">
        <f>ROUND(I205*H205,2)</f>
        <v>0</v>
      </c>
      <c r="K205" s="177" t="s">
        <v>460</v>
      </c>
      <c r="L205" s="40"/>
      <c r="M205" s="182" t="s">
        <v>3</v>
      </c>
      <c r="N205" s="183" t="s">
        <v>45</v>
      </c>
      <c r="O205" s="73"/>
      <c r="P205" s="184">
        <f>O205*H205</f>
        <v>0</v>
      </c>
      <c r="Q205" s="184">
        <v>0</v>
      </c>
      <c r="R205" s="184">
        <f>Q205*H205</f>
        <v>0</v>
      </c>
      <c r="S205" s="184">
        <v>0</v>
      </c>
      <c r="T205" s="185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186" t="s">
        <v>246</v>
      </c>
      <c r="AT205" s="186" t="s">
        <v>241</v>
      </c>
      <c r="AU205" s="186" t="s">
        <v>86</v>
      </c>
      <c r="AY205" s="20" t="s">
        <v>239</v>
      </c>
      <c r="BE205" s="187">
        <f>IF(N205="základní",J205,0)</f>
        <v>0</v>
      </c>
      <c r="BF205" s="187">
        <f>IF(N205="snížená",J205,0)</f>
        <v>0</v>
      </c>
      <c r="BG205" s="187">
        <f>IF(N205="zákl. přenesená",J205,0)</f>
        <v>0</v>
      </c>
      <c r="BH205" s="187">
        <f>IF(N205="sníž. přenesená",J205,0)</f>
        <v>0</v>
      </c>
      <c r="BI205" s="187">
        <f>IF(N205="nulová",J205,0)</f>
        <v>0</v>
      </c>
      <c r="BJ205" s="20" t="s">
        <v>86</v>
      </c>
      <c r="BK205" s="187">
        <f>ROUND(I205*H205,2)</f>
        <v>0</v>
      </c>
      <c r="BL205" s="20" t="s">
        <v>246</v>
      </c>
      <c r="BM205" s="186" t="s">
        <v>2091</v>
      </c>
    </row>
    <row r="206" s="2" customFormat="1" ht="16.5" customHeight="1">
      <c r="A206" s="39"/>
      <c r="B206" s="174"/>
      <c r="C206" s="175" t="s">
        <v>1425</v>
      </c>
      <c r="D206" s="175" t="s">
        <v>241</v>
      </c>
      <c r="E206" s="176" t="s">
        <v>3353</v>
      </c>
      <c r="F206" s="177" t="s">
        <v>3270</v>
      </c>
      <c r="G206" s="178" t="s">
        <v>470</v>
      </c>
      <c r="H206" s="179">
        <v>50</v>
      </c>
      <c r="I206" s="180"/>
      <c r="J206" s="181">
        <f>ROUND(I206*H206,2)</f>
        <v>0</v>
      </c>
      <c r="K206" s="177" t="s">
        <v>460</v>
      </c>
      <c r="L206" s="40"/>
      <c r="M206" s="182" t="s">
        <v>3</v>
      </c>
      <c r="N206" s="183" t="s">
        <v>45</v>
      </c>
      <c r="O206" s="73"/>
      <c r="P206" s="184">
        <f>O206*H206</f>
        <v>0</v>
      </c>
      <c r="Q206" s="184">
        <v>0</v>
      </c>
      <c r="R206" s="184">
        <f>Q206*H206</f>
        <v>0</v>
      </c>
      <c r="S206" s="184">
        <v>0</v>
      </c>
      <c r="T206" s="185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186" t="s">
        <v>246</v>
      </c>
      <c r="AT206" s="186" t="s">
        <v>241</v>
      </c>
      <c r="AU206" s="186" t="s">
        <v>86</v>
      </c>
      <c r="AY206" s="20" t="s">
        <v>239</v>
      </c>
      <c r="BE206" s="187">
        <f>IF(N206="základní",J206,0)</f>
        <v>0</v>
      </c>
      <c r="BF206" s="187">
        <f>IF(N206="snížená",J206,0)</f>
        <v>0</v>
      </c>
      <c r="BG206" s="187">
        <f>IF(N206="zákl. přenesená",J206,0)</f>
        <v>0</v>
      </c>
      <c r="BH206" s="187">
        <f>IF(N206="sníž. přenesená",J206,0)</f>
        <v>0</v>
      </c>
      <c r="BI206" s="187">
        <f>IF(N206="nulová",J206,0)</f>
        <v>0</v>
      </c>
      <c r="BJ206" s="20" t="s">
        <v>86</v>
      </c>
      <c r="BK206" s="187">
        <f>ROUND(I206*H206,2)</f>
        <v>0</v>
      </c>
      <c r="BL206" s="20" t="s">
        <v>246</v>
      </c>
      <c r="BM206" s="186" t="s">
        <v>2099</v>
      </c>
    </row>
    <row r="207" s="2" customFormat="1" ht="16.5" customHeight="1">
      <c r="A207" s="39"/>
      <c r="B207" s="174"/>
      <c r="C207" s="175" t="s">
        <v>1432</v>
      </c>
      <c r="D207" s="175" t="s">
        <v>241</v>
      </c>
      <c r="E207" s="176" t="s">
        <v>3376</v>
      </c>
      <c r="F207" s="177" t="s">
        <v>3377</v>
      </c>
      <c r="G207" s="178" t="s">
        <v>470</v>
      </c>
      <c r="H207" s="179">
        <v>52</v>
      </c>
      <c r="I207" s="180"/>
      <c r="J207" s="181">
        <f>ROUND(I207*H207,2)</f>
        <v>0</v>
      </c>
      <c r="K207" s="177" t="s">
        <v>460</v>
      </c>
      <c r="L207" s="40"/>
      <c r="M207" s="182" t="s">
        <v>3</v>
      </c>
      <c r="N207" s="183" t="s">
        <v>45</v>
      </c>
      <c r="O207" s="73"/>
      <c r="P207" s="184">
        <f>O207*H207</f>
        <v>0</v>
      </c>
      <c r="Q207" s="184">
        <v>0</v>
      </c>
      <c r="R207" s="184">
        <f>Q207*H207</f>
        <v>0</v>
      </c>
      <c r="S207" s="184">
        <v>0</v>
      </c>
      <c r="T207" s="18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186" t="s">
        <v>246</v>
      </c>
      <c r="AT207" s="186" t="s">
        <v>241</v>
      </c>
      <c r="AU207" s="186" t="s">
        <v>86</v>
      </c>
      <c r="AY207" s="20" t="s">
        <v>239</v>
      </c>
      <c r="BE207" s="187">
        <f>IF(N207="základní",J207,0)</f>
        <v>0</v>
      </c>
      <c r="BF207" s="187">
        <f>IF(N207="snížená",J207,0)</f>
        <v>0</v>
      </c>
      <c r="BG207" s="187">
        <f>IF(N207="zákl. přenesená",J207,0)</f>
        <v>0</v>
      </c>
      <c r="BH207" s="187">
        <f>IF(N207="sníž. přenesená",J207,0)</f>
        <v>0</v>
      </c>
      <c r="BI207" s="187">
        <f>IF(N207="nulová",J207,0)</f>
        <v>0</v>
      </c>
      <c r="BJ207" s="20" t="s">
        <v>86</v>
      </c>
      <c r="BK207" s="187">
        <f>ROUND(I207*H207,2)</f>
        <v>0</v>
      </c>
      <c r="BL207" s="20" t="s">
        <v>246</v>
      </c>
      <c r="BM207" s="186" t="s">
        <v>2108</v>
      </c>
    </row>
    <row r="208" s="2" customFormat="1" ht="16.5" customHeight="1">
      <c r="A208" s="39"/>
      <c r="B208" s="174"/>
      <c r="C208" s="175" t="s">
        <v>1438</v>
      </c>
      <c r="D208" s="175" t="s">
        <v>241</v>
      </c>
      <c r="E208" s="176" t="s">
        <v>3378</v>
      </c>
      <c r="F208" s="177" t="s">
        <v>3270</v>
      </c>
      <c r="G208" s="178" t="s">
        <v>470</v>
      </c>
      <c r="H208" s="179">
        <v>52</v>
      </c>
      <c r="I208" s="180"/>
      <c r="J208" s="181">
        <f>ROUND(I208*H208,2)</f>
        <v>0</v>
      </c>
      <c r="K208" s="177" t="s">
        <v>460</v>
      </c>
      <c r="L208" s="40"/>
      <c r="M208" s="182" t="s">
        <v>3</v>
      </c>
      <c r="N208" s="183" t="s">
        <v>45</v>
      </c>
      <c r="O208" s="73"/>
      <c r="P208" s="184">
        <f>O208*H208</f>
        <v>0</v>
      </c>
      <c r="Q208" s="184">
        <v>0</v>
      </c>
      <c r="R208" s="184">
        <f>Q208*H208</f>
        <v>0</v>
      </c>
      <c r="S208" s="184">
        <v>0</v>
      </c>
      <c r="T208" s="18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186" t="s">
        <v>246</v>
      </c>
      <c r="AT208" s="186" t="s">
        <v>241</v>
      </c>
      <c r="AU208" s="186" t="s">
        <v>86</v>
      </c>
      <c r="AY208" s="20" t="s">
        <v>239</v>
      </c>
      <c r="BE208" s="187">
        <f>IF(N208="základní",J208,0)</f>
        <v>0</v>
      </c>
      <c r="BF208" s="187">
        <f>IF(N208="snížená",J208,0)</f>
        <v>0</v>
      </c>
      <c r="BG208" s="187">
        <f>IF(N208="zákl. přenesená",J208,0)</f>
        <v>0</v>
      </c>
      <c r="BH208" s="187">
        <f>IF(N208="sníž. přenesená",J208,0)</f>
        <v>0</v>
      </c>
      <c r="BI208" s="187">
        <f>IF(N208="nulová",J208,0)</f>
        <v>0</v>
      </c>
      <c r="BJ208" s="20" t="s">
        <v>86</v>
      </c>
      <c r="BK208" s="187">
        <f>ROUND(I208*H208,2)</f>
        <v>0</v>
      </c>
      <c r="BL208" s="20" t="s">
        <v>246</v>
      </c>
      <c r="BM208" s="186" t="s">
        <v>2116</v>
      </c>
    </row>
    <row r="209" s="2" customFormat="1" ht="16.5" customHeight="1">
      <c r="A209" s="39"/>
      <c r="B209" s="174"/>
      <c r="C209" s="175" t="s">
        <v>1446</v>
      </c>
      <c r="D209" s="175" t="s">
        <v>241</v>
      </c>
      <c r="E209" s="176" t="s">
        <v>3379</v>
      </c>
      <c r="F209" s="177" t="s">
        <v>3380</v>
      </c>
      <c r="G209" s="178" t="s">
        <v>470</v>
      </c>
      <c r="H209" s="179">
        <v>15</v>
      </c>
      <c r="I209" s="180"/>
      <c r="J209" s="181">
        <f>ROUND(I209*H209,2)</f>
        <v>0</v>
      </c>
      <c r="K209" s="177" t="s">
        <v>460</v>
      </c>
      <c r="L209" s="40"/>
      <c r="M209" s="182" t="s">
        <v>3</v>
      </c>
      <c r="N209" s="183" t="s">
        <v>45</v>
      </c>
      <c r="O209" s="73"/>
      <c r="P209" s="184">
        <f>O209*H209</f>
        <v>0</v>
      </c>
      <c r="Q209" s="184">
        <v>0</v>
      </c>
      <c r="R209" s="184">
        <f>Q209*H209</f>
        <v>0</v>
      </c>
      <c r="S209" s="184">
        <v>0</v>
      </c>
      <c r="T209" s="185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186" t="s">
        <v>246</v>
      </c>
      <c r="AT209" s="186" t="s">
        <v>241</v>
      </c>
      <c r="AU209" s="186" t="s">
        <v>86</v>
      </c>
      <c r="AY209" s="20" t="s">
        <v>239</v>
      </c>
      <c r="BE209" s="187">
        <f>IF(N209="základní",J209,0)</f>
        <v>0</v>
      </c>
      <c r="BF209" s="187">
        <f>IF(N209="snížená",J209,0)</f>
        <v>0</v>
      </c>
      <c r="BG209" s="187">
        <f>IF(N209="zákl. přenesená",J209,0)</f>
        <v>0</v>
      </c>
      <c r="BH209" s="187">
        <f>IF(N209="sníž. přenesená",J209,0)</f>
        <v>0</v>
      </c>
      <c r="BI209" s="187">
        <f>IF(N209="nulová",J209,0)</f>
        <v>0</v>
      </c>
      <c r="BJ209" s="20" t="s">
        <v>86</v>
      </c>
      <c r="BK209" s="187">
        <f>ROUND(I209*H209,2)</f>
        <v>0</v>
      </c>
      <c r="BL209" s="20" t="s">
        <v>246</v>
      </c>
      <c r="BM209" s="186" t="s">
        <v>2129</v>
      </c>
    </row>
    <row r="210" s="2" customFormat="1" ht="16.5" customHeight="1">
      <c r="A210" s="39"/>
      <c r="B210" s="174"/>
      <c r="C210" s="175" t="s">
        <v>1453</v>
      </c>
      <c r="D210" s="175" t="s">
        <v>241</v>
      </c>
      <c r="E210" s="176" t="s">
        <v>3353</v>
      </c>
      <c r="F210" s="177" t="s">
        <v>3270</v>
      </c>
      <c r="G210" s="178" t="s">
        <v>470</v>
      </c>
      <c r="H210" s="179">
        <v>15</v>
      </c>
      <c r="I210" s="180"/>
      <c r="J210" s="181">
        <f>ROUND(I210*H210,2)</f>
        <v>0</v>
      </c>
      <c r="K210" s="177" t="s">
        <v>460</v>
      </c>
      <c r="L210" s="40"/>
      <c r="M210" s="182" t="s">
        <v>3</v>
      </c>
      <c r="N210" s="183" t="s">
        <v>45</v>
      </c>
      <c r="O210" s="73"/>
      <c r="P210" s="184">
        <f>O210*H210</f>
        <v>0</v>
      </c>
      <c r="Q210" s="184">
        <v>0</v>
      </c>
      <c r="R210" s="184">
        <f>Q210*H210</f>
        <v>0</v>
      </c>
      <c r="S210" s="184">
        <v>0</v>
      </c>
      <c r="T210" s="18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186" t="s">
        <v>246</v>
      </c>
      <c r="AT210" s="186" t="s">
        <v>241</v>
      </c>
      <c r="AU210" s="186" t="s">
        <v>86</v>
      </c>
      <c r="AY210" s="20" t="s">
        <v>239</v>
      </c>
      <c r="BE210" s="187">
        <f>IF(N210="základní",J210,0)</f>
        <v>0</v>
      </c>
      <c r="BF210" s="187">
        <f>IF(N210="snížená",J210,0)</f>
        <v>0</v>
      </c>
      <c r="BG210" s="187">
        <f>IF(N210="zákl. přenesená",J210,0)</f>
        <v>0</v>
      </c>
      <c r="BH210" s="187">
        <f>IF(N210="sníž. přenesená",J210,0)</f>
        <v>0</v>
      </c>
      <c r="BI210" s="187">
        <f>IF(N210="nulová",J210,0)</f>
        <v>0</v>
      </c>
      <c r="BJ210" s="20" t="s">
        <v>86</v>
      </c>
      <c r="BK210" s="187">
        <f>ROUND(I210*H210,2)</f>
        <v>0</v>
      </c>
      <c r="BL210" s="20" t="s">
        <v>246</v>
      </c>
      <c r="BM210" s="186" t="s">
        <v>2137</v>
      </c>
    </row>
    <row r="211" s="12" customFormat="1" ht="22.8" customHeight="1">
      <c r="A211" s="12"/>
      <c r="B211" s="161"/>
      <c r="C211" s="12"/>
      <c r="D211" s="162" t="s">
        <v>72</v>
      </c>
      <c r="E211" s="172" t="s">
        <v>3381</v>
      </c>
      <c r="F211" s="172" t="s">
        <v>3382</v>
      </c>
      <c r="G211" s="12"/>
      <c r="H211" s="12"/>
      <c r="I211" s="164"/>
      <c r="J211" s="173">
        <f>BK211</f>
        <v>0</v>
      </c>
      <c r="K211" s="12"/>
      <c r="L211" s="161"/>
      <c r="M211" s="166"/>
      <c r="N211" s="167"/>
      <c r="O211" s="167"/>
      <c r="P211" s="168">
        <f>SUM(P212:P270)</f>
        <v>0</v>
      </c>
      <c r="Q211" s="167"/>
      <c r="R211" s="168">
        <f>SUM(R212:R270)</f>
        <v>0</v>
      </c>
      <c r="S211" s="167"/>
      <c r="T211" s="169">
        <f>SUM(T212:T270)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162" t="s">
        <v>80</v>
      </c>
      <c r="AT211" s="170" t="s">
        <v>72</v>
      </c>
      <c r="AU211" s="170" t="s">
        <v>80</v>
      </c>
      <c r="AY211" s="162" t="s">
        <v>239</v>
      </c>
      <c r="BK211" s="171">
        <f>SUM(BK212:BK270)</f>
        <v>0</v>
      </c>
    </row>
    <row r="212" s="2" customFormat="1" ht="16.5" customHeight="1">
      <c r="A212" s="39"/>
      <c r="B212" s="174"/>
      <c r="C212" s="175" t="s">
        <v>1459</v>
      </c>
      <c r="D212" s="175" t="s">
        <v>241</v>
      </c>
      <c r="E212" s="176" t="s">
        <v>3383</v>
      </c>
      <c r="F212" s="177" t="s">
        <v>3384</v>
      </c>
      <c r="G212" s="178" t="s">
        <v>326</v>
      </c>
      <c r="H212" s="179">
        <v>610</v>
      </c>
      <c r="I212" s="180"/>
      <c r="J212" s="181">
        <f>ROUND(I212*H212,2)</f>
        <v>0</v>
      </c>
      <c r="K212" s="177" t="s">
        <v>460</v>
      </c>
      <c r="L212" s="40"/>
      <c r="M212" s="182" t="s">
        <v>3</v>
      </c>
      <c r="N212" s="183" t="s">
        <v>45</v>
      </c>
      <c r="O212" s="73"/>
      <c r="P212" s="184">
        <f>O212*H212</f>
        <v>0</v>
      </c>
      <c r="Q212" s="184">
        <v>0</v>
      </c>
      <c r="R212" s="184">
        <f>Q212*H212</f>
        <v>0</v>
      </c>
      <c r="S212" s="184">
        <v>0</v>
      </c>
      <c r="T212" s="185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186" t="s">
        <v>246</v>
      </c>
      <c r="AT212" s="186" t="s">
        <v>241</v>
      </c>
      <c r="AU212" s="186" t="s">
        <v>86</v>
      </c>
      <c r="AY212" s="20" t="s">
        <v>239</v>
      </c>
      <c r="BE212" s="187">
        <f>IF(N212="základní",J212,0)</f>
        <v>0</v>
      </c>
      <c r="BF212" s="187">
        <f>IF(N212="snížená",J212,0)</f>
        <v>0</v>
      </c>
      <c r="BG212" s="187">
        <f>IF(N212="zákl. přenesená",J212,0)</f>
        <v>0</v>
      </c>
      <c r="BH212" s="187">
        <f>IF(N212="sníž. přenesená",J212,0)</f>
        <v>0</v>
      </c>
      <c r="BI212" s="187">
        <f>IF(N212="nulová",J212,0)</f>
        <v>0</v>
      </c>
      <c r="BJ212" s="20" t="s">
        <v>86</v>
      </c>
      <c r="BK212" s="187">
        <f>ROUND(I212*H212,2)</f>
        <v>0</v>
      </c>
      <c r="BL212" s="20" t="s">
        <v>246</v>
      </c>
      <c r="BM212" s="186" t="s">
        <v>2145</v>
      </c>
    </row>
    <row r="213" s="2" customFormat="1" ht="16.5" customHeight="1">
      <c r="A213" s="39"/>
      <c r="B213" s="174"/>
      <c r="C213" s="175" t="s">
        <v>1464</v>
      </c>
      <c r="D213" s="175" t="s">
        <v>241</v>
      </c>
      <c r="E213" s="176" t="s">
        <v>3385</v>
      </c>
      <c r="F213" s="177" t="s">
        <v>3386</v>
      </c>
      <c r="G213" s="178" t="s">
        <v>326</v>
      </c>
      <c r="H213" s="179">
        <v>610</v>
      </c>
      <c r="I213" s="180"/>
      <c r="J213" s="181">
        <f>ROUND(I213*H213,2)</f>
        <v>0</v>
      </c>
      <c r="K213" s="177" t="s">
        <v>460</v>
      </c>
      <c r="L213" s="40"/>
      <c r="M213" s="182" t="s">
        <v>3</v>
      </c>
      <c r="N213" s="183" t="s">
        <v>45</v>
      </c>
      <c r="O213" s="73"/>
      <c r="P213" s="184">
        <f>O213*H213</f>
        <v>0</v>
      </c>
      <c r="Q213" s="184">
        <v>0</v>
      </c>
      <c r="R213" s="184">
        <f>Q213*H213</f>
        <v>0</v>
      </c>
      <c r="S213" s="184">
        <v>0</v>
      </c>
      <c r="T213" s="185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186" t="s">
        <v>246</v>
      </c>
      <c r="AT213" s="186" t="s">
        <v>241</v>
      </c>
      <c r="AU213" s="186" t="s">
        <v>86</v>
      </c>
      <c r="AY213" s="20" t="s">
        <v>239</v>
      </c>
      <c r="BE213" s="187">
        <f>IF(N213="základní",J213,0)</f>
        <v>0</v>
      </c>
      <c r="BF213" s="187">
        <f>IF(N213="snížená",J213,0)</f>
        <v>0</v>
      </c>
      <c r="BG213" s="187">
        <f>IF(N213="zákl. přenesená",J213,0)</f>
        <v>0</v>
      </c>
      <c r="BH213" s="187">
        <f>IF(N213="sníž. přenesená",J213,0)</f>
        <v>0</v>
      </c>
      <c r="BI213" s="187">
        <f>IF(N213="nulová",J213,0)</f>
        <v>0</v>
      </c>
      <c r="BJ213" s="20" t="s">
        <v>86</v>
      </c>
      <c r="BK213" s="187">
        <f>ROUND(I213*H213,2)</f>
        <v>0</v>
      </c>
      <c r="BL213" s="20" t="s">
        <v>246</v>
      </c>
      <c r="BM213" s="186" t="s">
        <v>2153</v>
      </c>
    </row>
    <row r="214" s="2" customFormat="1" ht="16.5" customHeight="1">
      <c r="A214" s="39"/>
      <c r="B214" s="174"/>
      <c r="C214" s="175" t="s">
        <v>1475</v>
      </c>
      <c r="D214" s="175" t="s">
        <v>241</v>
      </c>
      <c r="E214" s="176" t="s">
        <v>3387</v>
      </c>
      <c r="F214" s="177" t="s">
        <v>3388</v>
      </c>
      <c r="G214" s="178" t="s">
        <v>470</v>
      </c>
      <c r="H214" s="179">
        <v>95</v>
      </c>
      <c r="I214" s="180"/>
      <c r="J214" s="181">
        <f>ROUND(I214*H214,2)</f>
        <v>0</v>
      </c>
      <c r="K214" s="177" t="s">
        <v>460</v>
      </c>
      <c r="L214" s="40"/>
      <c r="M214" s="182" t="s">
        <v>3</v>
      </c>
      <c r="N214" s="183" t="s">
        <v>45</v>
      </c>
      <c r="O214" s="73"/>
      <c r="P214" s="184">
        <f>O214*H214</f>
        <v>0</v>
      </c>
      <c r="Q214" s="184">
        <v>0</v>
      </c>
      <c r="R214" s="184">
        <f>Q214*H214</f>
        <v>0</v>
      </c>
      <c r="S214" s="184">
        <v>0</v>
      </c>
      <c r="T214" s="185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186" t="s">
        <v>246</v>
      </c>
      <c r="AT214" s="186" t="s">
        <v>241</v>
      </c>
      <c r="AU214" s="186" t="s">
        <v>86</v>
      </c>
      <c r="AY214" s="20" t="s">
        <v>239</v>
      </c>
      <c r="BE214" s="187">
        <f>IF(N214="základní",J214,0)</f>
        <v>0</v>
      </c>
      <c r="BF214" s="187">
        <f>IF(N214="snížená",J214,0)</f>
        <v>0</v>
      </c>
      <c r="BG214" s="187">
        <f>IF(N214="zákl. přenesená",J214,0)</f>
        <v>0</v>
      </c>
      <c r="BH214" s="187">
        <f>IF(N214="sníž. přenesená",J214,0)</f>
        <v>0</v>
      </c>
      <c r="BI214" s="187">
        <f>IF(N214="nulová",J214,0)</f>
        <v>0</v>
      </c>
      <c r="BJ214" s="20" t="s">
        <v>86</v>
      </c>
      <c r="BK214" s="187">
        <f>ROUND(I214*H214,2)</f>
        <v>0</v>
      </c>
      <c r="BL214" s="20" t="s">
        <v>246</v>
      </c>
      <c r="BM214" s="186" t="s">
        <v>2168</v>
      </c>
    </row>
    <row r="215" s="2" customFormat="1" ht="16.5" customHeight="1">
      <c r="A215" s="39"/>
      <c r="B215" s="174"/>
      <c r="C215" s="175" t="s">
        <v>1478</v>
      </c>
      <c r="D215" s="175" t="s">
        <v>241</v>
      </c>
      <c r="E215" s="176" t="s">
        <v>3389</v>
      </c>
      <c r="F215" s="177" t="s">
        <v>3270</v>
      </c>
      <c r="G215" s="178" t="s">
        <v>470</v>
      </c>
      <c r="H215" s="179">
        <v>95</v>
      </c>
      <c r="I215" s="180"/>
      <c r="J215" s="181">
        <f>ROUND(I215*H215,2)</f>
        <v>0</v>
      </c>
      <c r="K215" s="177" t="s">
        <v>460</v>
      </c>
      <c r="L215" s="40"/>
      <c r="M215" s="182" t="s">
        <v>3</v>
      </c>
      <c r="N215" s="183" t="s">
        <v>45</v>
      </c>
      <c r="O215" s="73"/>
      <c r="P215" s="184">
        <f>O215*H215</f>
        <v>0</v>
      </c>
      <c r="Q215" s="184">
        <v>0</v>
      </c>
      <c r="R215" s="184">
        <f>Q215*H215</f>
        <v>0</v>
      </c>
      <c r="S215" s="184">
        <v>0</v>
      </c>
      <c r="T215" s="185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186" t="s">
        <v>246</v>
      </c>
      <c r="AT215" s="186" t="s">
        <v>241</v>
      </c>
      <c r="AU215" s="186" t="s">
        <v>86</v>
      </c>
      <c r="AY215" s="20" t="s">
        <v>239</v>
      </c>
      <c r="BE215" s="187">
        <f>IF(N215="základní",J215,0)</f>
        <v>0</v>
      </c>
      <c r="BF215" s="187">
        <f>IF(N215="snížená",J215,0)</f>
        <v>0</v>
      </c>
      <c r="BG215" s="187">
        <f>IF(N215="zákl. přenesená",J215,0)</f>
        <v>0</v>
      </c>
      <c r="BH215" s="187">
        <f>IF(N215="sníž. přenesená",J215,0)</f>
        <v>0</v>
      </c>
      <c r="BI215" s="187">
        <f>IF(N215="nulová",J215,0)</f>
        <v>0</v>
      </c>
      <c r="BJ215" s="20" t="s">
        <v>86</v>
      </c>
      <c r="BK215" s="187">
        <f>ROUND(I215*H215,2)</f>
        <v>0</v>
      </c>
      <c r="BL215" s="20" t="s">
        <v>246</v>
      </c>
      <c r="BM215" s="186" t="s">
        <v>2176</v>
      </c>
    </row>
    <row r="216" s="2" customFormat="1" ht="16.5" customHeight="1">
      <c r="A216" s="39"/>
      <c r="B216" s="174"/>
      <c r="C216" s="175" t="s">
        <v>1482</v>
      </c>
      <c r="D216" s="175" t="s">
        <v>241</v>
      </c>
      <c r="E216" s="176" t="s">
        <v>3390</v>
      </c>
      <c r="F216" s="177" t="s">
        <v>3391</v>
      </c>
      <c r="G216" s="178" t="s">
        <v>326</v>
      </c>
      <c r="H216" s="179">
        <v>1120</v>
      </c>
      <c r="I216" s="180"/>
      <c r="J216" s="181">
        <f>ROUND(I216*H216,2)</f>
        <v>0</v>
      </c>
      <c r="K216" s="177" t="s">
        <v>460</v>
      </c>
      <c r="L216" s="40"/>
      <c r="M216" s="182" t="s">
        <v>3</v>
      </c>
      <c r="N216" s="183" t="s">
        <v>45</v>
      </c>
      <c r="O216" s="73"/>
      <c r="P216" s="184">
        <f>O216*H216</f>
        <v>0</v>
      </c>
      <c r="Q216" s="184">
        <v>0</v>
      </c>
      <c r="R216" s="184">
        <f>Q216*H216</f>
        <v>0</v>
      </c>
      <c r="S216" s="184">
        <v>0</v>
      </c>
      <c r="T216" s="18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186" t="s">
        <v>246</v>
      </c>
      <c r="AT216" s="186" t="s">
        <v>241</v>
      </c>
      <c r="AU216" s="186" t="s">
        <v>86</v>
      </c>
      <c r="AY216" s="20" t="s">
        <v>239</v>
      </c>
      <c r="BE216" s="187">
        <f>IF(N216="základní",J216,0)</f>
        <v>0</v>
      </c>
      <c r="BF216" s="187">
        <f>IF(N216="snížená",J216,0)</f>
        <v>0</v>
      </c>
      <c r="BG216" s="187">
        <f>IF(N216="zákl. přenesená",J216,0)</f>
        <v>0</v>
      </c>
      <c r="BH216" s="187">
        <f>IF(N216="sníž. přenesená",J216,0)</f>
        <v>0</v>
      </c>
      <c r="BI216" s="187">
        <f>IF(N216="nulová",J216,0)</f>
        <v>0</v>
      </c>
      <c r="BJ216" s="20" t="s">
        <v>86</v>
      </c>
      <c r="BK216" s="187">
        <f>ROUND(I216*H216,2)</f>
        <v>0</v>
      </c>
      <c r="BL216" s="20" t="s">
        <v>246</v>
      </c>
      <c r="BM216" s="186" t="s">
        <v>2185</v>
      </c>
    </row>
    <row r="217" s="2" customFormat="1" ht="16.5" customHeight="1">
      <c r="A217" s="39"/>
      <c r="B217" s="174"/>
      <c r="C217" s="175" t="s">
        <v>1487</v>
      </c>
      <c r="D217" s="175" t="s">
        <v>241</v>
      </c>
      <c r="E217" s="176" t="s">
        <v>3392</v>
      </c>
      <c r="F217" s="177" t="s">
        <v>3393</v>
      </c>
      <c r="G217" s="178" t="s">
        <v>326</v>
      </c>
      <c r="H217" s="179">
        <v>1120</v>
      </c>
      <c r="I217" s="180"/>
      <c r="J217" s="181">
        <f>ROUND(I217*H217,2)</f>
        <v>0</v>
      </c>
      <c r="K217" s="177" t="s">
        <v>460</v>
      </c>
      <c r="L217" s="40"/>
      <c r="M217" s="182" t="s">
        <v>3</v>
      </c>
      <c r="N217" s="183" t="s">
        <v>45</v>
      </c>
      <c r="O217" s="73"/>
      <c r="P217" s="184">
        <f>O217*H217</f>
        <v>0</v>
      </c>
      <c r="Q217" s="184">
        <v>0</v>
      </c>
      <c r="R217" s="184">
        <f>Q217*H217</f>
        <v>0</v>
      </c>
      <c r="S217" s="184">
        <v>0</v>
      </c>
      <c r="T217" s="185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186" t="s">
        <v>246</v>
      </c>
      <c r="AT217" s="186" t="s">
        <v>241</v>
      </c>
      <c r="AU217" s="186" t="s">
        <v>86</v>
      </c>
      <c r="AY217" s="20" t="s">
        <v>239</v>
      </c>
      <c r="BE217" s="187">
        <f>IF(N217="základní",J217,0)</f>
        <v>0</v>
      </c>
      <c r="BF217" s="187">
        <f>IF(N217="snížená",J217,0)</f>
        <v>0</v>
      </c>
      <c r="BG217" s="187">
        <f>IF(N217="zákl. přenesená",J217,0)</f>
        <v>0</v>
      </c>
      <c r="BH217" s="187">
        <f>IF(N217="sníž. přenesená",J217,0)</f>
        <v>0</v>
      </c>
      <c r="BI217" s="187">
        <f>IF(N217="nulová",J217,0)</f>
        <v>0</v>
      </c>
      <c r="BJ217" s="20" t="s">
        <v>86</v>
      </c>
      <c r="BK217" s="187">
        <f>ROUND(I217*H217,2)</f>
        <v>0</v>
      </c>
      <c r="BL217" s="20" t="s">
        <v>246</v>
      </c>
      <c r="BM217" s="186" t="s">
        <v>2193</v>
      </c>
    </row>
    <row r="218" s="2" customFormat="1" ht="16.5" customHeight="1">
      <c r="A218" s="39"/>
      <c r="B218" s="174"/>
      <c r="C218" s="175" t="s">
        <v>1491</v>
      </c>
      <c r="D218" s="175" t="s">
        <v>241</v>
      </c>
      <c r="E218" s="176" t="s">
        <v>3394</v>
      </c>
      <c r="F218" s="177" t="s">
        <v>3395</v>
      </c>
      <c r="G218" s="178" t="s">
        <v>326</v>
      </c>
      <c r="H218" s="179">
        <v>1650</v>
      </c>
      <c r="I218" s="180"/>
      <c r="J218" s="181">
        <f>ROUND(I218*H218,2)</f>
        <v>0</v>
      </c>
      <c r="K218" s="177" t="s">
        <v>460</v>
      </c>
      <c r="L218" s="40"/>
      <c r="M218" s="182" t="s">
        <v>3</v>
      </c>
      <c r="N218" s="183" t="s">
        <v>45</v>
      </c>
      <c r="O218" s="73"/>
      <c r="P218" s="184">
        <f>O218*H218</f>
        <v>0</v>
      </c>
      <c r="Q218" s="184">
        <v>0</v>
      </c>
      <c r="R218" s="184">
        <f>Q218*H218</f>
        <v>0</v>
      </c>
      <c r="S218" s="184">
        <v>0</v>
      </c>
      <c r="T218" s="185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186" t="s">
        <v>246</v>
      </c>
      <c r="AT218" s="186" t="s">
        <v>241</v>
      </c>
      <c r="AU218" s="186" t="s">
        <v>86</v>
      </c>
      <c r="AY218" s="20" t="s">
        <v>239</v>
      </c>
      <c r="BE218" s="187">
        <f>IF(N218="základní",J218,0)</f>
        <v>0</v>
      </c>
      <c r="BF218" s="187">
        <f>IF(N218="snížená",J218,0)</f>
        <v>0</v>
      </c>
      <c r="BG218" s="187">
        <f>IF(N218="zákl. přenesená",J218,0)</f>
        <v>0</v>
      </c>
      <c r="BH218" s="187">
        <f>IF(N218="sníž. přenesená",J218,0)</f>
        <v>0</v>
      </c>
      <c r="BI218" s="187">
        <f>IF(N218="nulová",J218,0)</f>
        <v>0</v>
      </c>
      <c r="BJ218" s="20" t="s">
        <v>86</v>
      </c>
      <c r="BK218" s="187">
        <f>ROUND(I218*H218,2)</f>
        <v>0</v>
      </c>
      <c r="BL218" s="20" t="s">
        <v>246</v>
      </c>
      <c r="BM218" s="186" t="s">
        <v>2203</v>
      </c>
    </row>
    <row r="219" s="2" customFormat="1" ht="16.5" customHeight="1">
      <c r="A219" s="39"/>
      <c r="B219" s="174"/>
      <c r="C219" s="175" t="s">
        <v>1494</v>
      </c>
      <c r="D219" s="175" t="s">
        <v>241</v>
      </c>
      <c r="E219" s="176" t="s">
        <v>3392</v>
      </c>
      <c r="F219" s="177" t="s">
        <v>3393</v>
      </c>
      <c r="G219" s="178" t="s">
        <v>326</v>
      </c>
      <c r="H219" s="179">
        <v>1650</v>
      </c>
      <c r="I219" s="180"/>
      <c r="J219" s="181">
        <f>ROUND(I219*H219,2)</f>
        <v>0</v>
      </c>
      <c r="K219" s="177" t="s">
        <v>460</v>
      </c>
      <c r="L219" s="40"/>
      <c r="M219" s="182" t="s">
        <v>3</v>
      </c>
      <c r="N219" s="183" t="s">
        <v>45</v>
      </c>
      <c r="O219" s="73"/>
      <c r="P219" s="184">
        <f>O219*H219</f>
        <v>0</v>
      </c>
      <c r="Q219" s="184">
        <v>0</v>
      </c>
      <c r="R219" s="184">
        <f>Q219*H219</f>
        <v>0</v>
      </c>
      <c r="S219" s="184">
        <v>0</v>
      </c>
      <c r="T219" s="185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186" t="s">
        <v>246</v>
      </c>
      <c r="AT219" s="186" t="s">
        <v>241</v>
      </c>
      <c r="AU219" s="186" t="s">
        <v>86</v>
      </c>
      <c r="AY219" s="20" t="s">
        <v>239</v>
      </c>
      <c r="BE219" s="187">
        <f>IF(N219="základní",J219,0)</f>
        <v>0</v>
      </c>
      <c r="BF219" s="187">
        <f>IF(N219="snížená",J219,0)</f>
        <v>0</v>
      </c>
      <c r="BG219" s="187">
        <f>IF(N219="zákl. přenesená",J219,0)</f>
        <v>0</v>
      </c>
      <c r="BH219" s="187">
        <f>IF(N219="sníž. přenesená",J219,0)</f>
        <v>0</v>
      </c>
      <c r="BI219" s="187">
        <f>IF(N219="nulová",J219,0)</f>
        <v>0</v>
      </c>
      <c r="BJ219" s="20" t="s">
        <v>86</v>
      </c>
      <c r="BK219" s="187">
        <f>ROUND(I219*H219,2)</f>
        <v>0</v>
      </c>
      <c r="BL219" s="20" t="s">
        <v>246</v>
      </c>
      <c r="BM219" s="186" t="s">
        <v>2212</v>
      </c>
    </row>
    <row r="220" s="2" customFormat="1" ht="16.5" customHeight="1">
      <c r="A220" s="39"/>
      <c r="B220" s="174"/>
      <c r="C220" s="175" t="s">
        <v>1500</v>
      </c>
      <c r="D220" s="175" t="s">
        <v>241</v>
      </c>
      <c r="E220" s="176" t="s">
        <v>3396</v>
      </c>
      <c r="F220" s="177" t="s">
        <v>3397</v>
      </c>
      <c r="G220" s="178" t="s">
        <v>326</v>
      </c>
      <c r="H220" s="179">
        <v>7250</v>
      </c>
      <c r="I220" s="180"/>
      <c r="J220" s="181">
        <f>ROUND(I220*H220,2)</f>
        <v>0</v>
      </c>
      <c r="K220" s="177" t="s">
        <v>460</v>
      </c>
      <c r="L220" s="40"/>
      <c r="M220" s="182" t="s">
        <v>3</v>
      </c>
      <c r="N220" s="183" t="s">
        <v>45</v>
      </c>
      <c r="O220" s="73"/>
      <c r="P220" s="184">
        <f>O220*H220</f>
        <v>0</v>
      </c>
      <c r="Q220" s="184">
        <v>0</v>
      </c>
      <c r="R220" s="184">
        <f>Q220*H220</f>
        <v>0</v>
      </c>
      <c r="S220" s="184">
        <v>0</v>
      </c>
      <c r="T220" s="185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186" t="s">
        <v>246</v>
      </c>
      <c r="AT220" s="186" t="s">
        <v>241</v>
      </c>
      <c r="AU220" s="186" t="s">
        <v>86</v>
      </c>
      <c r="AY220" s="20" t="s">
        <v>239</v>
      </c>
      <c r="BE220" s="187">
        <f>IF(N220="základní",J220,0)</f>
        <v>0</v>
      </c>
      <c r="BF220" s="187">
        <f>IF(N220="snížená",J220,0)</f>
        <v>0</v>
      </c>
      <c r="BG220" s="187">
        <f>IF(N220="zákl. přenesená",J220,0)</f>
        <v>0</v>
      </c>
      <c r="BH220" s="187">
        <f>IF(N220="sníž. přenesená",J220,0)</f>
        <v>0</v>
      </c>
      <c r="BI220" s="187">
        <f>IF(N220="nulová",J220,0)</f>
        <v>0</v>
      </c>
      <c r="BJ220" s="20" t="s">
        <v>86</v>
      </c>
      <c r="BK220" s="187">
        <f>ROUND(I220*H220,2)</f>
        <v>0</v>
      </c>
      <c r="BL220" s="20" t="s">
        <v>246</v>
      </c>
      <c r="BM220" s="186" t="s">
        <v>2221</v>
      </c>
    </row>
    <row r="221" s="2" customFormat="1" ht="16.5" customHeight="1">
      <c r="A221" s="39"/>
      <c r="B221" s="174"/>
      <c r="C221" s="175" t="s">
        <v>1505</v>
      </c>
      <c r="D221" s="175" t="s">
        <v>241</v>
      </c>
      <c r="E221" s="176" t="s">
        <v>3392</v>
      </c>
      <c r="F221" s="177" t="s">
        <v>3393</v>
      </c>
      <c r="G221" s="178" t="s">
        <v>326</v>
      </c>
      <c r="H221" s="179">
        <v>7250</v>
      </c>
      <c r="I221" s="180"/>
      <c r="J221" s="181">
        <f>ROUND(I221*H221,2)</f>
        <v>0</v>
      </c>
      <c r="K221" s="177" t="s">
        <v>460</v>
      </c>
      <c r="L221" s="40"/>
      <c r="M221" s="182" t="s">
        <v>3</v>
      </c>
      <c r="N221" s="183" t="s">
        <v>45</v>
      </c>
      <c r="O221" s="73"/>
      <c r="P221" s="184">
        <f>O221*H221</f>
        <v>0</v>
      </c>
      <c r="Q221" s="184">
        <v>0</v>
      </c>
      <c r="R221" s="184">
        <f>Q221*H221</f>
        <v>0</v>
      </c>
      <c r="S221" s="184">
        <v>0</v>
      </c>
      <c r="T221" s="185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186" t="s">
        <v>246</v>
      </c>
      <c r="AT221" s="186" t="s">
        <v>241</v>
      </c>
      <c r="AU221" s="186" t="s">
        <v>86</v>
      </c>
      <c r="AY221" s="20" t="s">
        <v>239</v>
      </c>
      <c r="BE221" s="187">
        <f>IF(N221="základní",J221,0)</f>
        <v>0</v>
      </c>
      <c r="BF221" s="187">
        <f>IF(N221="snížená",J221,0)</f>
        <v>0</v>
      </c>
      <c r="BG221" s="187">
        <f>IF(N221="zákl. přenesená",J221,0)</f>
        <v>0</v>
      </c>
      <c r="BH221" s="187">
        <f>IF(N221="sníž. přenesená",J221,0)</f>
        <v>0</v>
      </c>
      <c r="BI221" s="187">
        <f>IF(N221="nulová",J221,0)</f>
        <v>0</v>
      </c>
      <c r="BJ221" s="20" t="s">
        <v>86</v>
      </c>
      <c r="BK221" s="187">
        <f>ROUND(I221*H221,2)</f>
        <v>0</v>
      </c>
      <c r="BL221" s="20" t="s">
        <v>246</v>
      </c>
      <c r="BM221" s="186" t="s">
        <v>2231</v>
      </c>
    </row>
    <row r="222" s="2" customFormat="1" ht="16.5" customHeight="1">
      <c r="A222" s="39"/>
      <c r="B222" s="174"/>
      <c r="C222" s="175" t="s">
        <v>1509</v>
      </c>
      <c r="D222" s="175" t="s">
        <v>241</v>
      </c>
      <c r="E222" s="176" t="s">
        <v>3398</v>
      </c>
      <c r="F222" s="177" t="s">
        <v>3399</v>
      </c>
      <c r="G222" s="178" t="s">
        <v>326</v>
      </c>
      <c r="H222" s="179">
        <v>10250</v>
      </c>
      <c r="I222" s="180"/>
      <c r="J222" s="181">
        <f>ROUND(I222*H222,2)</f>
        <v>0</v>
      </c>
      <c r="K222" s="177" t="s">
        <v>460</v>
      </c>
      <c r="L222" s="40"/>
      <c r="M222" s="182" t="s">
        <v>3</v>
      </c>
      <c r="N222" s="183" t="s">
        <v>45</v>
      </c>
      <c r="O222" s="73"/>
      <c r="P222" s="184">
        <f>O222*H222</f>
        <v>0</v>
      </c>
      <c r="Q222" s="184">
        <v>0</v>
      </c>
      <c r="R222" s="184">
        <f>Q222*H222</f>
        <v>0</v>
      </c>
      <c r="S222" s="184">
        <v>0</v>
      </c>
      <c r="T222" s="185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186" t="s">
        <v>246</v>
      </c>
      <c r="AT222" s="186" t="s">
        <v>241</v>
      </c>
      <c r="AU222" s="186" t="s">
        <v>86</v>
      </c>
      <c r="AY222" s="20" t="s">
        <v>239</v>
      </c>
      <c r="BE222" s="187">
        <f>IF(N222="základní",J222,0)</f>
        <v>0</v>
      </c>
      <c r="BF222" s="187">
        <f>IF(N222="snížená",J222,0)</f>
        <v>0</v>
      </c>
      <c r="BG222" s="187">
        <f>IF(N222="zákl. přenesená",J222,0)</f>
        <v>0</v>
      </c>
      <c r="BH222" s="187">
        <f>IF(N222="sníž. přenesená",J222,0)</f>
        <v>0</v>
      </c>
      <c r="BI222" s="187">
        <f>IF(N222="nulová",J222,0)</f>
        <v>0</v>
      </c>
      <c r="BJ222" s="20" t="s">
        <v>86</v>
      </c>
      <c r="BK222" s="187">
        <f>ROUND(I222*H222,2)</f>
        <v>0</v>
      </c>
      <c r="BL222" s="20" t="s">
        <v>246</v>
      </c>
      <c r="BM222" s="186" t="s">
        <v>2239</v>
      </c>
    </row>
    <row r="223" s="2" customFormat="1" ht="16.5" customHeight="1">
      <c r="A223" s="39"/>
      <c r="B223" s="174"/>
      <c r="C223" s="175" t="s">
        <v>1512</v>
      </c>
      <c r="D223" s="175" t="s">
        <v>241</v>
      </c>
      <c r="E223" s="176" t="s">
        <v>3400</v>
      </c>
      <c r="F223" s="177" t="s">
        <v>3393</v>
      </c>
      <c r="G223" s="178" t="s">
        <v>326</v>
      </c>
      <c r="H223" s="179">
        <v>10250</v>
      </c>
      <c r="I223" s="180"/>
      <c r="J223" s="181">
        <f>ROUND(I223*H223,2)</f>
        <v>0</v>
      </c>
      <c r="K223" s="177" t="s">
        <v>460</v>
      </c>
      <c r="L223" s="40"/>
      <c r="M223" s="182" t="s">
        <v>3</v>
      </c>
      <c r="N223" s="183" t="s">
        <v>45</v>
      </c>
      <c r="O223" s="73"/>
      <c r="P223" s="184">
        <f>O223*H223</f>
        <v>0</v>
      </c>
      <c r="Q223" s="184">
        <v>0</v>
      </c>
      <c r="R223" s="184">
        <f>Q223*H223</f>
        <v>0</v>
      </c>
      <c r="S223" s="184">
        <v>0</v>
      </c>
      <c r="T223" s="185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186" t="s">
        <v>246</v>
      </c>
      <c r="AT223" s="186" t="s">
        <v>241</v>
      </c>
      <c r="AU223" s="186" t="s">
        <v>86</v>
      </c>
      <c r="AY223" s="20" t="s">
        <v>239</v>
      </c>
      <c r="BE223" s="187">
        <f>IF(N223="základní",J223,0)</f>
        <v>0</v>
      </c>
      <c r="BF223" s="187">
        <f>IF(N223="snížená",J223,0)</f>
        <v>0</v>
      </c>
      <c r="BG223" s="187">
        <f>IF(N223="zákl. přenesená",J223,0)</f>
        <v>0</v>
      </c>
      <c r="BH223" s="187">
        <f>IF(N223="sníž. přenesená",J223,0)</f>
        <v>0</v>
      </c>
      <c r="BI223" s="187">
        <f>IF(N223="nulová",J223,0)</f>
        <v>0</v>
      </c>
      <c r="BJ223" s="20" t="s">
        <v>86</v>
      </c>
      <c r="BK223" s="187">
        <f>ROUND(I223*H223,2)</f>
        <v>0</v>
      </c>
      <c r="BL223" s="20" t="s">
        <v>246</v>
      </c>
      <c r="BM223" s="186" t="s">
        <v>2260</v>
      </c>
    </row>
    <row r="224" s="2" customFormat="1" ht="16.5" customHeight="1">
      <c r="A224" s="39"/>
      <c r="B224" s="174"/>
      <c r="C224" s="175" t="s">
        <v>1518</v>
      </c>
      <c r="D224" s="175" t="s">
        <v>241</v>
      </c>
      <c r="E224" s="176" t="s">
        <v>3401</v>
      </c>
      <c r="F224" s="177" t="s">
        <v>3402</v>
      </c>
      <c r="G224" s="178" t="s">
        <v>326</v>
      </c>
      <c r="H224" s="179">
        <v>1200</v>
      </c>
      <c r="I224" s="180"/>
      <c r="J224" s="181">
        <f>ROUND(I224*H224,2)</f>
        <v>0</v>
      </c>
      <c r="K224" s="177" t="s">
        <v>460</v>
      </c>
      <c r="L224" s="40"/>
      <c r="M224" s="182" t="s">
        <v>3</v>
      </c>
      <c r="N224" s="183" t="s">
        <v>45</v>
      </c>
      <c r="O224" s="73"/>
      <c r="P224" s="184">
        <f>O224*H224</f>
        <v>0</v>
      </c>
      <c r="Q224" s="184">
        <v>0</v>
      </c>
      <c r="R224" s="184">
        <f>Q224*H224</f>
        <v>0</v>
      </c>
      <c r="S224" s="184">
        <v>0</v>
      </c>
      <c r="T224" s="185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186" t="s">
        <v>246</v>
      </c>
      <c r="AT224" s="186" t="s">
        <v>241</v>
      </c>
      <c r="AU224" s="186" t="s">
        <v>86</v>
      </c>
      <c r="AY224" s="20" t="s">
        <v>239</v>
      </c>
      <c r="BE224" s="187">
        <f>IF(N224="základní",J224,0)</f>
        <v>0</v>
      </c>
      <c r="BF224" s="187">
        <f>IF(N224="snížená",J224,0)</f>
        <v>0</v>
      </c>
      <c r="BG224" s="187">
        <f>IF(N224="zákl. přenesená",J224,0)</f>
        <v>0</v>
      </c>
      <c r="BH224" s="187">
        <f>IF(N224="sníž. přenesená",J224,0)</f>
        <v>0</v>
      </c>
      <c r="BI224" s="187">
        <f>IF(N224="nulová",J224,0)</f>
        <v>0</v>
      </c>
      <c r="BJ224" s="20" t="s">
        <v>86</v>
      </c>
      <c r="BK224" s="187">
        <f>ROUND(I224*H224,2)</f>
        <v>0</v>
      </c>
      <c r="BL224" s="20" t="s">
        <v>246</v>
      </c>
      <c r="BM224" s="186" t="s">
        <v>2283</v>
      </c>
    </row>
    <row r="225" s="2" customFormat="1" ht="16.5" customHeight="1">
      <c r="A225" s="39"/>
      <c r="B225" s="174"/>
      <c r="C225" s="175" t="s">
        <v>1525</v>
      </c>
      <c r="D225" s="175" t="s">
        <v>241</v>
      </c>
      <c r="E225" s="176" t="s">
        <v>3403</v>
      </c>
      <c r="F225" s="177" t="s">
        <v>3393</v>
      </c>
      <c r="G225" s="178" t="s">
        <v>326</v>
      </c>
      <c r="H225" s="179">
        <v>1200</v>
      </c>
      <c r="I225" s="180"/>
      <c r="J225" s="181">
        <f>ROUND(I225*H225,2)</f>
        <v>0</v>
      </c>
      <c r="K225" s="177" t="s">
        <v>460</v>
      </c>
      <c r="L225" s="40"/>
      <c r="M225" s="182" t="s">
        <v>3</v>
      </c>
      <c r="N225" s="183" t="s">
        <v>45</v>
      </c>
      <c r="O225" s="73"/>
      <c r="P225" s="184">
        <f>O225*H225</f>
        <v>0</v>
      </c>
      <c r="Q225" s="184">
        <v>0</v>
      </c>
      <c r="R225" s="184">
        <f>Q225*H225</f>
        <v>0</v>
      </c>
      <c r="S225" s="184">
        <v>0</v>
      </c>
      <c r="T225" s="185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186" t="s">
        <v>246</v>
      </c>
      <c r="AT225" s="186" t="s">
        <v>241</v>
      </c>
      <c r="AU225" s="186" t="s">
        <v>86</v>
      </c>
      <c r="AY225" s="20" t="s">
        <v>239</v>
      </c>
      <c r="BE225" s="187">
        <f>IF(N225="základní",J225,0)</f>
        <v>0</v>
      </c>
      <c r="BF225" s="187">
        <f>IF(N225="snížená",J225,0)</f>
        <v>0</v>
      </c>
      <c r="BG225" s="187">
        <f>IF(N225="zákl. přenesená",J225,0)</f>
        <v>0</v>
      </c>
      <c r="BH225" s="187">
        <f>IF(N225="sníž. přenesená",J225,0)</f>
        <v>0</v>
      </c>
      <c r="BI225" s="187">
        <f>IF(N225="nulová",J225,0)</f>
        <v>0</v>
      </c>
      <c r="BJ225" s="20" t="s">
        <v>86</v>
      </c>
      <c r="BK225" s="187">
        <f>ROUND(I225*H225,2)</f>
        <v>0</v>
      </c>
      <c r="BL225" s="20" t="s">
        <v>246</v>
      </c>
      <c r="BM225" s="186" t="s">
        <v>2292</v>
      </c>
    </row>
    <row r="226" s="2" customFormat="1" ht="16.5" customHeight="1">
      <c r="A226" s="39"/>
      <c r="B226" s="174"/>
      <c r="C226" s="175" t="s">
        <v>1530</v>
      </c>
      <c r="D226" s="175" t="s">
        <v>241</v>
      </c>
      <c r="E226" s="176" t="s">
        <v>3404</v>
      </c>
      <c r="F226" s="177" t="s">
        <v>3405</v>
      </c>
      <c r="G226" s="178" t="s">
        <v>326</v>
      </c>
      <c r="H226" s="179">
        <v>585</v>
      </c>
      <c r="I226" s="180"/>
      <c r="J226" s="181">
        <f>ROUND(I226*H226,2)</f>
        <v>0</v>
      </c>
      <c r="K226" s="177" t="s">
        <v>460</v>
      </c>
      <c r="L226" s="40"/>
      <c r="M226" s="182" t="s">
        <v>3</v>
      </c>
      <c r="N226" s="183" t="s">
        <v>45</v>
      </c>
      <c r="O226" s="73"/>
      <c r="P226" s="184">
        <f>O226*H226</f>
        <v>0</v>
      </c>
      <c r="Q226" s="184">
        <v>0</v>
      </c>
      <c r="R226" s="184">
        <f>Q226*H226</f>
        <v>0</v>
      </c>
      <c r="S226" s="184">
        <v>0</v>
      </c>
      <c r="T226" s="185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186" t="s">
        <v>246</v>
      </c>
      <c r="AT226" s="186" t="s">
        <v>241</v>
      </c>
      <c r="AU226" s="186" t="s">
        <v>86</v>
      </c>
      <c r="AY226" s="20" t="s">
        <v>239</v>
      </c>
      <c r="BE226" s="187">
        <f>IF(N226="základní",J226,0)</f>
        <v>0</v>
      </c>
      <c r="BF226" s="187">
        <f>IF(N226="snížená",J226,0)</f>
        <v>0</v>
      </c>
      <c r="BG226" s="187">
        <f>IF(N226="zákl. přenesená",J226,0)</f>
        <v>0</v>
      </c>
      <c r="BH226" s="187">
        <f>IF(N226="sníž. přenesená",J226,0)</f>
        <v>0</v>
      </c>
      <c r="BI226" s="187">
        <f>IF(N226="nulová",J226,0)</f>
        <v>0</v>
      </c>
      <c r="BJ226" s="20" t="s">
        <v>86</v>
      </c>
      <c r="BK226" s="187">
        <f>ROUND(I226*H226,2)</f>
        <v>0</v>
      </c>
      <c r="BL226" s="20" t="s">
        <v>246</v>
      </c>
      <c r="BM226" s="186" t="s">
        <v>2300</v>
      </c>
    </row>
    <row r="227" s="2" customFormat="1" ht="16.5" customHeight="1">
      <c r="A227" s="39"/>
      <c r="B227" s="174"/>
      <c r="C227" s="175" t="s">
        <v>1535</v>
      </c>
      <c r="D227" s="175" t="s">
        <v>241</v>
      </c>
      <c r="E227" s="176" t="s">
        <v>3406</v>
      </c>
      <c r="F227" s="177" t="s">
        <v>3393</v>
      </c>
      <c r="G227" s="178" t="s">
        <v>326</v>
      </c>
      <c r="H227" s="179">
        <v>585</v>
      </c>
      <c r="I227" s="180"/>
      <c r="J227" s="181">
        <f>ROUND(I227*H227,2)</f>
        <v>0</v>
      </c>
      <c r="K227" s="177" t="s">
        <v>460</v>
      </c>
      <c r="L227" s="40"/>
      <c r="M227" s="182" t="s">
        <v>3</v>
      </c>
      <c r="N227" s="183" t="s">
        <v>45</v>
      </c>
      <c r="O227" s="73"/>
      <c r="P227" s="184">
        <f>O227*H227</f>
        <v>0</v>
      </c>
      <c r="Q227" s="184">
        <v>0</v>
      </c>
      <c r="R227" s="184">
        <f>Q227*H227</f>
        <v>0</v>
      </c>
      <c r="S227" s="184">
        <v>0</v>
      </c>
      <c r="T227" s="185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186" t="s">
        <v>246</v>
      </c>
      <c r="AT227" s="186" t="s">
        <v>241</v>
      </c>
      <c r="AU227" s="186" t="s">
        <v>86</v>
      </c>
      <c r="AY227" s="20" t="s">
        <v>239</v>
      </c>
      <c r="BE227" s="187">
        <f>IF(N227="základní",J227,0)</f>
        <v>0</v>
      </c>
      <c r="BF227" s="187">
        <f>IF(N227="snížená",J227,0)</f>
        <v>0</v>
      </c>
      <c r="BG227" s="187">
        <f>IF(N227="zákl. přenesená",J227,0)</f>
        <v>0</v>
      </c>
      <c r="BH227" s="187">
        <f>IF(N227="sníž. přenesená",J227,0)</f>
        <v>0</v>
      </c>
      <c r="BI227" s="187">
        <f>IF(N227="nulová",J227,0)</f>
        <v>0</v>
      </c>
      <c r="BJ227" s="20" t="s">
        <v>86</v>
      </c>
      <c r="BK227" s="187">
        <f>ROUND(I227*H227,2)</f>
        <v>0</v>
      </c>
      <c r="BL227" s="20" t="s">
        <v>246</v>
      </c>
      <c r="BM227" s="186" t="s">
        <v>2310</v>
      </c>
    </row>
    <row r="228" s="2" customFormat="1" ht="16.5" customHeight="1">
      <c r="A228" s="39"/>
      <c r="B228" s="174"/>
      <c r="C228" s="175" t="s">
        <v>1539</v>
      </c>
      <c r="D228" s="175" t="s">
        <v>241</v>
      </c>
      <c r="E228" s="176" t="s">
        <v>3407</v>
      </c>
      <c r="F228" s="177" t="s">
        <v>3408</v>
      </c>
      <c r="G228" s="178" t="s">
        <v>326</v>
      </c>
      <c r="H228" s="179">
        <v>220</v>
      </c>
      <c r="I228" s="180"/>
      <c r="J228" s="181">
        <f>ROUND(I228*H228,2)</f>
        <v>0</v>
      </c>
      <c r="K228" s="177" t="s">
        <v>460</v>
      </c>
      <c r="L228" s="40"/>
      <c r="M228" s="182" t="s">
        <v>3</v>
      </c>
      <c r="N228" s="183" t="s">
        <v>45</v>
      </c>
      <c r="O228" s="73"/>
      <c r="P228" s="184">
        <f>O228*H228</f>
        <v>0</v>
      </c>
      <c r="Q228" s="184">
        <v>0</v>
      </c>
      <c r="R228" s="184">
        <f>Q228*H228</f>
        <v>0</v>
      </c>
      <c r="S228" s="184">
        <v>0</v>
      </c>
      <c r="T228" s="185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186" t="s">
        <v>246</v>
      </c>
      <c r="AT228" s="186" t="s">
        <v>241</v>
      </c>
      <c r="AU228" s="186" t="s">
        <v>86</v>
      </c>
      <c r="AY228" s="20" t="s">
        <v>239</v>
      </c>
      <c r="BE228" s="187">
        <f>IF(N228="základní",J228,0)</f>
        <v>0</v>
      </c>
      <c r="BF228" s="187">
        <f>IF(N228="snížená",J228,0)</f>
        <v>0</v>
      </c>
      <c r="BG228" s="187">
        <f>IF(N228="zákl. přenesená",J228,0)</f>
        <v>0</v>
      </c>
      <c r="BH228" s="187">
        <f>IF(N228="sníž. přenesená",J228,0)</f>
        <v>0</v>
      </c>
      <c r="BI228" s="187">
        <f>IF(N228="nulová",J228,0)</f>
        <v>0</v>
      </c>
      <c r="BJ228" s="20" t="s">
        <v>86</v>
      </c>
      <c r="BK228" s="187">
        <f>ROUND(I228*H228,2)</f>
        <v>0</v>
      </c>
      <c r="BL228" s="20" t="s">
        <v>246</v>
      </c>
      <c r="BM228" s="186" t="s">
        <v>2316</v>
      </c>
    </row>
    <row r="229" s="2" customFormat="1" ht="16.5" customHeight="1">
      <c r="A229" s="39"/>
      <c r="B229" s="174"/>
      <c r="C229" s="175" t="s">
        <v>1544</v>
      </c>
      <c r="D229" s="175" t="s">
        <v>241</v>
      </c>
      <c r="E229" s="176" t="s">
        <v>3409</v>
      </c>
      <c r="F229" s="177" t="s">
        <v>3270</v>
      </c>
      <c r="G229" s="178" t="s">
        <v>326</v>
      </c>
      <c r="H229" s="179">
        <v>220</v>
      </c>
      <c r="I229" s="180"/>
      <c r="J229" s="181">
        <f>ROUND(I229*H229,2)</f>
        <v>0</v>
      </c>
      <c r="K229" s="177" t="s">
        <v>460</v>
      </c>
      <c r="L229" s="40"/>
      <c r="M229" s="182" t="s">
        <v>3</v>
      </c>
      <c r="N229" s="183" t="s">
        <v>45</v>
      </c>
      <c r="O229" s="73"/>
      <c r="P229" s="184">
        <f>O229*H229</f>
        <v>0</v>
      </c>
      <c r="Q229" s="184">
        <v>0</v>
      </c>
      <c r="R229" s="184">
        <f>Q229*H229</f>
        <v>0</v>
      </c>
      <c r="S229" s="184">
        <v>0</v>
      </c>
      <c r="T229" s="185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186" t="s">
        <v>246</v>
      </c>
      <c r="AT229" s="186" t="s">
        <v>241</v>
      </c>
      <c r="AU229" s="186" t="s">
        <v>86</v>
      </c>
      <c r="AY229" s="20" t="s">
        <v>239</v>
      </c>
      <c r="BE229" s="187">
        <f>IF(N229="základní",J229,0)</f>
        <v>0</v>
      </c>
      <c r="BF229" s="187">
        <f>IF(N229="snížená",J229,0)</f>
        <v>0</v>
      </c>
      <c r="BG229" s="187">
        <f>IF(N229="zákl. přenesená",J229,0)</f>
        <v>0</v>
      </c>
      <c r="BH229" s="187">
        <f>IF(N229="sníž. přenesená",J229,0)</f>
        <v>0</v>
      </c>
      <c r="BI229" s="187">
        <f>IF(N229="nulová",J229,0)</f>
        <v>0</v>
      </c>
      <c r="BJ229" s="20" t="s">
        <v>86</v>
      </c>
      <c r="BK229" s="187">
        <f>ROUND(I229*H229,2)</f>
        <v>0</v>
      </c>
      <c r="BL229" s="20" t="s">
        <v>246</v>
      </c>
      <c r="BM229" s="186" t="s">
        <v>2338</v>
      </c>
    </row>
    <row r="230" s="2" customFormat="1" ht="16.5" customHeight="1">
      <c r="A230" s="39"/>
      <c r="B230" s="174"/>
      <c r="C230" s="175" t="s">
        <v>1547</v>
      </c>
      <c r="D230" s="175" t="s">
        <v>241</v>
      </c>
      <c r="E230" s="176" t="s">
        <v>3410</v>
      </c>
      <c r="F230" s="177" t="s">
        <v>3411</v>
      </c>
      <c r="G230" s="178" t="s">
        <v>326</v>
      </c>
      <c r="H230" s="179">
        <v>960</v>
      </c>
      <c r="I230" s="180"/>
      <c r="J230" s="181">
        <f>ROUND(I230*H230,2)</f>
        <v>0</v>
      </c>
      <c r="K230" s="177" t="s">
        <v>460</v>
      </c>
      <c r="L230" s="40"/>
      <c r="M230" s="182" t="s">
        <v>3</v>
      </c>
      <c r="N230" s="183" t="s">
        <v>45</v>
      </c>
      <c r="O230" s="73"/>
      <c r="P230" s="184">
        <f>O230*H230</f>
        <v>0</v>
      </c>
      <c r="Q230" s="184">
        <v>0</v>
      </c>
      <c r="R230" s="184">
        <f>Q230*H230</f>
        <v>0</v>
      </c>
      <c r="S230" s="184">
        <v>0</v>
      </c>
      <c r="T230" s="185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186" t="s">
        <v>246</v>
      </c>
      <c r="AT230" s="186" t="s">
        <v>241</v>
      </c>
      <c r="AU230" s="186" t="s">
        <v>86</v>
      </c>
      <c r="AY230" s="20" t="s">
        <v>239</v>
      </c>
      <c r="BE230" s="187">
        <f>IF(N230="základní",J230,0)</f>
        <v>0</v>
      </c>
      <c r="BF230" s="187">
        <f>IF(N230="snížená",J230,0)</f>
        <v>0</v>
      </c>
      <c r="BG230" s="187">
        <f>IF(N230="zákl. přenesená",J230,0)</f>
        <v>0</v>
      </c>
      <c r="BH230" s="187">
        <f>IF(N230="sníž. přenesená",J230,0)</f>
        <v>0</v>
      </c>
      <c r="BI230" s="187">
        <f>IF(N230="nulová",J230,0)</f>
        <v>0</v>
      </c>
      <c r="BJ230" s="20" t="s">
        <v>86</v>
      </c>
      <c r="BK230" s="187">
        <f>ROUND(I230*H230,2)</f>
        <v>0</v>
      </c>
      <c r="BL230" s="20" t="s">
        <v>246</v>
      </c>
      <c r="BM230" s="186" t="s">
        <v>2348</v>
      </c>
    </row>
    <row r="231" s="2" customFormat="1" ht="16.5" customHeight="1">
      <c r="A231" s="39"/>
      <c r="B231" s="174"/>
      <c r="C231" s="175" t="s">
        <v>1551</v>
      </c>
      <c r="D231" s="175" t="s">
        <v>241</v>
      </c>
      <c r="E231" s="176" t="s">
        <v>3409</v>
      </c>
      <c r="F231" s="177" t="s">
        <v>3270</v>
      </c>
      <c r="G231" s="178" t="s">
        <v>326</v>
      </c>
      <c r="H231" s="179">
        <v>960</v>
      </c>
      <c r="I231" s="180"/>
      <c r="J231" s="181">
        <f>ROUND(I231*H231,2)</f>
        <v>0</v>
      </c>
      <c r="K231" s="177" t="s">
        <v>460</v>
      </c>
      <c r="L231" s="40"/>
      <c r="M231" s="182" t="s">
        <v>3</v>
      </c>
      <c r="N231" s="183" t="s">
        <v>45</v>
      </c>
      <c r="O231" s="73"/>
      <c r="P231" s="184">
        <f>O231*H231</f>
        <v>0</v>
      </c>
      <c r="Q231" s="184">
        <v>0</v>
      </c>
      <c r="R231" s="184">
        <f>Q231*H231</f>
        <v>0</v>
      </c>
      <c r="S231" s="184">
        <v>0</v>
      </c>
      <c r="T231" s="185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186" t="s">
        <v>246</v>
      </c>
      <c r="AT231" s="186" t="s">
        <v>241</v>
      </c>
      <c r="AU231" s="186" t="s">
        <v>86</v>
      </c>
      <c r="AY231" s="20" t="s">
        <v>239</v>
      </c>
      <c r="BE231" s="187">
        <f>IF(N231="základní",J231,0)</f>
        <v>0</v>
      </c>
      <c r="BF231" s="187">
        <f>IF(N231="snížená",J231,0)</f>
        <v>0</v>
      </c>
      <c r="BG231" s="187">
        <f>IF(N231="zákl. přenesená",J231,0)</f>
        <v>0</v>
      </c>
      <c r="BH231" s="187">
        <f>IF(N231="sníž. přenesená",J231,0)</f>
        <v>0</v>
      </c>
      <c r="BI231" s="187">
        <f>IF(N231="nulová",J231,0)</f>
        <v>0</v>
      </c>
      <c r="BJ231" s="20" t="s">
        <v>86</v>
      </c>
      <c r="BK231" s="187">
        <f>ROUND(I231*H231,2)</f>
        <v>0</v>
      </c>
      <c r="BL231" s="20" t="s">
        <v>246</v>
      </c>
      <c r="BM231" s="186" t="s">
        <v>2357</v>
      </c>
    </row>
    <row r="232" s="2" customFormat="1" ht="16.5" customHeight="1">
      <c r="A232" s="39"/>
      <c r="B232" s="174"/>
      <c r="C232" s="175" t="s">
        <v>1556</v>
      </c>
      <c r="D232" s="175" t="s">
        <v>241</v>
      </c>
      <c r="E232" s="176" t="s">
        <v>3412</v>
      </c>
      <c r="F232" s="177" t="s">
        <v>3413</v>
      </c>
      <c r="G232" s="178" t="s">
        <v>326</v>
      </c>
      <c r="H232" s="179">
        <v>315</v>
      </c>
      <c r="I232" s="180"/>
      <c r="J232" s="181">
        <f>ROUND(I232*H232,2)</f>
        <v>0</v>
      </c>
      <c r="K232" s="177" t="s">
        <v>460</v>
      </c>
      <c r="L232" s="40"/>
      <c r="M232" s="182" t="s">
        <v>3</v>
      </c>
      <c r="N232" s="183" t="s">
        <v>45</v>
      </c>
      <c r="O232" s="73"/>
      <c r="P232" s="184">
        <f>O232*H232</f>
        <v>0</v>
      </c>
      <c r="Q232" s="184">
        <v>0</v>
      </c>
      <c r="R232" s="184">
        <f>Q232*H232</f>
        <v>0</v>
      </c>
      <c r="S232" s="184">
        <v>0</v>
      </c>
      <c r="T232" s="185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186" t="s">
        <v>246</v>
      </c>
      <c r="AT232" s="186" t="s">
        <v>241</v>
      </c>
      <c r="AU232" s="186" t="s">
        <v>86</v>
      </c>
      <c r="AY232" s="20" t="s">
        <v>239</v>
      </c>
      <c r="BE232" s="187">
        <f>IF(N232="základní",J232,0)</f>
        <v>0</v>
      </c>
      <c r="BF232" s="187">
        <f>IF(N232="snížená",J232,0)</f>
        <v>0</v>
      </c>
      <c r="BG232" s="187">
        <f>IF(N232="zákl. přenesená",J232,0)</f>
        <v>0</v>
      </c>
      <c r="BH232" s="187">
        <f>IF(N232="sníž. přenesená",J232,0)</f>
        <v>0</v>
      </c>
      <c r="BI232" s="187">
        <f>IF(N232="nulová",J232,0)</f>
        <v>0</v>
      </c>
      <c r="BJ232" s="20" t="s">
        <v>86</v>
      </c>
      <c r="BK232" s="187">
        <f>ROUND(I232*H232,2)</f>
        <v>0</v>
      </c>
      <c r="BL232" s="20" t="s">
        <v>246</v>
      </c>
      <c r="BM232" s="186" t="s">
        <v>2387</v>
      </c>
    </row>
    <row r="233" s="2" customFormat="1" ht="16.5" customHeight="1">
      <c r="A233" s="39"/>
      <c r="B233" s="174"/>
      <c r="C233" s="175" t="s">
        <v>1560</v>
      </c>
      <c r="D233" s="175" t="s">
        <v>241</v>
      </c>
      <c r="E233" s="176" t="s">
        <v>3414</v>
      </c>
      <c r="F233" s="177" t="s">
        <v>3270</v>
      </c>
      <c r="G233" s="178" t="s">
        <v>326</v>
      </c>
      <c r="H233" s="179">
        <v>315</v>
      </c>
      <c r="I233" s="180"/>
      <c r="J233" s="181">
        <f>ROUND(I233*H233,2)</f>
        <v>0</v>
      </c>
      <c r="K233" s="177" t="s">
        <v>460</v>
      </c>
      <c r="L233" s="40"/>
      <c r="M233" s="182" t="s">
        <v>3</v>
      </c>
      <c r="N233" s="183" t="s">
        <v>45</v>
      </c>
      <c r="O233" s="73"/>
      <c r="P233" s="184">
        <f>O233*H233</f>
        <v>0</v>
      </c>
      <c r="Q233" s="184">
        <v>0</v>
      </c>
      <c r="R233" s="184">
        <f>Q233*H233</f>
        <v>0</v>
      </c>
      <c r="S233" s="184">
        <v>0</v>
      </c>
      <c r="T233" s="185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186" t="s">
        <v>246</v>
      </c>
      <c r="AT233" s="186" t="s">
        <v>241</v>
      </c>
      <c r="AU233" s="186" t="s">
        <v>86</v>
      </c>
      <c r="AY233" s="20" t="s">
        <v>239</v>
      </c>
      <c r="BE233" s="187">
        <f>IF(N233="základní",J233,0)</f>
        <v>0</v>
      </c>
      <c r="BF233" s="187">
        <f>IF(N233="snížená",J233,0)</f>
        <v>0</v>
      </c>
      <c r="BG233" s="187">
        <f>IF(N233="zákl. přenesená",J233,0)</f>
        <v>0</v>
      </c>
      <c r="BH233" s="187">
        <f>IF(N233="sníž. přenesená",J233,0)</f>
        <v>0</v>
      </c>
      <c r="BI233" s="187">
        <f>IF(N233="nulová",J233,0)</f>
        <v>0</v>
      </c>
      <c r="BJ233" s="20" t="s">
        <v>86</v>
      </c>
      <c r="BK233" s="187">
        <f>ROUND(I233*H233,2)</f>
        <v>0</v>
      </c>
      <c r="BL233" s="20" t="s">
        <v>246</v>
      </c>
      <c r="BM233" s="186" t="s">
        <v>2401</v>
      </c>
    </row>
    <row r="234" s="2" customFormat="1" ht="16.5" customHeight="1">
      <c r="A234" s="39"/>
      <c r="B234" s="174"/>
      <c r="C234" s="175" t="s">
        <v>1583</v>
      </c>
      <c r="D234" s="175" t="s">
        <v>241</v>
      </c>
      <c r="E234" s="176" t="s">
        <v>3415</v>
      </c>
      <c r="F234" s="177" t="s">
        <v>3416</v>
      </c>
      <c r="G234" s="178" t="s">
        <v>326</v>
      </c>
      <c r="H234" s="179">
        <v>120</v>
      </c>
      <c r="I234" s="180"/>
      <c r="J234" s="181">
        <f>ROUND(I234*H234,2)</f>
        <v>0</v>
      </c>
      <c r="K234" s="177" t="s">
        <v>460</v>
      </c>
      <c r="L234" s="40"/>
      <c r="M234" s="182" t="s">
        <v>3</v>
      </c>
      <c r="N234" s="183" t="s">
        <v>45</v>
      </c>
      <c r="O234" s="73"/>
      <c r="P234" s="184">
        <f>O234*H234</f>
        <v>0</v>
      </c>
      <c r="Q234" s="184">
        <v>0</v>
      </c>
      <c r="R234" s="184">
        <f>Q234*H234</f>
        <v>0</v>
      </c>
      <c r="S234" s="184">
        <v>0</v>
      </c>
      <c r="T234" s="185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186" t="s">
        <v>246</v>
      </c>
      <c r="AT234" s="186" t="s">
        <v>241</v>
      </c>
      <c r="AU234" s="186" t="s">
        <v>86</v>
      </c>
      <c r="AY234" s="20" t="s">
        <v>239</v>
      </c>
      <c r="BE234" s="187">
        <f>IF(N234="základní",J234,0)</f>
        <v>0</v>
      </c>
      <c r="BF234" s="187">
        <f>IF(N234="snížená",J234,0)</f>
        <v>0</v>
      </c>
      <c r="BG234" s="187">
        <f>IF(N234="zákl. přenesená",J234,0)</f>
        <v>0</v>
      </c>
      <c r="BH234" s="187">
        <f>IF(N234="sníž. přenesená",J234,0)</f>
        <v>0</v>
      </c>
      <c r="BI234" s="187">
        <f>IF(N234="nulová",J234,0)</f>
        <v>0</v>
      </c>
      <c r="BJ234" s="20" t="s">
        <v>86</v>
      </c>
      <c r="BK234" s="187">
        <f>ROUND(I234*H234,2)</f>
        <v>0</v>
      </c>
      <c r="BL234" s="20" t="s">
        <v>246</v>
      </c>
      <c r="BM234" s="186" t="s">
        <v>2413</v>
      </c>
    </row>
    <row r="235" s="2" customFormat="1" ht="16.5" customHeight="1">
      <c r="A235" s="39"/>
      <c r="B235" s="174"/>
      <c r="C235" s="175" t="s">
        <v>1588</v>
      </c>
      <c r="D235" s="175" t="s">
        <v>241</v>
      </c>
      <c r="E235" s="176" t="s">
        <v>3417</v>
      </c>
      <c r="F235" s="177" t="s">
        <v>3270</v>
      </c>
      <c r="G235" s="178" t="s">
        <v>326</v>
      </c>
      <c r="H235" s="179">
        <v>120</v>
      </c>
      <c r="I235" s="180"/>
      <c r="J235" s="181">
        <f>ROUND(I235*H235,2)</f>
        <v>0</v>
      </c>
      <c r="K235" s="177" t="s">
        <v>460</v>
      </c>
      <c r="L235" s="40"/>
      <c r="M235" s="182" t="s">
        <v>3</v>
      </c>
      <c r="N235" s="183" t="s">
        <v>45</v>
      </c>
      <c r="O235" s="73"/>
      <c r="P235" s="184">
        <f>O235*H235</f>
        <v>0</v>
      </c>
      <c r="Q235" s="184">
        <v>0</v>
      </c>
      <c r="R235" s="184">
        <f>Q235*H235</f>
        <v>0</v>
      </c>
      <c r="S235" s="184">
        <v>0</v>
      </c>
      <c r="T235" s="185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186" t="s">
        <v>246</v>
      </c>
      <c r="AT235" s="186" t="s">
        <v>241</v>
      </c>
      <c r="AU235" s="186" t="s">
        <v>86</v>
      </c>
      <c r="AY235" s="20" t="s">
        <v>239</v>
      </c>
      <c r="BE235" s="187">
        <f>IF(N235="základní",J235,0)</f>
        <v>0</v>
      </c>
      <c r="BF235" s="187">
        <f>IF(N235="snížená",J235,0)</f>
        <v>0</v>
      </c>
      <c r="BG235" s="187">
        <f>IF(N235="zákl. přenesená",J235,0)</f>
        <v>0</v>
      </c>
      <c r="BH235" s="187">
        <f>IF(N235="sníž. přenesená",J235,0)</f>
        <v>0</v>
      </c>
      <c r="BI235" s="187">
        <f>IF(N235="nulová",J235,0)</f>
        <v>0</v>
      </c>
      <c r="BJ235" s="20" t="s">
        <v>86</v>
      </c>
      <c r="BK235" s="187">
        <f>ROUND(I235*H235,2)</f>
        <v>0</v>
      </c>
      <c r="BL235" s="20" t="s">
        <v>246</v>
      </c>
      <c r="BM235" s="186" t="s">
        <v>3418</v>
      </c>
    </row>
    <row r="236" s="2" customFormat="1" ht="16.5" customHeight="1">
      <c r="A236" s="39"/>
      <c r="B236" s="174"/>
      <c r="C236" s="175" t="s">
        <v>1593</v>
      </c>
      <c r="D236" s="175" t="s">
        <v>241</v>
      </c>
      <c r="E236" s="176" t="s">
        <v>3419</v>
      </c>
      <c r="F236" s="177" t="s">
        <v>3420</v>
      </c>
      <c r="G236" s="178" t="s">
        <v>326</v>
      </c>
      <c r="H236" s="179">
        <v>96</v>
      </c>
      <c r="I236" s="180"/>
      <c r="J236" s="181">
        <f>ROUND(I236*H236,2)</f>
        <v>0</v>
      </c>
      <c r="K236" s="177" t="s">
        <v>460</v>
      </c>
      <c r="L236" s="40"/>
      <c r="M236" s="182" t="s">
        <v>3</v>
      </c>
      <c r="N236" s="183" t="s">
        <v>45</v>
      </c>
      <c r="O236" s="73"/>
      <c r="P236" s="184">
        <f>O236*H236</f>
        <v>0</v>
      </c>
      <c r="Q236" s="184">
        <v>0</v>
      </c>
      <c r="R236" s="184">
        <f>Q236*H236</f>
        <v>0</v>
      </c>
      <c r="S236" s="184">
        <v>0</v>
      </c>
      <c r="T236" s="185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186" t="s">
        <v>246</v>
      </c>
      <c r="AT236" s="186" t="s">
        <v>241</v>
      </c>
      <c r="AU236" s="186" t="s">
        <v>86</v>
      </c>
      <c r="AY236" s="20" t="s">
        <v>239</v>
      </c>
      <c r="BE236" s="187">
        <f>IF(N236="základní",J236,0)</f>
        <v>0</v>
      </c>
      <c r="BF236" s="187">
        <f>IF(N236="snížená",J236,0)</f>
        <v>0</v>
      </c>
      <c r="BG236" s="187">
        <f>IF(N236="zákl. přenesená",J236,0)</f>
        <v>0</v>
      </c>
      <c r="BH236" s="187">
        <f>IF(N236="sníž. přenesená",J236,0)</f>
        <v>0</v>
      </c>
      <c r="BI236" s="187">
        <f>IF(N236="nulová",J236,0)</f>
        <v>0</v>
      </c>
      <c r="BJ236" s="20" t="s">
        <v>86</v>
      </c>
      <c r="BK236" s="187">
        <f>ROUND(I236*H236,2)</f>
        <v>0</v>
      </c>
      <c r="BL236" s="20" t="s">
        <v>246</v>
      </c>
      <c r="BM236" s="186" t="s">
        <v>3421</v>
      </c>
    </row>
    <row r="237" s="2" customFormat="1" ht="16.5" customHeight="1">
      <c r="A237" s="39"/>
      <c r="B237" s="174"/>
      <c r="C237" s="175" t="s">
        <v>1597</v>
      </c>
      <c r="D237" s="175" t="s">
        <v>241</v>
      </c>
      <c r="E237" s="176" t="s">
        <v>3422</v>
      </c>
      <c r="F237" s="177" t="s">
        <v>3270</v>
      </c>
      <c r="G237" s="178" t="s">
        <v>326</v>
      </c>
      <c r="H237" s="179">
        <v>96</v>
      </c>
      <c r="I237" s="180"/>
      <c r="J237" s="181">
        <f>ROUND(I237*H237,2)</f>
        <v>0</v>
      </c>
      <c r="K237" s="177" t="s">
        <v>460</v>
      </c>
      <c r="L237" s="40"/>
      <c r="M237" s="182" t="s">
        <v>3</v>
      </c>
      <c r="N237" s="183" t="s">
        <v>45</v>
      </c>
      <c r="O237" s="73"/>
      <c r="P237" s="184">
        <f>O237*H237</f>
        <v>0</v>
      </c>
      <c r="Q237" s="184">
        <v>0</v>
      </c>
      <c r="R237" s="184">
        <f>Q237*H237</f>
        <v>0</v>
      </c>
      <c r="S237" s="184">
        <v>0</v>
      </c>
      <c r="T237" s="185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186" t="s">
        <v>246</v>
      </c>
      <c r="AT237" s="186" t="s">
        <v>241</v>
      </c>
      <c r="AU237" s="186" t="s">
        <v>86</v>
      </c>
      <c r="AY237" s="20" t="s">
        <v>239</v>
      </c>
      <c r="BE237" s="187">
        <f>IF(N237="základní",J237,0)</f>
        <v>0</v>
      </c>
      <c r="BF237" s="187">
        <f>IF(N237="snížená",J237,0)</f>
        <v>0</v>
      </c>
      <c r="BG237" s="187">
        <f>IF(N237="zákl. přenesená",J237,0)</f>
        <v>0</v>
      </c>
      <c r="BH237" s="187">
        <f>IF(N237="sníž. přenesená",J237,0)</f>
        <v>0</v>
      </c>
      <c r="BI237" s="187">
        <f>IF(N237="nulová",J237,0)</f>
        <v>0</v>
      </c>
      <c r="BJ237" s="20" t="s">
        <v>86</v>
      </c>
      <c r="BK237" s="187">
        <f>ROUND(I237*H237,2)</f>
        <v>0</v>
      </c>
      <c r="BL237" s="20" t="s">
        <v>246</v>
      </c>
      <c r="BM237" s="186" t="s">
        <v>3423</v>
      </c>
    </row>
    <row r="238" s="2" customFormat="1" ht="16.5" customHeight="1">
      <c r="A238" s="39"/>
      <c r="B238" s="174"/>
      <c r="C238" s="175" t="s">
        <v>1602</v>
      </c>
      <c r="D238" s="175" t="s">
        <v>241</v>
      </c>
      <c r="E238" s="176" t="s">
        <v>3424</v>
      </c>
      <c r="F238" s="177" t="s">
        <v>3425</v>
      </c>
      <c r="G238" s="178" t="s">
        <v>326</v>
      </c>
      <c r="H238" s="179">
        <v>465</v>
      </c>
      <c r="I238" s="180"/>
      <c r="J238" s="181">
        <f>ROUND(I238*H238,2)</f>
        <v>0</v>
      </c>
      <c r="K238" s="177" t="s">
        <v>460</v>
      </c>
      <c r="L238" s="40"/>
      <c r="M238" s="182" t="s">
        <v>3</v>
      </c>
      <c r="N238" s="183" t="s">
        <v>45</v>
      </c>
      <c r="O238" s="73"/>
      <c r="P238" s="184">
        <f>O238*H238</f>
        <v>0</v>
      </c>
      <c r="Q238" s="184">
        <v>0</v>
      </c>
      <c r="R238" s="184">
        <f>Q238*H238</f>
        <v>0</v>
      </c>
      <c r="S238" s="184">
        <v>0</v>
      </c>
      <c r="T238" s="185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186" t="s">
        <v>246</v>
      </c>
      <c r="AT238" s="186" t="s">
        <v>241</v>
      </c>
      <c r="AU238" s="186" t="s">
        <v>86</v>
      </c>
      <c r="AY238" s="20" t="s">
        <v>239</v>
      </c>
      <c r="BE238" s="187">
        <f>IF(N238="základní",J238,0)</f>
        <v>0</v>
      </c>
      <c r="BF238" s="187">
        <f>IF(N238="snížená",J238,0)</f>
        <v>0</v>
      </c>
      <c r="BG238" s="187">
        <f>IF(N238="zákl. přenesená",J238,0)</f>
        <v>0</v>
      </c>
      <c r="BH238" s="187">
        <f>IF(N238="sníž. přenesená",J238,0)</f>
        <v>0</v>
      </c>
      <c r="BI238" s="187">
        <f>IF(N238="nulová",J238,0)</f>
        <v>0</v>
      </c>
      <c r="BJ238" s="20" t="s">
        <v>86</v>
      </c>
      <c r="BK238" s="187">
        <f>ROUND(I238*H238,2)</f>
        <v>0</v>
      </c>
      <c r="BL238" s="20" t="s">
        <v>246</v>
      </c>
      <c r="BM238" s="186" t="s">
        <v>3426</v>
      </c>
    </row>
    <row r="239" s="2" customFormat="1" ht="16.5" customHeight="1">
      <c r="A239" s="39"/>
      <c r="B239" s="174"/>
      <c r="C239" s="175" t="s">
        <v>1607</v>
      </c>
      <c r="D239" s="175" t="s">
        <v>241</v>
      </c>
      <c r="E239" s="176" t="s">
        <v>3422</v>
      </c>
      <c r="F239" s="177" t="s">
        <v>3270</v>
      </c>
      <c r="G239" s="178" t="s">
        <v>326</v>
      </c>
      <c r="H239" s="179">
        <v>465</v>
      </c>
      <c r="I239" s="180"/>
      <c r="J239" s="181">
        <f>ROUND(I239*H239,2)</f>
        <v>0</v>
      </c>
      <c r="K239" s="177" t="s">
        <v>460</v>
      </c>
      <c r="L239" s="40"/>
      <c r="M239" s="182" t="s">
        <v>3</v>
      </c>
      <c r="N239" s="183" t="s">
        <v>45</v>
      </c>
      <c r="O239" s="73"/>
      <c r="P239" s="184">
        <f>O239*H239</f>
        <v>0</v>
      </c>
      <c r="Q239" s="184">
        <v>0</v>
      </c>
      <c r="R239" s="184">
        <f>Q239*H239</f>
        <v>0</v>
      </c>
      <c r="S239" s="184">
        <v>0</v>
      </c>
      <c r="T239" s="185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186" t="s">
        <v>246</v>
      </c>
      <c r="AT239" s="186" t="s">
        <v>241</v>
      </c>
      <c r="AU239" s="186" t="s">
        <v>86</v>
      </c>
      <c r="AY239" s="20" t="s">
        <v>239</v>
      </c>
      <c r="BE239" s="187">
        <f>IF(N239="základní",J239,0)</f>
        <v>0</v>
      </c>
      <c r="BF239" s="187">
        <f>IF(N239="snížená",J239,0)</f>
        <v>0</v>
      </c>
      <c r="BG239" s="187">
        <f>IF(N239="zákl. přenesená",J239,0)</f>
        <v>0</v>
      </c>
      <c r="BH239" s="187">
        <f>IF(N239="sníž. přenesená",J239,0)</f>
        <v>0</v>
      </c>
      <c r="BI239" s="187">
        <f>IF(N239="nulová",J239,0)</f>
        <v>0</v>
      </c>
      <c r="BJ239" s="20" t="s">
        <v>86</v>
      </c>
      <c r="BK239" s="187">
        <f>ROUND(I239*H239,2)</f>
        <v>0</v>
      </c>
      <c r="BL239" s="20" t="s">
        <v>246</v>
      </c>
      <c r="BM239" s="186" t="s">
        <v>3427</v>
      </c>
    </row>
    <row r="240" s="2" customFormat="1" ht="16.5" customHeight="1">
      <c r="A240" s="39"/>
      <c r="B240" s="174"/>
      <c r="C240" s="175" t="s">
        <v>1613</v>
      </c>
      <c r="D240" s="175" t="s">
        <v>241</v>
      </c>
      <c r="E240" s="176" t="s">
        <v>3428</v>
      </c>
      <c r="F240" s="177" t="s">
        <v>3429</v>
      </c>
      <c r="G240" s="178" t="s">
        <v>326</v>
      </c>
      <c r="H240" s="179">
        <v>2040</v>
      </c>
      <c r="I240" s="180"/>
      <c r="J240" s="181">
        <f>ROUND(I240*H240,2)</f>
        <v>0</v>
      </c>
      <c r="K240" s="177" t="s">
        <v>460</v>
      </c>
      <c r="L240" s="40"/>
      <c r="M240" s="182" t="s">
        <v>3</v>
      </c>
      <c r="N240" s="183" t="s">
        <v>45</v>
      </c>
      <c r="O240" s="73"/>
      <c r="P240" s="184">
        <f>O240*H240</f>
        <v>0</v>
      </c>
      <c r="Q240" s="184">
        <v>0</v>
      </c>
      <c r="R240" s="184">
        <f>Q240*H240</f>
        <v>0</v>
      </c>
      <c r="S240" s="184">
        <v>0</v>
      </c>
      <c r="T240" s="185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186" t="s">
        <v>246</v>
      </c>
      <c r="AT240" s="186" t="s">
        <v>241</v>
      </c>
      <c r="AU240" s="186" t="s">
        <v>86</v>
      </c>
      <c r="AY240" s="20" t="s">
        <v>239</v>
      </c>
      <c r="BE240" s="187">
        <f>IF(N240="základní",J240,0)</f>
        <v>0</v>
      </c>
      <c r="BF240" s="187">
        <f>IF(N240="snížená",J240,0)</f>
        <v>0</v>
      </c>
      <c r="BG240" s="187">
        <f>IF(N240="zákl. přenesená",J240,0)</f>
        <v>0</v>
      </c>
      <c r="BH240" s="187">
        <f>IF(N240="sníž. přenesená",J240,0)</f>
        <v>0</v>
      </c>
      <c r="BI240" s="187">
        <f>IF(N240="nulová",J240,0)</f>
        <v>0</v>
      </c>
      <c r="BJ240" s="20" t="s">
        <v>86</v>
      </c>
      <c r="BK240" s="187">
        <f>ROUND(I240*H240,2)</f>
        <v>0</v>
      </c>
      <c r="BL240" s="20" t="s">
        <v>246</v>
      </c>
      <c r="BM240" s="186" t="s">
        <v>3430</v>
      </c>
    </row>
    <row r="241" s="2" customFormat="1" ht="16.5" customHeight="1">
      <c r="A241" s="39"/>
      <c r="B241" s="174"/>
      <c r="C241" s="175" t="s">
        <v>1618</v>
      </c>
      <c r="D241" s="175" t="s">
        <v>241</v>
      </c>
      <c r="E241" s="176" t="s">
        <v>3431</v>
      </c>
      <c r="F241" s="177" t="s">
        <v>3270</v>
      </c>
      <c r="G241" s="178" t="s">
        <v>326</v>
      </c>
      <c r="H241" s="179">
        <v>2040</v>
      </c>
      <c r="I241" s="180"/>
      <c r="J241" s="181">
        <f>ROUND(I241*H241,2)</f>
        <v>0</v>
      </c>
      <c r="K241" s="177" t="s">
        <v>460</v>
      </c>
      <c r="L241" s="40"/>
      <c r="M241" s="182" t="s">
        <v>3</v>
      </c>
      <c r="N241" s="183" t="s">
        <v>45</v>
      </c>
      <c r="O241" s="73"/>
      <c r="P241" s="184">
        <f>O241*H241</f>
        <v>0</v>
      </c>
      <c r="Q241" s="184">
        <v>0</v>
      </c>
      <c r="R241" s="184">
        <f>Q241*H241</f>
        <v>0</v>
      </c>
      <c r="S241" s="184">
        <v>0</v>
      </c>
      <c r="T241" s="185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186" t="s">
        <v>246</v>
      </c>
      <c r="AT241" s="186" t="s">
        <v>241</v>
      </c>
      <c r="AU241" s="186" t="s">
        <v>86</v>
      </c>
      <c r="AY241" s="20" t="s">
        <v>239</v>
      </c>
      <c r="BE241" s="187">
        <f>IF(N241="základní",J241,0)</f>
        <v>0</v>
      </c>
      <c r="BF241" s="187">
        <f>IF(N241="snížená",J241,0)</f>
        <v>0</v>
      </c>
      <c r="BG241" s="187">
        <f>IF(N241="zákl. přenesená",J241,0)</f>
        <v>0</v>
      </c>
      <c r="BH241" s="187">
        <f>IF(N241="sníž. přenesená",J241,0)</f>
        <v>0</v>
      </c>
      <c r="BI241" s="187">
        <f>IF(N241="nulová",J241,0)</f>
        <v>0</v>
      </c>
      <c r="BJ241" s="20" t="s">
        <v>86</v>
      </c>
      <c r="BK241" s="187">
        <f>ROUND(I241*H241,2)</f>
        <v>0</v>
      </c>
      <c r="BL241" s="20" t="s">
        <v>246</v>
      </c>
      <c r="BM241" s="186" t="s">
        <v>3432</v>
      </c>
    </row>
    <row r="242" s="2" customFormat="1" ht="16.5" customHeight="1">
      <c r="A242" s="39"/>
      <c r="B242" s="174"/>
      <c r="C242" s="175" t="s">
        <v>1623</v>
      </c>
      <c r="D242" s="175" t="s">
        <v>241</v>
      </c>
      <c r="E242" s="176" t="s">
        <v>3433</v>
      </c>
      <c r="F242" s="177" t="s">
        <v>3434</v>
      </c>
      <c r="G242" s="178" t="s">
        <v>326</v>
      </c>
      <c r="H242" s="179">
        <v>3092</v>
      </c>
      <c r="I242" s="180"/>
      <c r="J242" s="181">
        <f>ROUND(I242*H242,2)</f>
        <v>0</v>
      </c>
      <c r="K242" s="177" t="s">
        <v>460</v>
      </c>
      <c r="L242" s="40"/>
      <c r="M242" s="182" t="s">
        <v>3</v>
      </c>
      <c r="N242" s="183" t="s">
        <v>45</v>
      </c>
      <c r="O242" s="73"/>
      <c r="P242" s="184">
        <f>O242*H242</f>
        <v>0</v>
      </c>
      <c r="Q242" s="184">
        <v>0</v>
      </c>
      <c r="R242" s="184">
        <f>Q242*H242</f>
        <v>0</v>
      </c>
      <c r="S242" s="184">
        <v>0</v>
      </c>
      <c r="T242" s="185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186" t="s">
        <v>246</v>
      </c>
      <c r="AT242" s="186" t="s">
        <v>241</v>
      </c>
      <c r="AU242" s="186" t="s">
        <v>86</v>
      </c>
      <c r="AY242" s="20" t="s">
        <v>239</v>
      </c>
      <c r="BE242" s="187">
        <f>IF(N242="základní",J242,0)</f>
        <v>0</v>
      </c>
      <c r="BF242" s="187">
        <f>IF(N242="snížená",J242,0)</f>
        <v>0</v>
      </c>
      <c r="BG242" s="187">
        <f>IF(N242="zákl. přenesená",J242,0)</f>
        <v>0</v>
      </c>
      <c r="BH242" s="187">
        <f>IF(N242="sníž. přenesená",J242,0)</f>
        <v>0</v>
      </c>
      <c r="BI242" s="187">
        <f>IF(N242="nulová",J242,0)</f>
        <v>0</v>
      </c>
      <c r="BJ242" s="20" t="s">
        <v>86</v>
      </c>
      <c r="BK242" s="187">
        <f>ROUND(I242*H242,2)</f>
        <v>0</v>
      </c>
      <c r="BL242" s="20" t="s">
        <v>246</v>
      </c>
      <c r="BM242" s="186" t="s">
        <v>3435</v>
      </c>
    </row>
    <row r="243" s="2" customFormat="1" ht="16.5" customHeight="1">
      <c r="A243" s="39"/>
      <c r="B243" s="174"/>
      <c r="C243" s="175" t="s">
        <v>1629</v>
      </c>
      <c r="D243" s="175" t="s">
        <v>241</v>
      </c>
      <c r="E243" s="176" t="s">
        <v>3436</v>
      </c>
      <c r="F243" s="177" t="s">
        <v>3270</v>
      </c>
      <c r="G243" s="178" t="s">
        <v>326</v>
      </c>
      <c r="H243" s="179">
        <v>3092</v>
      </c>
      <c r="I243" s="180"/>
      <c r="J243" s="181">
        <f>ROUND(I243*H243,2)</f>
        <v>0</v>
      </c>
      <c r="K243" s="177" t="s">
        <v>460</v>
      </c>
      <c r="L243" s="40"/>
      <c r="M243" s="182" t="s">
        <v>3</v>
      </c>
      <c r="N243" s="183" t="s">
        <v>45</v>
      </c>
      <c r="O243" s="73"/>
      <c r="P243" s="184">
        <f>O243*H243</f>
        <v>0</v>
      </c>
      <c r="Q243" s="184">
        <v>0</v>
      </c>
      <c r="R243" s="184">
        <f>Q243*H243</f>
        <v>0</v>
      </c>
      <c r="S243" s="184">
        <v>0</v>
      </c>
      <c r="T243" s="185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186" t="s">
        <v>246</v>
      </c>
      <c r="AT243" s="186" t="s">
        <v>241</v>
      </c>
      <c r="AU243" s="186" t="s">
        <v>86</v>
      </c>
      <c r="AY243" s="20" t="s">
        <v>239</v>
      </c>
      <c r="BE243" s="187">
        <f>IF(N243="základní",J243,0)</f>
        <v>0</v>
      </c>
      <c r="BF243" s="187">
        <f>IF(N243="snížená",J243,0)</f>
        <v>0</v>
      </c>
      <c r="BG243" s="187">
        <f>IF(N243="zákl. přenesená",J243,0)</f>
        <v>0</v>
      </c>
      <c r="BH243" s="187">
        <f>IF(N243="sníž. přenesená",J243,0)</f>
        <v>0</v>
      </c>
      <c r="BI243" s="187">
        <f>IF(N243="nulová",J243,0)</f>
        <v>0</v>
      </c>
      <c r="BJ243" s="20" t="s">
        <v>86</v>
      </c>
      <c r="BK243" s="187">
        <f>ROUND(I243*H243,2)</f>
        <v>0</v>
      </c>
      <c r="BL243" s="20" t="s">
        <v>246</v>
      </c>
      <c r="BM243" s="186" t="s">
        <v>3437</v>
      </c>
    </row>
    <row r="244" s="2" customFormat="1" ht="16.5" customHeight="1">
      <c r="A244" s="39"/>
      <c r="B244" s="174"/>
      <c r="C244" s="175" t="s">
        <v>1636</v>
      </c>
      <c r="D244" s="175" t="s">
        <v>241</v>
      </c>
      <c r="E244" s="176" t="s">
        <v>3438</v>
      </c>
      <c r="F244" s="177" t="s">
        <v>3439</v>
      </c>
      <c r="G244" s="178" t="s">
        <v>326</v>
      </c>
      <c r="H244" s="179">
        <v>142</v>
      </c>
      <c r="I244" s="180"/>
      <c r="J244" s="181">
        <f>ROUND(I244*H244,2)</f>
        <v>0</v>
      </c>
      <c r="K244" s="177" t="s">
        <v>460</v>
      </c>
      <c r="L244" s="40"/>
      <c r="M244" s="182" t="s">
        <v>3</v>
      </c>
      <c r="N244" s="183" t="s">
        <v>45</v>
      </c>
      <c r="O244" s="73"/>
      <c r="P244" s="184">
        <f>O244*H244</f>
        <v>0</v>
      </c>
      <c r="Q244" s="184">
        <v>0</v>
      </c>
      <c r="R244" s="184">
        <f>Q244*H244</f>
        <v>0</v>
      </c>
      <c r="S244" s="184">
        <v>0</v>
      </c>
      <c r="T244" s="185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186" t="s">
        <v>246</v>
      </c>
      <c r="AT244" s="186" t="s">
        <v>241</v>
      </c>
      <c r="AU244" s="186" t="s">
        <v>86</v>
      </c>
      <c r="AY244" s="20" t="s">
        <v>239</v>
      </c>
      <c r="BE244" s="187">
        <f>IF(N244="základní",J244,0)</f>
        <v>0</v>
      </c>
      <c r="BF244" s="187">
        <f>IF(N244="snížená",J244,0)</f>
        <v>0</v>
      </c>
      <c r="BG244" s="187">
        <f>IF(N244="zákl. přenesená",J244,0)</f>
        <v>0</v>
      </c>
      <c r="BH244" s="187">
        <f>IF(N244="sníž. přenesená",J244,0)</f>
        <v>0</v>
      </c>
      <c r="BI244" s="187">
        <f>IF(N244="nulová",J244,0)</f>
        <v>0</v>
      </c>
      <c r="BJ244" s="20" t="s">
        <v>86</v>
      </c>
      <c r="BK244" s="187">
        <f>ROUND(I244*H244,2)</f>
        <v>0</v>
      </c>
      <c r="BL244" s="20" t="s">
        <v>246</v>
      </c>
      <c r="BM244" s="186" t="s">
        <v>3440</v>
      </c>
    </row>
    <row r="245" s="2" customFormat="1" ht="16.5" customHeight="1">
      <c r="A245" s="39"/>
      <c r="B245" s="174"/>
      <c r="C245" s="175" t="s">
        <v>1641</v>
      </c>
      <c r="D245" s="175" t="s">
        <v>241</v>
      </c>
      <c r="E245" s="176" t="s">
        <v>3441</v>
      </c>
      <c r="F245" s="177" t="s">
        <v>3270</v>
      </c>
      <c r="G245" s="178" t="s">
        <v>326</v>
      </c>
      <c r="H245" s="179">
        <v>142</v>
      </c>
      <c r="I245" s="180"/>
      <c r="J245" s="181">
        <f>ROUND(I245*H245,2)</f>
        <v>0</v>
      </c>
      <c r="K245" s="177" t="s">
        <v>460</v>
      </c>
      <c r="L245" s="40"/>
      <c r="M245" s="182" t="s">
        <v>3</v>
      </c>
      <c r="N245" s="183" t="s">
        <v>45</v>
      </c>
      <c r="O245" s="73"/>
      <c r="P245" s="184">
        <f>O245*H245</f>
        <v>0</v>
      </c>
      <c r="Q245" s="184">
        <v>0</v>
      </c>
      <c r="R245" s="184">
        <f>Q245*H245</f>
        <v>0</v>
      </c>
      <c r="S245" s="184">
        <v>0</v>
      </c>
      <c r="T245" s="185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186" t="s">
        <v>246</v>
      </c>
      <c r="AT245" s="186" t="s">
        <v>241</v>
      </c>
      <c r="AU245" s="186" t="s">
        <v>86</v>
      </c>
      <c r="AY245" s="20" t="s">
        <v>239</v>
      </c>
      <c r="BE245" s="187">
        <f>IF(N245="základní",J245,0)</f>
        <v>0</v>
      </c>
      <c r="BF245" s="187">
        <f>IF(N245="snížená",J245,0)</f>
        <v>0</v>
      </c>
      <c r="BG245" s="187">
        <f>IF(N245="zákl. přenesená",J245,0)</f>
        <v>0</v>
      </c>
      <c r="BH245" s="187">
        <f>IF(N245="sníž. přenesená",J245,0)</f>
        <v>0</v>
      </c>
      <c r="BI245" s="187">
        <f>IF(N245="nulová",J245,0)</f>
        <v>0</v>
      </c>
      <c r="BJ245" s="20" t="s">
        <v>86</v>
      </c>
      <c r="BK245" s="187">
        <f>ROUND(I245*H245,2)</f>
        <v>0</v>
      </c>
      <c r="BL245" s="20" t="s">
        <v>246</v>
      </c>
      <c r="BM245" s="186" t="s">
        <v>3442</v>
      </c>
    </row>
    <row r="246" s="2" customFormat="1" ht="16.5" customHeight="1">
      <c r="A246" s="39"/>
      <c r="B246" s="174"/>
      <c r="C246" s="175" t="s">
        <v>1645</v>
      </c>
      <c r="D246" s="175" t="s">
        <v>241</v>
      </c>
      <c r="E246" s="176" t="s">
        <v>3443</v>
      </c>
      <c r="F246" s="177" t="s">
        <v>3444</v>
      </c>
      <c r="G246" s="178" t="s">
        <v>326</v>
      </c>
      <c r="H246" s="179">
        <v>22</v>
      </c>
      <c r="I246" s="180"/>
      <c r="J246" s="181">
        <f>ROUND(I246*H246,2)</f>
        <v>0</v>
      </c>
      <c r="K246" s="177" t="s">
        <v>460</v>
      </c>
      <c r="L246" s="40"/>
      <c r="M246" s="182" t="s">
        <v>3</v>
      </c>
      <c r="N246" s="183" t="s">
        <v>45</v>
      </c>
      <c r="O246" s="73"/>
      <c r="P246" s="184">
        <f>O246*H246</f>
        <v>0</v>
      </c>
      <c r="Q246" s="184">
        <v>0</v>
      </c>
      <c r="R246" s="184">
        <f>Q246*H246</f>
        <v>0</v>
      </c>
      <c r="S246" s="184">
        <v>0</v>
      </c>
      <c r="T246" s="185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186" t="s">
        <v>246</v>
      </c>
      <c r="AT246" s="186" t="s">
        <v>241</v>
      </c>
      <c r="AU246" s="186" t="s">
        <v>86</v>
      </c>
      <c r="AY246" s="20" t="s">
        <v>239</v>
      </c>
      <c r="BE246" s="187">
        <f>IF(N246="základní",J246,0)</f>
        <v>0</v>
      </c>
      <c r="BF246" s="187">
        <f>IF(N246="snížená",J246,0)</f>
        <v>0</v>
      </c>
      <c r="BG246" s="187">
        <f>IF(N246="zákl. přenesená",J246,0)</f>
        <v>0</v>
      </c>
      <c r="BH246" s="187">
        <f>IF(N246="sníž. přenesená",J246,0)</f>
        <v>0</v>
      </c>
      <c r="BI246" s="187">
        <f>IF(N246="nulová",J246,0)</f>
        <v>0</v>
      </c>
      <c r="BJ246" s="20" t="s">
        <v>86</v>
      </c>
      <c r="BK246" s="187">
        <f>ROUND(I246*H246,2)</f>
        <v>0</v>
      </c>
      <c r="BL246" s="20" t="s">
        <v>246</v>
      </c>
      <c r="BM246" s="186" t="s">
        <v>3445</v>
      </c>
    </row>
    <row r="247" s="2" customFormat="1" ht="16.5" customHeight="1">
      <c r="A247" s="39"/>
      <c r="B247" s="174"/>
      <c r="C247" s="175" t="s">
        <v>1650</v>
      </c>
      <c r="D247" s="175" t="s">
        <v>241</v>
      </c>
      <c r="E247" s="176" t="s">
        <v>3441</v>
      </c>
      <c r="F247" s="177" t="s">
        <v>3270</v>
      </c>
      <c r="G247" s="178" t="s">
        <v>326</v>
      </c>
      <c r="H247" s="179">
        <v>22</v>
      </c>
      <c r="I247" s="180"/>
      <c r="J247" s="181">
        <f>ROUND(I247*H247,2)</f>
        <v>0</v>
      </c>
      <c r="K247" s="177" t="s">
        <v>460</v>
      </c>
      <c r="L247" s="40"/>
      <c r="M247" s="182" t="s">
        <v>3</v>
      </c>
      <c r="N247" s="183" t="s">
        <v>45</v>
      </c>
      <c r="O247" s="73"/>
      <c r="P247" s="184">
        <f>O247*H247</f>
        <v>0</v>
      </c>
      <c r="Q247" s="184">
        <v>0</v>
      </c>
      <c r="R247" s="184">
        <f>Q247*H247</f>
        <v>0</v>
      </c>
      <c r="S247" s="184">
        <v>0</v>
      </c>
      <c r="T247" s="185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186" t="s">
        <v>246</v>
      </c>
      <c r="AT247" s="186" t="s">
        <v>241</v>
      </c>
      <c r="AU247" s="186" t="s">
        <v>86</v>
      </c>
      <c r="AY247" s="20" t="s">
        <v>239</v>
      </c>
      <c r="BE247" s="187">
        <f>IF(N247="základní",J247,0)</f>
        <v>0</v>
      </c>
      <c r="BF247" s="187">
        <f>IF(N247="snížená",J247,0)</f>
        <v>0</v>
      </c>
      <c r="BG247" s="187">
        <f>IF(N247="zákl. přenesená",J247,0)</f>
        <v>0</v>
      </c>
      <c r="BH247" s="187">
        <f>IF(N247="sníž. přenesená",J247,0)</f>
        <v>0</v>
      </c>
      <c r="BI247" s="187">
        <f>IF(N247="nulová",J247,0)</f>
        <v>0</v>
      </c>
      <c r="BJ247" s="20" t="s">
        <v>86</v>
      </c>
      <c r="BK247" s="187">
        <f>ROUND(I247*H247,2)</f>
        <v>0</v>
      </c>
      <c r="BL247" s="20" t="s">
        <v>246</v>
      </c>
      <c r="BM247" s="186" t="s">
        <v>2594</v>
      </c>
    </row>
    <row r="248" s="2" customFormat="1" ht="16.5" customHeight="1">
      <c r="A248" s="39"/>
      <c r="B248" s="174"/>
      <c r="C248" s="175" t="s">
        <v>1657</v>
      </c>
      <c r="D248" s="175" t="s">
        <v>241</v>
      </c>
      <c r="E248" s="176" t="s">
        <v>3446</v>
      </c>
      <c r="F248" s="177" t="s">
        <v>3447</v>
      </c>
      <c r="G248" s="178" t="s">
        <v>326</v>
      </c>
      <c r="H248" s="179">
        <v>79</v>
      </c>
      <c r="I248" s="180"/>
      <c r="J248" s="181">
        <f>ROUND(I248*H248,2)</f>
        <v>0</v>
      </c>
      <c r="K248" s="177" t="s">
        <v>460</v>
      </c>
      <c r="L248" s="40"/>
      <c r="M248" s="182" t="s">
        <v>3</v>
      </c>
      <c r="N248" s="183" t="s">
        <v>45</v>
      </c>
      <c r="O248" s="73"/>
      <c r="P248" s="184">
        <f>O248*H248</f>
        <v>0</v>
      </c>
      <c r="Q248" s="184">
        <v>0</v>
      </c>
      <c r="R248" s="184">
        <f>Q248*H248</f>
        <v>0</v>
      </c>
      <c r="S248" s="184">
        <v>0</v>
      </c>
      <c r="T248" s="185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186" t="s">
        <v>246</v>
      </c>
      <c r="AT248" s="186" t="s">
        <v>241</v>
      </c>
      <c r="AU248" s="186" t="s">
        <v>86</v>
      </c>
      <c r="AY248" s="20" t="s">
        <v>239</v>
      </c>
      <c r="BE248" s="187">
        <f>IF(N248="základní",J248,0)</f>
        <v>0</v>
      </c>
      <c r="BF248" s="187">
        <f>IF(N248="snížená",J248,0)</f>
        <v>0</v>
      </c>
      <c r="BG248" s="187">
        <f>IF(N248="zákl. přenesená",J248,0)</f>
        <v>0</v>
      </c>
      <c r="BH248" s="187">
        <f>IF(N248="sníž. přenesená",J248,0)</f>
        <v>0</v>
      </c>
      <c r="BI248" s="187">
        <f>IF(N248="nulová",J248,0)</f>
        <v>0</v>
      </c>
      <c r="BJ248" s="20" t="s">
        <v>86</v>
      </c>
      <c r="BK248" s="187">
        <f>ROUND(I248*H248,2)</f>
        <v>0</v>
      </c>
      <c r="BL248" s="20" t="s">
        <v>246</v>
      </c>
      <c r="BM248" s="186" t="s">
        <v>3448</v>
      </c>
    </row>
    <row r="249" s="2" customFormat="1" ht="16.5" customHeight="1">
      <c r="A249" s="39"/>
      <c r="B249" s="174"/>
      <c r="C249" s="175" t="s">
        <v>1662</v>
      </c>
      <c r="D249" s="175" t="s">
        <v>241</v>
      </c>
      <c r="E249" s="176" t="s">
        <v>3449</v>
      </c>
      <c r="F249" s="177" t="s">
        <v>3270</v>
      </c>
      <c r="G249" s="178" t="s">
        <v>326</v>
      </c>
      <c r="H249" s="179">
        <v>79</v>
      </c>
      <c r="I249" s="180"/>
      <c r="J249" s="181">
        <f>ROUND(I249*H249,2)</f>
        <v>0</v>
      </c>
      <c r="K249" s="177" t="s">
        <v>460</v>
      </c>
      <c r="L249" s="40"/>
      <c r="M249" s="182" t="s">
        <v>3</v>
      </c>
      <c r="N249" s="183" t="s">
        <v>45</v>
      </c>
      <c r="O249" s="73"/>
      <c r="P249" s="184">
        <f>O249*H249</f>
        <v>0</v>
      </c>
      <c r="Q249" s="184">
        <v>0</v>
      </c>
      <c r="R249" s="184">
        <f>Q249*H249</f>
        <v>0</v>
      </c>
      <c r="S249" s="184">
        <v>0</v>
      </c>
      <c r="T249" s="185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186" t="s">
        <v>246</v>
      </c>
      <c r="AT249" s="186" t="s">
        <v>241</v>
      </c>
      <c r="AU249" s="186" t="s">
        <v>86</v>
      </c>
      <c r="AY249" s="20" t="s">
        <v>239</v>
      </c>
      <c r="BE249" s="187">
        <f>IF(N249="základní",J249,0)</f>
        <v>0</v>
      </c>
      <c r="BF249" s="187">
        <f>IF(N249="snížená",J249,0)</f>
        <v>0</v>
      </c>
      <c r="BG249" s="187">
        <f>IF(N249="zákl. přenesená",J249,0)</f>
        <v>0</v>
      </c>
      <c r="BH249" s="187">
        <f>IF(N249="sníž. přenesená",J249,0)</f>
        <v>0</v>
      </c>
      <c r="BI249" s="187">
        <f>IF(N249="nulová",J249,0)</f>
        <v>0</v>
      </c>
      <c r="BJ249" s="20" t="s">
        <v>86</v>
      </c>
      <c r="BK249" s="187">
        <f>ROUND(I249*H249,2)</f>
        <v>0</v>
      </c>
      <c r="BL249" s="20" t="s">
        <v>246</v>
      </c>
      <c r="BM249" s="186" t="s">
        <v>3450</v>
      </c>
    </row>
    <row r="250" s="2" customFormat="1" ht="16.5" customHeight="1">
      <c r="A250" s="39"/>
      <c r="B250" s="174"/>
      <c r="C250" s="175" t="s">
        <v>1664</v>
      </c>
      <c r="D250" s="175" t="s">
        <v>241</v>
      </c>
      <c r="E250" s="176" t="s">
        <v>3451</v>
      </c>
      <c r="F250" s="177" t="s">
        <v>3452</v>
      </c>
      <c r="G250" s="178" t="s">
        <v>326</v>
      </c>
      <c r="H250" s="179">
        <v>69</v>
      </c>
      <c r="I250" s="180"/>
      <c r="J250" s="181">
        <f>ROUND(I250*H250,2)</f>
        <v>0</v>
      </c>
      <c r="K250" s="177" t="s">
        <v>460</v>
      </c>
      <c r="L250" s="40"/>
      <c r="M250" s="182" t="s">
        <v>3</v>
      </c>
      <c r="N250" s="183" t="s">
        <v>45</v>
      </c>
      <c r="O250" s="73"/>
      <c r="P250" s="184">
        <f>O250*H250</f>
        <v>0</v>
      </c>
      <c r="Q250" s="184">
        <v>0</v>
      </c>
      <c r="R250" s="184">
        <f>Q250*H250</f>
        <v>0</v>
      </c>
      <c r="S250" s="184">
        <v>0</v>
      </c>
      <c r="T250" s="185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186" t="s">
        <v>246</v>
      </c>
      <c r="AT250" s="186" t="s">
        <v>241</v>
      </c>
      <c r="AU250" s="186" t="s">
        <v>86</v>
      </c>
      <c r="AY250" s="20" t="s">
        <v>239</v>
      </c>
      <c r="BE250" s="187">
        <f>IF(N250="základní",J250,0)</f>
        <v>0</v>
      </c>
      <c r="BF250" s="187">
        <f>IF(N250="snížená",J250,0)</f>
        <v>0</v>
      </c>
      <c r="BG250" s="187">
        <f>IF(N250="zákl. přenesená",J250,0)</f>
        <v>0</v>
      </c>
      <c r="BH250" s="187">
        <f>IF(N250="sníž. přenesená",J250,0)</f>
        <v>0</v>
      </c>
      <c r="BI250" s="187">
        <f>IF(N250="nulová",J250,0)</f>
        <v>0</v>
      </c>
      <c r="BJ250" s="20" t="s">
        <v>86</v>
      </c>
      <c r="BK250" s="187">
        <f>ROUND(I250*H250,2)</f>
        <v>0</v>
      </c>
      <c r="BL250" s="20" t="s">
        <v>246</v>
      </c>
      <c r="BM250" s="186" t="s">
        <v>3453</v>
      </c>
    </row>
    <row r="251" s="2" customFormat="1" ht="16.5" customHeight="1">
      <c r="A251" s="39"/>
      <c r="B251" s="174"/>
      <c r="C251" s="175" t="s">
        <v>1667</v>
      </c>
      <c r="D251" s="175" t="s">
        <v>241</v>
      </c>
      <c r="E251" s="176" t="s">
        <v>3454</v>
      </c>
      <c r="F251" s="177" t="s">
        <v>3270</v>
      </c>
      <c r="G251" s="178" t="s">
        <v>326</v>
      </c>
      <c r="H251" s="179">
        <v>69</v>
      </c>
      <c r="I251" s="180"/>
      <c r="J251" s="181">
        <f>ROUND(I251*H251,2)</f>
        <v>0</v>
      </c>
      <c r="K251" s="177" t="s">
        <v>460</v>
      </c>
      <c r="L251" s="40"/>
      <c r="M251" s="182" t="s">
        <v>3</v>
      </c>
      <c r="N251" s="183" t="s">
        <v>45</v>
      </c>
      <c r="O251" s="73"/>
      <c r="P251" s="184">
        <f>O251*H251</f>
        <v>0</v>
      </c>
      <c r="Q251" s="184">
        <v>0</v>
      </c>
      <c r="R251" s="184">
        <f>Q251*H251</f>
        <v>0</v>
      </c>
      <c r="S251" s="184">
        <v>0</v>
      </c>
      <c r="T251" s="185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186" t="s">
        <v>246</v>
      </c>
      <c r="AT251" s="186" t="s">
        <v>241</v>
      </c>
      <c r="AU251" s="186" t="s">
        <v>86</v>
      </c>
      <c r="AY251" s="20" t="s">
        <v>239</v>
      </c>
      <c r="BE251" s="187">
        <f>IF(N251="základní",J251,0)</f>
        <v>0</v>
      </c>
      <c r="BF251" s="187">
        <f>IF(N251="snížená",J251,0)</f>
        <v>0</v>
      </c>
      <c r="BG251" s="187">
        <f>IF(N251="zákl. přenesená",J251,0)</f>
        <v>0</v>
      </c>
      <c r="BH251" s="187">
        <f>IF(N251="sníž. přenesená",J251,0)</f>
        <v>0</v>
      </c>
      <c r="BI251" s="187">
        <f>IF(N251="nulová",J251,0)</f>
        <v>0</v>
      </c>
      <c r="BJ251" s="20" t="s">
        <v>86</v>
      </c>
      <c r="BK251" s="187">
        <f>ROUND(I251*H251,2)</f>
        <v>0</v>
      </c>
      <c r="BL251" s="20" t="s">
        <v>246</v>
      </c>
      <c r="BM251" s="186" t="s">
        <v>3455</v>
      </c>
    </row>
    <row r="252" s="2" customFormat="1" ht="16.5" customHeight="1">
      <c r="A252" s="39"/>
      <c r="B252" s="174"/>
      <c r="C252" s="175" t="s">
        <v>1671</v>
      </c>
      <c r="D252" s="175" t="s">
        <v>241</v>
      </c>
      <c r="E252" s="176" t="s">
        <v>3456</v>
      </c>
      <c r="F252" s="177" t="s">
        <v>3457</v>
      </c>
      <c r="G252" s="178" t="s">
        <v>326</v>
      </c>
      <c r="H252" s="179">
        <v>32</v>
      </c>
      <c r="I252" s="180"/>
      <c r="J252" s="181">
        <f>ROUND(I252*H252,2)</f>
        <v>0</v>
      </c>
      <c r="K252" s="177" t="s">
        <v>460</v>
      </c>
      <c r="L252" s="40"/>
      <c r="M252" s="182" t="s">
        <v>3</v>
      </c>
      <c r="N252" s="183" t="s">
        <v>45</v>
      </c>
      <c r="O252" s="73"/>
      <c r="P252" s="184">
        <f>O252*H252</f>
        <v>0</v>
      </c>
      <c r="Q252" s="184">
        <v>0</v>
      </c>
      <c r="R252" s="184">
        <f>Q252*H252</f>
        <v>0</v>
      </c>
      <c r="S252" s="184">
        <v>0</v>
      </c>
      <c r="T252" s="185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186" t="s">
        <v>246</v>
      </c>
      <c r="AT252" s="186" t="s">
        <v>241</v>
      </c>
      <c r="AU252" s="186" t="s">
        <v>86</v>
      </c>
      <c r="AY252" s="20" t="s">
        <v>239</v>
      </c>
      <c r="BE252" s="187">
        <f>IF(N252="základní",J252,0)</f>
        <v>0</v>
      </c>
      <c r="BF252" s="187">
        <f>IF(N252="snížená",J252,0)</f>
        <v>0</v>
      </c>
      <c r="BG252" s="187">
        <f>IF(N252="zákl. přenesená",J252,0)</f>
        <v>0</v>
      </c>
      <c r="BH252" s="187">
        <f>IF(N252="sníž. přenesená",J252,0)</f>
        <v>0</v>
      </c>
      <c r="BI252" s="187">
        <f>IF(N252="nulová",J252,0)</f>
        <v>0</v>
      </c>
      <c r="BJ252" s="20" t="s">
        <v>86</v>
      </c>
      <c r="BK252" s="187">
        <f>ROUND(I252*H252,2)</f>
        <v>0</v>
      </c>
      <c r="BL252" s="20" t="s">
        <v>246</v>
      </c>
      <c r="BM252" s="186" t="s">
        <v>3458</v>
      </c>
    </row>
    <row r="253" s="2" customFormat="1" ht="16.5" customHeight="1">
      <c r="A253" s="39"/>
      <c r="B253" s="174"/>
      <c r="C253" s="175" t="s">
        <v>1676</v>
      </c>
      <c r="D253" s="175" t="s">
        <v>241</v>
      </c>
      <c r="E253" s="176" t="s">
        <v>3436</v>
      </c>
      <c r="F253" s="177" t="s">
        <v>3270</v>
      </c>
      <c r="G253" s="178" t="s">
        <v>326</v>
      </c>
      <c r="H253" s="179">
        <v>32</v>
      </c>
      <c r="I253" s="180"/>
      <c r="J253" s="181">
        <f>ROUND(I253*H253,2)</f>
        <v>0</v>
      </c>
      <c r="K253" s="177" t="s">
        <v>460</v>
      </c>
      <c r="L253" s="40"/>
      <c r="M253" s="182" t="s">
        <v>3</v>
      </c>
      <c r="N253" s="183" t="s">
        <v>45</v>
      </c>
      <c r="O253" s="73"/>
      <c r="P253" s="184">
        <f>O253*H253</f>
        <v>0</v>
      </c>
      <c r="Q253" s="184">
        <v>0</v>
      </c>
      <c r="R253" s="184">
        <f>Q253*H253</f>
        <v>0</v>
      </c>
      <c r="S253" s="184">
        <v>0</v>
      </c>
      <c r="T253" s="185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186" t="s">
        <v>246</v>
      </c>
      <c r="AT253" s="186" t="s">
        <v>241</v>
      </c>
      <c r="AU253" s="186" t="s">
        <v>86</v>
      </c>
      <c r="AY253" s="20" t="s">
        <v>239</v>
      </c>
      <c r="BE253" s="187">
        <f>IF(N253="základní",J253,0)</f>
        <v>0</v>
      </c>
      <c r="BF253" s="187">
        <f>IF(N253="snížená",J253,0)</f>
        <v>0</v>
      </c>
      <c r="BG253" s="187">
        <f>IF(N253="zákl. přenesená",J253,0)</f>
        <v>0</v>
      </c>
      <c r="BH253" s="187">
        <f>IF(N253="sníž. přenesená",J253,0)</f>
        <v>0</v>
      </c>
      <c r="BI253" s="187">
        <f>IF(N253="nulová",J253,0)</f>
        <v>0</v>
      </c>
      <c r="BJ253" s="20" t="s">
        <v>86</v>
      </c>
      <c r="BK253" s="187">
        <f>ROUND(I253*H253,2)</f>
        <v>0</v>
      </c>
      <c r="BL253" s="20" t="s">
        <v>246</v>
      </c>
      <c r="BM253" s="186" t="s">
        <v>3459</v>
      </c>
    </row>
    <row r="254" s="2" customFormat="1" ht="16.5" customHeight="1">
      <c r="A254" s="39"/>
      <c r="B254" s="174"/>
      <c r="C254" s="175" t="s">
        <v>1682</v>
      </c>
      <c r="D254" s="175" t="s">
        <v>241</v>
      </c>
      <c r="E254" s="176" t="s">
        <v>3460</v>
      </c>
      <c r="F254" s="177" t="s">
        <v>3461</v>
      </c>
      <c r="G254" s="178" t="s">
        <v>326</v>
      </c>
      <c r="H254" s="179">
        <v>95</v>
      </c>
      <c r="I254" s="180"/>
      <c r="J254" s="181">
        <f>ROUND(I254*H254,2)</f>
        <v>0</v>
      </c>
      <c r="K254" s="177" t="s">
        <v>460</v>
      </c>
      <c r="L254" s="40"/>
      <c r="M254" s="182" t="s">
        <v>3</v>
      </c>
      <c r="N254" s="183" t="s">
        <v>45</v>
      </c>
      <c r="O254" s="73"/>
      <c r="P254" s="184">
        <f>O254*H254</f>
        <v>0</v>
      </c>
      <c r="Q254" s="184">
        <v>0</v>
      </c>
      <c r="R254" s="184">
        <f>Q254*H254</f>
        <v>0</v>
      </c>
      <c r="S254" s="184">
        <v>0</v>
      </c>
      <c r="T254" s="185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186" t="s">
        <v>246</v>
      </c>
      <c r="AT254" s="186" t="s">
        <v>241</v>
      </c>
      <c r="AU254" s="186" t="s">
        <v>86</v>
      </c>
      <c r="AY254" s="20" t="s">
        <v>239</v>
      </c>
      <c r="BE254" s="187">
        <f>IF(N254="základní",J254,0)</f>
        <v>0</v>
      </c>
      <c r="BF254" s="187">
        <f>IF(N254="snížená",J254,0)</f>
        <v>0</v>
      </c>
      <c r="BG254" s="187">
        <f>IF(N254="zákl. přenesená",J254,0)</f>
        <v>0</v>
      </c>
      <c r="BH254" s="187">
        <f>IF(N254="sníž. přenesená",J254,0)</f>
        <v>0</v>
      </c>
      <c r="BI254" s="187">
        <f>IF(N254="nulová",J254,0)</f>
        <v>0</v>
      </c>
      <c r="BJ254" s="20" t="s">
        <v>86</v>
      </c>
      <c r="BK254" s="187">
        <f>ROUND(I254*H254,2)</f>
        <v>0</v>
      </c>
      <c r="BL254" s="20" t="s">
        <v>246</v>
      </c>
      <c r="BM254" s="186" t="s">
        <v>2819</v>
      </c>
    </row>
    <row r="255" s="2" customFormat="1" ht="16.5" customHeight="1">
      <c r="A255" s="39"/>
      <c r="B255" s="174"/>
      <c r="C255" s="175" t="s">
        <v>1687</v>
      </c>
      <c r="D255" s="175" t="s">
        <v>241</v>
      </c>
      <c r="E255" s="176" t="s">
        <v>3441</v>
      </c>
      <c r="F255" s="177" t="s">
        <v>3270</v>
      </c>
      <c r="G255" s="178" t="s">
        <v>326</v>
      </c>
      <c r="H255" s="179">
        <v>95</v>
      </c>
      <c r="I255" s="180"/>
      <c r="J255" s="181">
        <f>ROUND(I255*H255,2)</f>
        <v>0</v>
      </c>
      <c r="K255" s="177" t="s">
        <v>460</v>
      </c>
      <c r="L255" s="40"/>
      <c r="M255" s="182" t="s">
        <v>3</v>
      </c>
      <c r="N255" s="183" t="s">
        <v>45</v>
      </c>
      <c r="O255" s="73"/>
      <c r="P255" s="184">
        <f>O255*H255</f>
        <v>0</v>
      </c>
      <c r="Q255" s="184">
        <v>0</v>
      </c>
      <c r="R255" s="184">
        <f>Q255*H255</f>
        <v>0</v>
      </c>
      <c r="S255" s="184">
        <v>0</v>
      </c>
      <c r="T255" s="185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186" t="s">
        <v>246</v>
      </c>
      <c r="AT255" s="186" t="s">
        <v>241</v>
      </c>
      <c r="AU255" s="186" t="s">
        <v>86</v>
      </c>
      <c r="AY255" s="20" t="s">
        <v>239</v>
      </c>
      <c r="BE255" s="187">
        <f>IF(N255="základní",J255,0)</f>
        <v>0</v>
      </c>
      <c r="BF255" s="187">
        <f>IF(N255="snížená",J255,0)</f>
        <v>0</v>
      </c>
      <c r="BG255" s="187">
        <f>IF(N255="zákl. přenesená",J255,0)</f>
        <v>0</v>
      </c>
      <c r="BH255" s="187">
        <f>IF(N255="sníž. přenesená",J255,0)</f>
        <v>0</v>
      </c>
      <c r="BI255" s="187">
        <f>IF(N255="nulová",J255,0)</f>
        <v>0</v>
      </c>
      <c r="BJ255" s="20" t="s">
        <v>86</v>
      </c>
      <c r="BK255" s="187">
        <f>ROUND(I255*H255,2)</f>
        <v>0</v>
      </c>
      <c r="BL255" s="20" t="s">
        <v>246</v>
      </c>
      <c r="BM255" s="186" t="s">
        <v>3462</v>
      </c>
    </row>
    <row r="256" s="2" customFormat="1" ht="16.5" customHeight="1">
      <c r="A256" s="39"/>
      <c r="B256" s="174"/>
      <c r="C256" s="175" t="s">
        <v>1693</v>
      </c>
      <c r="D256" s="175" t="s">
        <v>241</v>
      </c>
      <c r="E256" s="176" t="s">
        <v>3463</v>
      </c>
      <c r="F256" s="177" t="s">
        <v>3464</v>
      </c>
      <c r="G256" s="178" t="s">
        <v>326</v>
      </c>
      <c r="H256" s="179">
        <v>66</v>
      </c>
      <c r="I256" s="180"/>
      <c r="J256" s="181">
        <f>ROUND(I256*H256,2)</f>
        <v>0</v>
      </c>
      <c r="K256" s="177" t="s">
        <v>460</v>
      </c>
      <c r="L256" s="40"/>
      <c r="M256" s="182" t="s">
        <v>3</v>
      </c>
      <c r="N256" s="183" t="s">
        <v>45</v>
      </c>
      <c r="O256" s="73"/>
      <c r="P256" s="184">
        <f>O256*H256</f>
        <v>0</v>
      </c>
      <c r="Q256" s="184">
        <v>0</v>
      </c>
      <c r="R256" s="184">
        <f>Q256*H256</f>
        <v>0</v>
      </c>
      <c r="S256" s="184">
        <v>0</v>
      </c>
      <c r="T256" s="185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186" t="s">
        <v>246</v>
      </c>
      <c r="AT256" s="186" t="s">
        <v>241</v>
      </c>
      <c r="AU256" s="186" t="s">
        <v>86</v>
      </c>
      <c r="AY256" s="20" t="s">
        <v>239</v>
      </c>
      <c r="BE256" s="187">
        <f>IF(N256="základní",J256,0)</f>
        <v>0</v>
      </c>
      <c r="BF256" s="187">
        <f>IF(N256="snížená",J256,0)</f>
        <v>0</v>
      </c>
      <c r="BG256" s="187">
        <f>IF(N256="zákl. přenesená",J256,0)</f>
        <v>0</v>
      </c>
      <c r="BH256" s="187">
        <f>IF(N256="sníž. přenesená",J256,0)</f>
        <v>0</v>
      </c>
      <c r="BI256" s="187">
        <f>IF(N256="nulová",J256,0)</f>
        <v>0</v>
      </c>
      <c r="BJ256" s="20" t="s">
        <v>86</v>
      </c>
      <c r="BK256" s="187">
        <f>ROUND(I256*H256,2)</f>
        <v>0</v>
      </c>
      <c r="BL256" s="20" t="s">
        <v>246</v>
      </c>
      <c r="BM256" s="186" t="s">
        <v>3465</v>
      </c>
    </row>
    <row r="257" s="2" customFormat="1" ht="16.5" customHeight="1">
      <c r="A257" s="39"/>
      <c r="B257" s="174"/>
      <c r="C257" s="175" t="s">
        <v>1698</v>
      </c>
      <c r="D257" s="175" t="s">
        <v>241</v>
      </c>
      <c r="E257" s="176" t="s">
        <v>3466</v>
      </c>
      <c r="F257" s="177" t="s">
        <v>3270</v>
      </c>
      <c r="G257" s="178" t="s">
        <v>326</v>
      </c>
      <c r="H257" s="179">
        <v>66</v>
      </c>
      <c r="I257" s="180"/>
      <c r="J257" s="181">
        <f>ROUND(I257*H257,2)</f>
        <v>0</v>
      </c>
      <c r="K257" s="177" t="s">
        <v>460</v>
      </c>
      <c r="L257" s="40"/>
      <c r="M257" s="182" t="s">
        <v>3</v>
      </c>
      <c r="N257" s="183" t="s">
        <v>45</v>
      </c>
      <c r="O257" s="73"/>
      <c r="P257" s="184">
        <f>O257*H257</f>
        <v>0</v>
      </c>
      <c r="Q257" s="184">
        <v>0</v>
      </c>
      <c r="R257" s="184">
        <f>Q257*H257</f>
        <v>0</v>
      </c>
      <c r="S257" s="184">
        <v>0</v>
      </c>
      <c r="T257" s="185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186" t="s">
        <v>246</v>
      </c>
      <c r="AT257" s="186" t="s">
        <v>241</v>
      </c>
      <c r="AU257" s="186" t="s">
        <v>86</v>
      </c>
      <c r="AY257" s="20" t="s">
        <v>239</v>
      </c>
      <c r="BE257" s="187">
        <f>IF(N257="základní",J257,0)</f>
        <v>0</v>
      </c>
      <c r="BF257" s="187">
        <f>IF(N257="snížená",J257,0)</f>
        <v>0</v>
      </c>
      <c r="BG257" s="187">
        <f>IF(N257="zákl. přenesená",J257,0)</f>
        <v>0</v>
      </c>
      <c r="BH257" s="187">
        <f>IF(N257="sníž. přenesená",J257,0)</f>
        <v>0</v>
      </c>
      <c r="BI257" s="187">
        <f>IF(N257="nulová",J257,0)</f>
        <v>0</v>
      </c>
      <c r="BJ257" s="20" t="s">
        <v>86</v>
      </c>
      <c r="BK257" s="187">
        <f>ROUND(I257*H257,2)</f>
        <v>0</v>
      </c>
      <c r="BL257" s="20" t="s">
        <v>246</v>
      </c>
      <c r="BM257" s="186" t="s">
        <v>3467</v>
      </c>
    </row>
    <row r="258" s="2" customFormat="1" ht="16.5" customHeight="1">
      <c r="A258" s="39"/>
      <c r="B258" s="174"/>
      <c r="C258" s="175" t="s">
        <v>1704</v>
      </c>
      <c r="D258" s="175" t="s">
        <v>241</v>
      </c>
      <c r="E258" s="176" t="s">
        <v>3468</v>
      </c>
      <c r="F258" s="177" t="s">
        <v>3469</v>
      </c>
      <c r="G258" s="178" t="s">
        <v>326</v>
      </c>
      <c r="H258" s="179">
        <v>250</v>
      </c>
      <c r="I258" s="180"/>
      <c r="J258" s="181">
        <f>ROUND(I258*H258,2)</f>
        <v>0</v>
      </c>
      <c r="K258" s="177" t="s">
        <v>460</v>
      </c>
      <c r="L258" s="40"/>
      <c r="M258" s="182" t="s">
        <v>3</v>
      </c>
      <c r="N258" s="183" t="s">
        <v>45</v>
      </c>
      <c r="O258" s="73"/>
      <c r="P258" s="184">
        <f>O258*H258</f>
        <v>0</v>
      </c>
      <c r="Q258" s="184">
        <v>0</v>
      </c>
      <c r="R258" s="184">
        <f>Q258*H258</f>
        <v>0</v>
      </c>
      <c r="S258" s="184">
        <v>0</v>
      </c>
      <c r="T258" s="185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186" t="s">
        <v>246</v>
      </c>
      <c r="AT258" s="186" t="s">
        <v>241</v>
      </c>
      <c r="AU258" s="186" t="s">
        <v>86</v>
      </c>
      <c r="AY258" s="20" t="s">
        <v>239</v>
      </c>
      <c r="BE258" s="187">
        <f>IF(N258="základní",J258,0)</f>
        <v>0</v>
      </c>
      <c r="BF258" s="187">
        <f>IF(N258="snížená",J258,0)</f>
        <v>0</v>
      </c>
      <c r="BG258" s="187">
        <f>IF(N258="zákl. přenesená",J258,0)</f>
        <v>0</v>
      </c>
      <c r="BH258" s="187">
        <f>IF(N258="sníž. přenesená",J258,0)</f>
        <v>0</v>
      </c>
      <c r="BI258" s="187">
        <f>IF(N258="nulová",J258,0)</f>
        <v>0</v>
      </c>
      <c r="BJ258" s="20" t="s">
        <v>86</v>
      </c>
      <c r="BK258" s="187">
        <f>ROUND(I258*H258,2)</f>
        <v>0</v>
      </c>
      <c r="BL258" s="20" t="s">
        <v>246</v>
      </c>
      <c r="BM258" s="186" t="s">
        <v>3470</v>
      </c>
    </row>
    <row r="259" s="2" customFormat="1" ht="16.5" customHeight="1">
      <c r="A259" s="39"/>
      <c r="B259" s="174"/>
      <c r="C259" s="175" t="s">
        <v>1711</v>
      </c>
      <c r="D259" s="175" t="s">
        <v>241</v>
      </c>
      <c r="E259" s="176" t="s">
        <v>3471</v>
      </c>
      <c r="F259" s="177" t="s">
        <v>3270</v>
      </c>
      <c r="G259" s="178" t="s">
        <v>326</v>
      </c>
      <c r="H259" s="179">
        <v>250</v>
      </c>
      <c r="I259" s="180"/>
      <c r="J259" s="181">
        <f>ROUND(I259*H259,2)</f>
        <v>0</v>
      </c>
      <c r="K259" s="177" t="s">
        <v>460</v>
      </c>
      <c r="L259" s="40"/>
      <c r="M259" s="182" t="s">
        <v>3</v>
      </c>
      <c r="N259" s="183" t="s">
        <v>45</v>
      </c>
      <c r="O259" s="73"/>
      <c r="P259" s="184">
        <f>O259*H259</f>
        <v>0</v>
      </c>
      <c r="Q259" s="184">
        <v>0</v>
      </c>
      <c r="R259" s="184">
        <f>Q259*H259</f>
        <v>0</v>
      </c>
      <c r="S259" s="184">
        <v>0</v>
      </c>
      <c r="T259" s="185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186" t="s">
        <v>246</v>
      </c>
      <c r="AT259" s="186" t="s">
        <v>241</v>
      </c>
      <c r="AU259" s="186" t="s">
        <v>86</v>
      </c>
      <c r="AY259" s="20" t="s">
        <v>239</v>
      </c>
      <c r="BE259" s="187">
        <f>IF(N259="základní",J259,0)</f>
        <v>0</v>
      </c>
      <c r="BF259" s="187">
        <f>IF(N259="snížená",J259,0)</f>
        <v>0</v>
      </c>
      <c r="BG259" s="187">
        <f>IF(N259="zákl. přenesená",J259,0)</f>
        <v>0</v>
      </c>
      <c r="BH259" s="187">
        <f>IF(N259="sníž. přenesená",J259,0)</f>
        <v>0</v>
      </c>
      <c r="BI259" s="187">
        <f>IF(N259="nulová",J259,0)</f>
        <v>0</v>
      </c>
      <c r="BJ259" s="20" t="s">
        <v>86</v>
      </c>
      <c r="BK259" s="187">
        <f>ROUND(I259*H259,2)</f>
        <v>0</v>
      </c>
      <c r="BL259" s="20" t="s">
        <v>246</v>
      </c>
      <c r="BM259" s="186" t="s">
        <v>3472</v>
      </c>
    </row>
    <row r="260" s="2" customFormat="1" ht="16.5" customHeight="1">
      <c r="A260" s="39"/>
      <c r="B260" s="174"/>
      <c r="C260" s="175" t="s">
        <v>1718</v>
      </c>
      <c r="D260" s="175" t="s">
        <v>241</v>
      </c>
      <c r="E260" s="176" t="s">
        <v>3473</v>
      </c>
      <c r="F260" s="177" t="s">
        <v>3474</v>
      </c>
      <c r="G260" s="178" t="s">
        <v>326</v>
      </c>
      <c r="H260" s="179">
        <v>830</v>
      </c>
      <c r="I260" s="180"/>
      <c r="J260" s="181">
        <f>ROUND(I260*H260,2)</f>
        <v>0</v>
      </c>
      <c r="K260" s="177" t="s">
        <v>460</v>
      </c>
      <c r="L260" s="40"/>
      <c r="M260" s="182" t="s">
        <v>3</v>
      </c>
      <c r="N260" s="183" t="s">
        <v>45</v>
      </c>
      <c r="O260" s="73"/>
      <c r="P260" s="184">
        <f>O260*H260</f>
        <v>0</v>
      </c>
      <c r="Q260" s="184">
        <v>0</v>
      </c>
      <c r="R260" s="184">
        <f>Q260*H260</f>
        <v>0</v>
      </c>
      <c r="S260" s="184">
        <v>0</v>
      </c>
      <c r="T260" s="185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186" t="s">
        <v>246</v>
      </c>
      <c r="AT260" s="186" t="s">
        <v>241</v>
      </c>
      <c r="AU260" s="186" t="s">
        <v>86</v>
      </c>
      <c r="AY260" s="20" t="s">
        <v>239</v>
      </c>
      <c r="BE260" s="187">
        <f>IF(N260="základní",J260,0)</f>
        <v>0</v>
      </c>
      <c r="BF260" s="187">
        <f>IF(N260="snížená",J260,0)</f>
        <v>0</v>
      </c>
      <c r="BG260" s="187">
        <f>IF(N260="zákl. přenesená",J260,0)</f>
        <v>0</v>
      </c>
      <c r="BH260" s="187">
        <f>IF(N260="sníž. přenesená",J260,0)</f>
        <v>0</v>
      </c>
      <c r="BI260" s="187">
        <f>IF(N260="nulová",J260,0)</f>
        <v>0</v>
      </c>
      <c r="BJ260" s="20" t="s">
        <v>86</v>
      </c>
      <c r="BK260" s="187">
        <f>ROUND(I260*H260,2)</f>
        <v>0</v>
      </c>
      <c r="BL260" s="20" t="s">
        <v>246</v>
      </c>
      <c r="BM260" s="186" t="s">
        <v>3475</v>
      </c>
    </row>
    <row r="261" s="2" customFormat="1" ht="16.5" customHeight="1">
      <c r="A261" s="39"/>
      <c r="B261" s="174"/>
      <c r="C261" s="175" t="s">
        <v>1722</v>
      </c>
      <c r="D261" s="175" t="s">
        <v>241</v>
      </c>
      <c r="E261" s="176" t="s">
        <v>3476</v>
      </c>
      <c r="F261" s="177" t="s">
        <v>3270</v>
      </c>
      <c r="G261" s="178" t="s">
        <v>326</v>
      </c>
      <c r="H261" s="179">
        <v>830</v>
      </c>
      <c r="I261" s="180"/>
      <c r="J261" s="181">
        <f>ROUND(I261*H261,2)</f>
        <v>0</v>
      </c>
      <c r="K261" s="177" t="s">
        <v>460</v>
      </c>
      <c r="L261" s="40"/>
      <c r="M261" s="182" t="s">
        <v>3</v>
      </c>
      <c r="N261" s="183" t="s">
        <v>45</v>
      </c>
      <c r="O261" s="73"/>
      <c r="P261" s="184">
        <f>O261*H261</f>
        <v>0</v>
      </c>
      <c r="Q261" s="184">
        <v>0</v>
      </c>
      <c r="R261" s="184">
        <f>Q261*H261</f>
        <v>0</v>
      </c>
      <c r="S261" s="184">
        <v>0</v>
      </c>
      <c r="T261" s="185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186" t="s">
        <v>246</v>
      </c>
      <c r="AT261" s="186" t="s">
        <v>241</v>
      </c>
      <c r="AU261" s="186" t="s">
        <v>86</v>
      </c>
      <c r="AY261" s="20" t="s">
        <v>239</v>
      </c>
      <c r="BE261" s="187">
        <f>IF(N261="základní",J261,0)</f>
        <v>0</v>
      </c>
      <c r="BF261" s="187">
        <f>IF(N261="snížená",J261,0)</f>
        <v>0</v>
      </c>
      <c r="BG261" s="187">
        <f>IF(N261="zákl. přenesená",J261,0)</f>
        <v>0</v>
      </c>
      <c r="BH261" s="187">
        <f>IF(N261="sníž. přenesená",J261,0)</f>
        <v>0</v>
      </c>
      <c r="BI261" s="187">
        <f>IF(N261="nulová",J261,0)</f>
        <v>0</v>
      </c>
      <c r="BJ261" s="20" t="s">
        <v>86</v>
      </c>
      <c r="BK261" s="187">
        <f>ROUND(I261*H261,2)</f>
        <v>0</v>
      </c>
      <c r="BL261" s="20" t="s">
        <v>246</v>
      </c>
      <c r="BM261" s="186" t="s">
        <v>3477</v>
      </c>
    </row>
    <row r="262" s="2" customFormat="1" ht="16.5" customHeight="1">
      <c r="A262" s="39"/>
      <c r="B262" s="174"/>
      <c r="C262" s="175" t="s">
        <v>1727</v>
      </c>
      <c r="D262" s="175" t="s">
        <v>241</v>
      </c>
      <c r="E262" s="176" t="s">
        <v>3478</v>
      </c>
      <c r="F262" s="177" t="s">
        <v>3479</v>
      </c>
      <c r="G262" s="178" t="s">
        <v>326</v>
      </c>
      <c r="H262" s="179">
        <v>30</v>
      </c>
      <c r="I262" s="180"/>
      <c r="J262" s="181">
        <f>ROUND(I262*H262,2)</f>
        <v>0</v>
      </c>
      <c r="K262" s="177" t="s">
        <v>460</v>
      </c>
      <c r="L262" s="40"/>
      <c r="M262" s="182" t="s">
        <v>3</v>
      </c>
      <c r="N262" s="183" t="s">
        <v>45</v>
      </c>
      <c r="O262" s="73"/>
      <c r="P262" s="184">
        <f>O262*H262</f>
        <v>0</v>
      </c>
      <c r="Q262" s="184">
        <v>0</v>
      </c>
      <c r="R262" s="184">
        <f>Q262*H262</f>
        <v>0</v>
      </c>
      <c r="S262" s="184">
        <v>0</v>
      </c>
      <c r="T262" s="185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186" t="s">
        <v>246</v>
      </c>
      <c r="AT262" s="186" t="s">
        <v>241</v>
      </c>
      <c r="AU262" s="186" t="s">
        <v>86</v>
      </c>
      <c r="AY262" s="20" t="s">
        <v>239</v>
      </c>
      <c r="BE262" s="187">
        <f>IF(N262="základní",J262,0)</f>
        <v>0</v>
      </c>
      <c r="BF262" s="187">
        <f>IF(N262="snížená",J262,0)</f>
        <v>0</v>
      </c>
      <c r="BG262" s="187">
        <f>IF(N262="zákl. přenesená",J262,0)</f>
        <v>0</v>
      </c>
      <c r="BH262" s="187">
        <f>IF(N262="sníž. přenesená",J262,0)</f>
        <v>0</v>
      </c>
      <c r="BI262" s="187">
        <f>IF(N262="nulová",J262,0)</f>
        <v>0</v>
      </c>
      <c r="BJ262" s="20" t="s">
        <v>86</v>
      </c>
      <c r="BK262" s="187">
        <f>ROUND(I262*H262,2)</f>
        <v>0</v>
      </c>
      <c r="BL262" s="20" t="s">
        <v>246</v>
      </c>
      <c r="BM262" s="186" t="s">
        <v>3480</v>
      </c>
    </row>
    <row r="263" s="2" customFormat="1" ht="16.5" customHeight="1">
      <c r="A263" s="39"/>
      <c r="B263" s="174"/>
      <c r="C263" s="175" t="s">
        <v>1731</v>
      </c>
      <c r="D263" s="175" t="s">
        <v>241</v>
      </c>
      <c r="E263" s="176" t="s">
        <v>3481</v>
      </c>
      <c r="F263" s="177" t="s">
        <v>3270</v>
      </c>
      <c r="G263" s="178" t="s">
        <v>326</v>
      </c>
      <c r="H263" s="179">
        <v>30</v>
      </c>
      <c r="I263" s="180"/>
      <c r="J263" s="181">
        <f>ROUND(I263*H263,2)</f>
        <v>0</v>
      </c>
      <c r="K263" s="177" t="s">
        <v>460</v>
      </c>
      <c r="L263" s="40"/>
      <c r="M263" s="182" t="s">
        <v>3</v>
      </c>
      <c r="N263" s="183" t="s">
        <v>45</v>
      </c>
      <c r="O263" s="73"/>
      <c r="P263" s="184">
        <f>O263*H263</f>
        <v>0</v>
      </c>
      <c r="Q263" s="184">
        <v>0</v>
      </c>
      <c r="R263" s="184">
        <f>Q263*H263</f>
        <v>0</v>
      </c>
      <c r="S263" s="184">
        <v>0</v>
      </c>
      <c r="T263" s="185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186" t="s">
        <v>246</v>
      </c>
      <c r="AT263" s="186" t="s">
        <v>241</v>
      </c>
      <c r="AU263" s="186" t="s">
        <v>86</v>
      </c>
      <c r="AY263" s="20" t="s">
        <v>239</v>
      </c>
      <c r="BE263" s="187">
        <f>IF(N263="základní",J263,0)</f>
        <v>0</v>
      </c>
      <c r="BF263" s="187">
        <f>IF(N263="snížená",J263,0)</f>
        <v>0</v>
      </c>
      <c r="BG263" s="187">
        <f>IF(N263="zákl. přenesená",J263,0)</f>
        <v>0</v>
      </c>
      <c r="BH263" s="187">
        <f>IF(N263="sníž. přenesená",J263,0)</f>
        <v>0</v>
      </c>
      <c r="BI263" s="187">
        <f>IF(N263="nulová",J263,0)</f>
        <v>0</v>
      </c>
      <c r="BJ263" s="20" t="s">
        <v>86</v>
      </c>
      <c r="BK263" s="187">
        <f>ROUND(I263*H263,2)</f>
        <v>0</v>
      </c>
      <c r="BL263" s="20" t="s">
        <v>246</v>
      </c>
      <c r="BM263" s="186" t="s">
        <v>3482</v>
      </c>
    </row>
    <row r="264" s="2" customFormat="1" ht="16.5" customHeight="1">
      <c r="A264" s="39"/>
      <c r="B264" s="174"/>
      <c r="C264" s="175" t="s">
        <v>1736</v>
      </c>
      <c r="D264" s="175" t="s">
        <v>241</v>
      </c>
      <c r="E264" s="176" t="s">
        <v>3483</v>
      </c>
      <c r="F264" s="177" t="s">
        <v>3484</v>
      </c>
      <c r="G264" s="178" t="s">
        <v>326</v>
      </c>
      <c r="H264" s="179">
        <v>35</v>
      </c>
      <c r="I264" s="180"/>
      <c r="J264" s="181">
        <f>ROUND(I264*H264,2)</f>
        <v>0</v>
      </c>
      <c r="K264" s="177" t="s">
        <v>460</v>
      </c>
      <c r="L264" s="40"/>
      <c r="M264" s="182" t="s">
        <v>3</v>
      </c>
      <c r="N264" s="183" t="s">
        <v>45</v>
      </c>
      <c r="O264" s="73"/>
      <c r="P264" s="184">
        <f>O264*H264</f>
        <v>0</v>
      </c>
      <c r="Q264" s="184">
        <v>0</v>
      </c>
      <c r="R264" s="184">
        <f>Q264*H264</f>
        <v>0</v>
      </c>
      <c r="S264" s="184">
        <v>0</v>
      </c>
      <c r="T264" s="185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186" t="s">
        <v>246</v>
      </c>
      <c r="AT264" s="186" t="s">
        <v>241</v>
      </c>
      <c r="AU264" s="186" t="s">
        <v>86</v>
      </c>
      <c r="AY264" s="20" t="s">
        <v>239</v>
      </c>
      <c r="BE264" s="187">
        <f>IF(N264="základní",J264,0)</f>
        <v>0</v>
      </c>
      <c r="BF264" s="187">
        <f>IF(N264="snížená",J264,0)</f>
        <v>0</v>
      </c>
      <c r="BG264" s="187">
        <f>IF(N264="zákl. přenesená",J264,0)</f>
        <v>0</v>
      </c>
      <c r="BH264" s="187">
        <f>IF(N264="sníž. přenesená",J264,0)</f>
        <v>0</v>
      </c>
      <c r="BI264" s="187">
        <f>IF(N264="nulová",J264,0)</f>
        <v>0</v>
      </c>
      <c r="BJ264" s="20" t="s">
        <v>86</v>
      </c>
      <c r="BK264" s="187">
        <f>ROUND(I264*H264,2)</f>
        <v>0</v>
      </c>
      <c r="BL264" s="20" t="s">
        <v>246</v>
      </c>
      <c r="BM264" s="186" t="s">
        <v>3485</v>
      </c>
    </row>
    <row r="265" s="2" customFormat="1" ht="16.5" customHeight="1">
      <c r="A265" s="39"/>
      <c r="B265" s="174"/>
      <c r="C265" s="175" t="s">
        <v>1740</v>
      </c>
      <c r="D265" s="175" t="s">
        <v>241</v>
      </c>
      <c r="E265" s="176" t="s">
        <v>3486</v>
      </c>
      <c r="F265" s="177" t="s">
        <v>3270</v>
      </c>
      <c r="G265" s="178" t="s">
        <v>326</v>
      </c>
      <c r="H265" s="179">
        <v>35</v>
      </c>
      <c r="I265" s="180"/>
      <c r="J265" s="181">
        <f>ROUND(I265*H265,2)</f>
        <v>0</v>
      </c>
      <c r="K265" s="177" t="s">
        <v>460</v>
      </c>
      <c r="L265" s="40"/>
      <c r="M265" s="182" t="s">
        <v>3</v>
      </c>
      <c r="N265" s="183" t="s">
        <v>45</v>
      </c>
      <c r="O265" s="73"/>
      <c r="P265" s="184">
        <f>O265*H265</f>
        <v>0</v>
      </c>
      <c r="Q265" s="184">
        <v>0</v>
      </c>
      <c r="R265" s="184">
        <f>Q265*H265</f>
        <v>0</v>
      </c>
      <c r="S265" s="184">
        <v>0</v>
      </c>
      <c r="T265" s="185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186" t="s">
        <v>246</v>
      </c>
      <c r="AT265" s="186" t="s">
        <v>241</v>
      </c>
      <c r="AU265" s="186" t="s">
        <v>86</v>
      </c>
      <c r="AY265" s="20" t="s">
        <v>239</v>
      </c>
      <c r="BE265" s="187">
        <f>IF(N265="základní",J265,0)</f>
        <v>0</v>
      </c>
      <c r="BF265" s="187">
        <f>IF(N265="snížená",J265,0)</f>
        <v>0</v>
      </c>
      <c r="BG265" s="187">
        <f>IF(N265="zákl. přenesená",J265,0)</f>
        <v>0</v>
      </c>
      <c r="BH265" s="187">
        <f>IF(N265="sníž. přenesená",J265,0)</f>
        <v>0</v>
      </c>
      <c r="BI265" s="187">
        <f>IF(N265="nulová",J265,0)</f>
        <v>0</v>
      </c>
      <c r="BJ265" s="20" t="s">
        <v>86</v>
      </c>
      <c r="BK265" s="187">
        <f>ROUND(I265*H265,2)</f>
        <v>0</v>
      </c>
      <c r="BL265" s="20" t="s">
        <v>246</v>
      </c>
      <c r="BM265" s="186" t="s">
        <v>3487</v>
      </c>
    </row>
    <row r="266" s="2" customFormat="1" ht="16.5" customHeight="1">
      <c r="A266" s="39"/>
      <c r="B266" s="174"/>
      <c r="C266" s="175" t="s">
        <v>1744</v>
      </c>
      <c r="D266" s="175" t="s">
        <v>241</v>
      </c>
      <c r="E266" s="176" t="s">
        <v>3488</v>
      </c>
      <c r="F266" s="177" t="s">
        <v>3489</v>
      </c>
      <c r="G266" s="178" t="s">
        <v>326</v>
      </c>
      <c r="H266" s="179">
        <v>192</v>
      </c>
      <c r="I266" s="180"/>
      <c r="J266" s="181">
        <f>ROUND(I266*H266,2)</f>
        <v>0</v>
      </c>
      <c r="K266" s="177" t="s">
        <v>460</v>
      </c>
      <c r="L266" s="40"/>
      <c r="M266" s="182" t="s">
        <v>3</v>
      </c>
      <c r="N266" s="183" t="s">
        <v>45</v>
      </c>
      <c r="O266" s="73"/>
      <c r="P266" s="184">
        <f>O266*H266</f>
        <v>0</v>
      </c>
      <c r="Q266" s="184">
        <v>0</v>
      </c>
      <c r="R266" s="184">
        <f>Q266*H266</f>
        <v>0</v>
      </c>
      <c r="S266" s="184">
        <v>0</v>
      </c>
      <c r="T266" s="185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186" t="s">
        <v>246</v>
      </c>
      <c r="AT266" s="186" t="s">
        <v>241</v>
      </c>
      <c r="AU266" s="186" t="s">
        <v>86</v>
      </c>
      <c r="AY266" s="20" t="s">
        <v>239</v>
      </c>
      <c r="BE266" s="187">
        <f>IF(N266="základní",J266,0)</f>
        <v>0</v>
      </c>
      <c r="BF266" s="187">
        <f>IF(N266="snížená",J266,0)</f>
        <v>0</v>
      </c>
      <c r="BG266" s="187">
        <f>IF(N266="zákl. přenesená",J266,0)</f>
        <v>0</v>
      </c>
      <c r="BH266" s="187">
        <f>IF(N266="sníž. přenesená",J266,0)</f>
        <v>0</v>
      </c>
      <c r="BI266" s="187">
        <f>IF(N266="nulová",J266,0)</f>
        <v>0</v>
      </c>
      <c r="BJ266" s="20" t="s">
        <v>86</v>
      </c>
      <c r="BK266" s="187">
        <f>ROUND(I266*H266,2)</f>
        <v>0</v>
      </c>
      <c r="BL266" s="20" t="s">
        <v>246</v>
      </c>
      <c r="BM266" s="186" t="s">
        <v>3490</v>
      </c>
    </row>
    <row r="267" s="2" customFormat="1" ht="16.5" customHeight="1">
      <c r="A267" s="39"/>
      <c r="B267" s="174"/>
      <c r="C267" s="175" t="s">
        <v>1750</v>
      </c>
      <c r="D267" s="175" t="s">
        <v>241</v>
      </c>
      <c r="E267" s="176" t="s">
        <v>3491</v>
      </c>
      <c r="F267" s="177" t="s">
        <v>3270</v>
      </c>
      <c r="G267" s="178" t="s">
        <v>326</v>
      </c>
      <c r="H267" s="179">
        <v>192</v>
      </c>
      <c r="I267" s="180"/>
      <c r="J267" s="181">
        <f>ROUND(I267*H267,2)</f>
        <v>0</v>
      </c>
      <c r="K267" s="177" t="s">
        <v>460</v>
      </c>
      <c r="L267" s="40"/>
      <c r="M267" s="182" t="s">
        <v>3</v>
      </c>
      <c r="N267" s="183" t="s">
        <v>45</v>
      </c>
      <c r="O267" s="73"/>
      <c r="P267" s="184">
        <f>O267*H267</f>
        <v>0</v>
      </c>
      <c r="Q267" s="184">
        <v>0</v>
      </c>
      <c r="R267" s="184">
        <f>Q267*H267</f>
        <v>0</v>
      </c>
      <c r="S267" s="184">
        <v>0</v>
      </c>
      <c r="T267" s="185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186" t="s">
        <v>246</v>
      </c>
      <c r="AT267" s="186" t="s">
        <v>241</v>
      </c>
      <c r="AU267" s="186" t="s">
        <v>86</v>
      </c>
      <c r="AY267" s="20" t="s">
        <v>239</v>
      </c>
      <c r="BE267" s="187">
        <f>IF(N267="základní",J267,0)</f>
        <v>0</v>
      </c>
      <c r="BF267" s="187">
        <f>IF(N267="snížená",J267,0)</f>
        <v>0</v>
      </c>
      <c r="BG267" s="187">
        <f>IF(N267="zákl. přenesená",J267,0)</f>
        <v>0</v>
      </c>
      <c r="BH267" s="187">
        <f>IF(N267="sníž. přenesená",J267,0)</f>
        <v>0</v>
      </c>
      <c r="BI267" s="187">
        <f>IF(N267="nulová",J267,0)</f>
        <v>0</v>
      </c>
      <c r="BJ267" s="20" t="s">
        <v>86</v>
      </c>
      <c r="BK267" s="187">
        <f>ROUND(I267*H267,2)</f>
        <v>0</v>
      </c>
      <c r="BL267" s="20" t="s">
        <v>246</v>
      </c>
      <c r="BM267" s="186" t="s">
        <v>3492</v>
      </c>
    </row>
    <row r="268" s="2" customFormat="1" ht="16.5" customHeight="1">
      <c r="A268" s="39"/>
      <c r="B268" s="174"/>
      <c r="C268" s="175" t="s">
        <v>1764</v>
      </c>
      <c r="D268" s="175" t="s">
        <v>241</v>
      </c>
      <c r="E268" s="176" t="s">
        <v>3493</v>
      </c>
      <c r="F268" s="177" t="s">
        <v>3494</v>
      </c>
      <c r="G268" s="178" t="s">
        <v>326</v>
      </c>
      <c r="H268" s="179">
        <v>364</v>
      </c>
      <c r="I268" s="180"/>
      <c r="J268" s="181">
        <f>ROUND(I268*H268,2)</f>
        <v>0</v>
      </c>
      <c r="K268" s="177" t="s">
        <v>460</v>
      </c>
      <c r="L268" s="40"/>
      <c r="M268" s="182" t="s">
        <v>3</v>
      </c>
      <c r="N268" s="183" t="s">
        <v>45</v>
      </c>
      <c r="O268" s="73"/>
      <c r="P268" s="184">
        <f>O268*H268</f>
        <v>0</v>
      </c>
      <c r="Q268" s="184">
        <v>0</v>
      </c>
      <c r="R268" s="184">
        <f>Q268*H268</f>
        <v>0</v>
      </c>
      <c r="S268" s="184">
        <v>0</v>
      </c>
      <c r="T268" s="185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186" t="s">
        <v>246</v>
      </c>
      <c r="AT268" s="186" t="s">
        <v>241</v>
      </c>
      <c r="AU268" s="186" t="s">
        <v>86</v>
      </c>
      <c r="AY268" s="20" t="s">
        <v>239</v>
      </c>
      <c r="BE268" s="187">
        <f>IF(N268="základní",J268,0)</f>
        <v>0</v>
      </c>
      <c r="BF268" s="187">
        <f>IF(N268="snížená",J268,0)</f>
        <v>0</v>
      </c>
      <c r="BG268" s="187">
        <f>IF(N268="zákl. přenesená",J268,0)</f>
        <v>0</v>
      </c>
      <c r="BH268" s="187">
        <f>IF(N268="sníž. přenesená",J268,0)</f>
        <v>0</v>
      </c>
      <c r="BI268" s="187">
        <f>IF(N268="nulová",J268,0)</f>
        <v>0</v>
      </c>
      <c r="BJ268" s="20" t="s">
        <v>86</v>
      </c>
      <c r="BK268" s="187">
        <f>ROUND(I268*H268,2)</f>
        <v>0</v>
      </c>
      <c r="BL268" s="20" t="s">
        <v>246</v>
      </c>
      <c r="BM268" s="186" t="s">
        <v>3495</v>
      </c>
    </row>
    <row r="269" s="2" customFormat="1" ht="16.5" customHeight="1">
      <c r="A269" s="39"/>
      <c r="B269" s="174"/>
      <c r="C269" s="175" t="s">
        <v>1778</v>
      </c>
      <c r="D269" s="175" t="s">
        <v>241</v>
      </c>
      <c r="E269" s="176" t="s">
        <v>3476</v>
      </c>
      <c r="F269" s="177" t="s">
        <v>3270</v>
      </c>
      <c r="G269" s="178" t="s">
        <v>326</v>
      </c>
      <c r="H269" s="179">
        <v>364</v>
      </c>
      <c r="I269" s="180"/>
      <c r="J269" s="181">
        <f>ROUND(I269*H269,2)</f>
        <v>0</v>
      </c>
      <c r="K269" s="177" t="s">
        <v>460</v>
      </c>
      <c r="L269" s="40"/>
      <c r="M269" s="182" t="s">
        <v>3</v>
      </c>
      <c r="N269" s="183" t="s">
        <v>45</v>
      </c>
      <c r="O269" s="73"/>
      <c r="P269" s="184">
        <f>O269*H269</f>
        <v>0</v>
      </c>
      <c r="Q269" s="184">
        <v>0</v>
      </c>
      <c r="R269" s="184">
        <f>Q269*H269</f>
        <v>0</v>
      </c>
      <c r="S269" s="184">
        <v>0</v>
      </c>
      <c r="T269" s="185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186" t="s">
        <v>246</v>
      </c>
      <c r="AT269" s="186" t="s">
        <v>241</v>
      </c>
      <c r="AU269" s="186" t="s">
        <v>86</v>
      </c>
      <c r="AY269" s="20" t="s">
        <v>239</v>
      </c>
      <c r="BE269" s="187">
        <f>IF(N269="základní",J269,0)</f>
        <v>0</v>
      </c>
      <c r="BF269" s="187">
        <f>IF(N269="snížená",J269,0)</f>
        <v>0</v>
      </c>
      <c r="BG269" s="187">
        <f>IF(N269="zákl. přenesená",J269,0)</f>
        <v>0</v>
      </c>
      <c r="BH269" s="187">
        <f>IF(N269="sníž. přenesená",J269,0)</f>
        <v>0</v>
      </c>
      <c r="BI269" s="187">
        <f>IF(N269="nulová",J269,0)</f>
        <v>0</v>
      </c>
      <c r="BJ269" s="20" t="s">
        <v>86</v>
      </c>
      <c r="BK269" s="187">
        <f>ROUND(I269*H269,2)</f>
        <v>0</v>
      </c>
      <c r="BL269" s="20" t="s">
        <v>246</v>
      </c>
      <c r="BM269" s="186" t="s">
        <v>3496</v>
      </c>
    </row>
    <row r="270" s="2" customFormat="1">
      <c r="A270" s="39"/>
      <c r="B270" s="174"/>
      <c r="C270" s="175" t="s">
        <v>1800</v>
      </c>
      <c r="D270" s="175" t="s">
        <v>241</v>
      </c>
      <c r="E270" s="176" t="s">
        <v>3497</v>
      </c>
      <c r="F270" s="177" t="s">
        <v>3498</v>
      </c>
      <c r="G270" s="178" t="s">
        <v>2689</v>
      </c>
      <c r="H270" s="179">
        <v>1</v>
      </c>
      <c r="I270" s="180"/>
      <c r="J270" s="181">
        <f>ROUND(I270*H270,2)</f>
        <v>0</v>
      </c>
      <c r="K270" s="177" t="s">
        <v>460</v>
      </c>
      <c r="L270" s="40"/>
      <c r="M270" s="182" t="s">
        <v>3</v>
      </c>
      <c r="N270" s="183" t="s">
        <v>45</v>
      </c>
      <c r="O270" s="73"/>
      <c r="P270" s="184">
        <f>O270*H270</f>
        <v>0</v>
      </c>
      <c r="Q270" s="184">
        <v>0</v>
      </c>
      <c r="R270" s="184">
        <f>Q270*H270</f>
        <v>0</v>
      </c>
      <c r="S270" s="184">
        <v>0</v>
      </c>
      <c r="T270" s="185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186" t="s">
        <v>246</v>
      </c>
      <c r="AT270" s="186" t="s">
        <v>241</v>
      </c>
      <c r="AU270" s="186" t="s">
        <v>86</v>
      </c>
      <c r="AY270" s="20" t="s">
        <v>239</v>
      </c>
      <c r="BE270" s="187">
        <f>IF(N270="základní",J270,0)</f>
        <v>0</v>
      </c>
      <c r="BF270" s="187">
        <f>IF(N270="snížená",J270,0)</f>
        <v>0</v>
      </c>
      <c r="BG270" s="187">
        <f>IF(N270="zákl. přenesená",J270,0)</f>
        <v>0</v>
      </c>
      <c r="BH270" s="187">
        <f>IF(N270="sníž. přenesená",J270,0)</f>
        <v>0</v>
      </c>
      <c r="BI270" s="187">
        <f>IF(N270="nulová",J270,0)</f>
        <v>0</v>
      </c>
      <c r="BJ270" s="20" t="s">
        <v>86</v>
      </c>
      <c r="BK270" s="187">
        <f>ROUND(I270*H270,2)</f>
        <v>0</v>
      </c>
      <c r="BL270" s="20" t="s">
        <v>246</v>
      </c>
      <c r="BM270" s="186" t="s">
        <v>3499</v>
      </c>
    </row>
    <row r="271" s="12" customFormat="1" ht="22.8" customHeight="1">
      <c r="A271" s="12"/>
      <c r="B271" s="161"/>
      <c r="C271" s="12"/>
      <c r="D271" s="162" t="s">
        <v>72</v>
      </c>
      <c r="E271" s="172" t="s">
        <v>3500</v>
      </c>
      <c r="F271" s="172" t="s">
        <v>3501</v>
      </c>
      <c r="G271" s="12"/>
      <c r="H271" s="12"/>
      <c r="I271" s="164"/>
      <c r="J271" s="173">
        <f>BK271</f>
        <v>0</v>
      </c>
      <c r="K271" s="12"/>
      <c r="L271" s="161"/>
      <c r="M271" s="166"/>
      <c r="N271" s="167"/>
      <c r="O271" s="167"/>
      <c r="P271" s="168">
        <f>SUM(P272:P279)</f>
        <v>0</v>
      </c>
      <c r="Q271" s="167"/>
      <c r="R271" s="168">
        <f>SUM(R272:R279)</f>
        <v>0</v>
      </c>
      <c r="S271" s="167"/>
      <c r="T271" s="169">
        <f>SUM(T272:T279)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162" t="s">
        <v>80</v>
      </c>
      <c r="AT271" s="170" t="s">
        <v>72</v>
      </c>
      <c r="AU271" s="170" t="s">
        <v>80</v>
      </c>
      <c r="AY271" s="162" t="s">
        <v>239</v>
      </c>
      <c r="BK271" s="171">
        <f>SUM(BK272:BK279)</f>
        <v>0</v>
      </c>
    </row>
    <row r="272" s="2" customFormat="1" ht="16.5" customHeight="1">
      <c r="A272" s="39"/>
      <c r="B272" s="174"/>
      <c r="C272" s="175" t="s">
        <v>1806</v>
      </c>
      <c r="D272" s="175" t="s">
        <v>241</v>
      </c>
      <c r="E272" s="176" t="s">
        <v>3502</v>
      </c>
      <c r="F272" s="177" t="s">
        <v>3503</v>
      </c>
      <c r="G272" s="178" t="s">
        <v>470</v>
      </c>
      <c r="H272" s="179">
        <v>1</v>
      </c>
      <c r="I272" s="180"/>
      <c r="J272" s="181">
        <f>ROUND(I272*H272,2)</f>
        <v>0</v>
      </c>
      <c r="K272" s="177" t="s">
        <v>460</v>
      </c>
      <c r="L272" s="40"/>
      <c r="M272" s="182" t="s">
        <v>3</v>
      </c>
      <c r="N272" s="183" t="s">
        <v>45</v>
      </c>
      <c r="O272" s="73"/>
      <c r="P272" s="184">
        <f>O272*H272</f>
        <v>0</v>
      </c>
      <c r="Q272" s="184">
        <v>0</v>
      </c>
      <c r="R272" s="184">
        <f>Q272*H272</f>
        <v>0</v>
      </c>
      <c r="S272" s="184">
        <v>0</v>
      </c>
      <c r="T272" s="185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186" t="s">
        <v>246</v>
      </c>
      <c r="AT272" s="186" t="s">
        <v>241</v>
      </c>
      <c r="AU272" s="186" t="s">
        <v>86</v>
      </c>
      <c r="AY272" s="20" t="s">
        <v>239</v>
      </c>
      <c r="BE272" s="187">
        <f>IF(N272="základní",J272,0)</f>
        <v>0</v>
      </c>
      <c r="BF272" s="187">
        <f>IF(N272="snížená",J272,0)</f>
        <v>0</v>
      </c>
      <c r="BG272" s="187">
        <f>IF(N272="zákl. přenesená",J272,0)</f>
        <v>0</v>
      </c>
      <c r="BH272" s="187">
        <f>IF(N272="sníž. přenesená",J272,0)</f>
        <v>0</v>
      </c>
      <c r="BI272" s="187">
        <f>IF(N272="nulová",J272,0)</f>
        <v>0</v>
      </c>
      <c r="BJ272" s="20" t="s">
        <v>86</v>
      </c>
      <c r="BK272" s="187">
        <f>ROUND(I272*H272,2)</f>
        <v>0</v>
      </c>
      <c r="BL272" s="20" t="s">
        <v>246</v>
      </c>
      <c r="BM272" s="186" t="s">
        <v>3504</v>
      </c>
    </row>
    <row r="273" s="2" customFormat="1" ht="16.5" customHeight="1">
      <c r="A273" s="39"/>
      <c r="B273" s="174"/>
      <c r="C273" s="175" t="s">
        <v>1812</v>
      </c>
      <c r="D273" s="175" t="s">
        <v>241</v>
      </c>
      <c r="E273" s="176" t="s">
        <v>3505</v>
      </c>
      <c r="F273" s="177" t="s">
        <v>3506</v>
      </c>
      <c r="G273" s="178" t="s">
        <v>3507</v>
      </c>
      <c r="H273" s="179">
        <v>20</v>
      </c>
      <c r="I273" s="180"/>
      <c r="J273" s="181">
        <f>ROUND(I273*H273,2)</f>
        <v>0</v>
      </c>
      <c r="K273" s="177" t="s">
        <v>460</v>
      </c>
      <c r="L273" s="40"/>
      <c r="M273" s="182" t="s">
        <v>3</v>
      </c>
      <c r="N273" s="183" t="s">
        <v>45</v>
      </c>
      <c r="O273" s="73"/>
      <c r="P273" s="184">
        <f>O273*H273</f>
        <v>0</v>
      </c>
      <c r="Q273" s="184">
        <v>0</v>
      </c>
      <c r="R273" s="184">
        <f>Q273*H273</f>
        <v>0</v>
      </c>
      <c r="S273" s="184">
        <v>0</v>
      </c>
      <c r="T273" s="185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186" t="s">
        <v>246</v>
      </c>
      <c r="AT273" s="186" t="s">
        <v>241</v>
      </c>
      <c r="AU273" s="186" t="s">
        <v>86</v>
      </c>
      <c r="AY273" s="20" t="s">
        <v>239</v>
      </c>
      <c r="BE273" s="187">
        <f>IF(N273="základní",J273,0)</f>
        <v>0</v>
      </c>
      <c r="BF273" s="187">
        <f>IF(N273="snížená",J273,0)</f>
        <v>0</v>
      </c>
      <c r="BG273" s="187">
        <f>IF(N273="zákl. přenesená",J273,0)</f>
        <v>0</v>
      </c>
      <c r="BH273" s="187">
        <f>IF(N273="sníž. přenesená",J273,0)</f>
        <v>0</v>
      </c>
      <c r="BI273" s="187">
        <f>IF(N273="nulová",J273,0)</f>
        <v>0</v>
      </c>
      <c r="BJ273" s="20" t="s">
        <v>86</v>
      </c>
      <c r="BK273" s="187">
        <f>ROUND(I273*H273,2)</f>
        <v>0</v>
      </c>
      <c r="BL273" s="20" t="s">
        <v>246</v>
      </c>
      <c r="BM273" s="186" t="s">
        <v>1206</v>
      </c>
    </row>
    <row r="274" s="2" customFormat="1" ht="16.5" customHeight="1">
      <c r="A274" s="39"/>
      <c r="B274" s="174"/>
      <c r="C274" s="175" t="s">
        <v>1817</v>
      </c>
      <c r="D274" s="175" t="s">
        <v>241</v>
      </c>
      <c r="E274" s="176" t="s">
        <v>3508</v>
      </c>
      <c r="F274" s="177" t="s">
        <v>3509</v>
      </c>
      <c r="G274" s="178" t="s">
        <v>470</v>
      </c>
      <c r="H274" s="179">
        <v>1</v>
      </c>
      <c r="I274" s="180"/>
      <c r="J274" s="181">
        <f>ROUND(I274*H274,2)</f>
        <v>0</v>
      </c>
      <c r="K274" s="177" t="s">
        <v>460</v>
      </c>
      <c r="L274" s="40"/>
      <c r="M274" s="182" t="s">
        <v>3</v>
      </c>
      <c r="N274" s="183" t="s">
        <v>45</v>
      </c>
      <c r="O274" s="73"/>
      <c r="P274" s="184">
        <f>O274*H274</f>
        <v>0</v>
      </c>
      <c r="Q274" s="184">
        <v>0</v>
      </c>
      <c r="R274" s="184">
        <f>Q274*H274</f>
        <v>0</v>
      </c>
      <c r="S274" s="184">
        <v>0</v>
      </c>
      <c r="T274" s="185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186" t="s">
        <v>246</v>
      </c>
      <c r="AT274" s="186" t="s">
        <v>241</v>
      </c>
      <c r="AU274" s="186" t="s">
        <v>86</v>
      </c>
      <c r="AY274" s="20" t="s">
        <v>239</v>
      </c>
      <c r="BE274" s="187">
        <f>IF(N274="základní",J274,0)</f>
        <v>0</v>
      </c>
      <c r="BF274" s="187">
        <f>IF(N274="snížená",J274,0)</f>
        <v>0</v>
      </c>
      <c r="BG274" s="187">
        <f>IF(N274="zákl. přenesená",J274,0)</f>
        <v>0</v>
      </c>
      <c r="BH274" s="187">
        <f>IF(N274="sníž. přenesená",J274,0)</f>
        <v>0</v>
      </c>
      <c r="BI274" s="187">
        <f>IF(N274="nulová",J274,0)</f>
        <v>0</v>
      </c>
      <c r="BJ274" s="20" t="s">
        <v>86</v>
      </c>
      <c r="BK274" s="187">
        <f>ROUND(I274*H274,2)</f>
        <v>0</v>
      </c>
      <c r="BL274" s="20" t="s">
        <v>246</v>
      </c>
      <c r="BM274" s="186" t="s">
        <v>3510</v>
      </c>
    </row>
    <row r="275" s="2" customFormat="1" ht="16.5" customHeight="1">
      <c r="A275" s="39"/>
      <c r="B275" s="174"/>
      <c r="C275" s="175" t="s">
        <v>1821</v>
      </c>
      <c r="D275" s="175" t="s">
        <v>241</v>
      </c>
      <c r="E275" s="176" t="s">
        <v>3511</v>
      </c>
      <c r="F275" s="177" t="s">
        <v>3512</v>
      </c>
      <c r="G275" s="178" t="s">
        <v>3507</v>
      </c>
      <c r="H275" s="179">
        <v>40</v>
      </c>
      <c r="I275" s="180"/>
      <c r="J275" s="181">
        <f>ROUND(I275*H275,2)</f>
        <v>0</v>
      </c>
      <c r="K275" s="177" t="s">
        <v>460</v>
      </c>
      <c r="L275" s="40"/>
      <c r="M275" s="182" t="s">
        <v>3</v>
      </c>
      <c r="N275" s="183" t="s">
        <v>45</v>
      </c>
      <c r="O275" s="73"/>
      <c r="P275" s="184">
        <f>O275*H275</f>
        <v>0</v>
      </c>
      <c r="Q275" s="184">
        <v>0</v>
      </c>
      <c r="R275" s="184">
        <f>Q275*H275</f>
        <v>0</v>
      </c>
      <c r="S275" s="184">
        <v>0</v>
      </c>
      <c r="T275" s="185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186" t="s">
        <v>246</v>
      </c>
      <c r="AT275" s="186" t="s">
        <v>241</v>
      </c>
      <c r="AU275" s="186" t="s">
        <v>86</v>
      </c>
      <c r="AY275" s="20" t="s">
        <v>239</v>
      </c>
      <c r="BE275" s="187">
        <f>IF(N275="základní",J275,0)</f>
        <v>0</v>
      </c>
      <c r="BF275" s="187">
        <f>IF(N275="snížená",J275,0)</f>
        <v>0</v>
      </c>
      <c r="BG275" s="187">
        <f>IF(N275="zákl. přenesená",J275,0)</f>
        <v>0</v>
      </c>
      <c r="BH275" s="187">
        <f>IF(N275="sníž. přenesená",J275,0)</f>
        <v>0</v>
      </c>
      <c r="BI275" s="187">
        <f>IF(N275="nulová",J275,0)</f>
        <v>0</v>
      </c>
      <c r="BJ275" s="20" t="s">
        <v>86</v>
      </c>
      <c r="BK275" s="187">
        <f>ROUND(I275*H275,2)</f>
        <v>0</v>
      </c>
      <c r="BL275" s="20" t="s">
        <v>246</v>
      </c>
      <c r="BM275" s="186" t="s">
        <v>3513</v>
      </c>
    </row>
    <row r="276" s="2" customFormat="1" ht="16.5" customHeight="1">
      <c r="A276" s="39"/>
      <c r="B276" s="174"/>
      <c r="C276" s="175" t="s">
        <v>1827</v>
      </c>
      <c r="D276" s="175" t="s">
        <v>241</v>
      </c>
      <c r="E276" s="176" t="s">
        <v>3514</v>
      </c>
      <c r="F276" s="177" t="s">
        <v>3515</v>
      </c>
      <c r="G276" s="178" t="s">
        <v>279</v>
      </c>
      <c r="H276" s="179">
        <v>3</v>
      </c>
      <c r="I276" s="180"/>
      <c r="J276" s="181">
        <f>ROUND(I276*H276,2)</f>
        <v>0</v>
      </c>
      <c r="K276" s="177" t="s">
        <v>460</v>
      </c>
      <c r="L276" s="40"/>
      <c r="M276" s="182" t="s">
        <v>3</v>
      </c>
      <c r="N276" s="183" t="s">
        <v>45</v>
      </c>
      <c r="O276" s="73"/>
      <c r="P276" s="184">
        <f>O276*H276</f>
        <v>0</v>
      </c>
      <c r="Q276" s="184">
        <v>0</v>
      </c>
      <c r="R276" s="184">
        <f>Q276*H276</f>
        <v>0</v>
      </c>
      <c r="S276" s="184">
        <v>0</v>
      </c>
      <c r="T276" s="185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186" t="s">
        <v>246</v>
      </c>
      <c r="AT276" s="186" t="s">
        <v>241</v>
      </c>
      <c r="AU276" s="186" t="s">
        <v>86</v>
      </c>
      <c r="AY276" s="20" t="s">
        <v>239</v>
      </c>
      <c r="BE276" s="187">
        <f>IF(N276="základní",J276,0)</f>
        <v>0</v>
      </c>
      <c r="BF276" s="187">
        <f>IF(N276="snížená",J276,0)</f>
        <v>0</v>
      </c>
      <c r="BG276" s="187">
        <f>IF(N276="zákl. přenesená",J276,0)</f>
        <v>0</v>
      </c>
      <c r="BH276" s="187">
        <f>IF(N276="sníž. přenesená",J276,0)</f>
        <v>0</v>
      </c>
      <c r="BI276" s="187">
        <f>IF(N276="nulová",J276,0)</f>
        <v>0</v>
      </c>
      <c r="BJ276" s="20" t="s">
        <v>86</v>
      </c>
      <c r="BK276" s="187">
        <f>ROUND(I276*H276,2)</f>
        <v>0</v>
      </c>
      <c r="BL276" s="20" t="s">
        <v>246</v>
      </c>
      <c r="BM276" s="186" t="s">
        <v>3516</v>
      </c>
    </row>
    <row r="277" s="2" customFormat="1" ht="16.5" customHeight="1">
      <c r="A277" s="39"/>
      <c r="B277" s="174"/>
      <c r="C277" s="175" t="s">
        <v>1831</v>
      </c>
      <c r="D277" s="175" t="s">
        <v>241</v>
      </c>
      <c r="E277" s="176" t="s">
        <v>3517</v>
      </c>
      <c r="F277" s="177" t="s">
        <v>3518</v>
      </c>
      <c r="G277" s="178" t="s">
        <v>2689</v>
      </c>
      <c r="H277" s="179">
        <v>1</v>
      </c>
      <c r="I277" s="180"/>
      <c r="J277" s="181">
        <f>ROUND(I277*H277,2)</f>
        <v>0</v>
      </c>
      <c r="K277" s="177" t="s">
        <v>460</v>
      </c>
      <c r="L277" s="40"/>
      <c r="M277" s="182" t="s">
        <v>3</v>
      </c>
      <c r="N277" s="183" t="s">
        <v>45</v>
      </c>
      <c r="O277" s="73"/>
      <c r="P277" s="184">
        <f>O277*H277</f>
        <v>0</v>
      </c>
      <c r="Q277" s="184">
        <v>0</v>
      </c>
      <c r="R277" s="184">
        <f>Q277*H277</f>
        <v>0</v>
      </c>
      <c r="S277" s="184">
        <v>0</v>
      </c>
      <c r="T277" s="185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186" t="s">
        <v>246</v>
      </c>
      <c r="AT277" s="186" t="s">
        <v>241</v>
      </c>
      <c r="AU277" s="186" t="s">
        <v>86</v>
      </c>
      <c r="AY277" s="20" t="s">
        <v>239</v>
      </c>
      <c r="BE277" s="187">
        <f>IF(N277="základní",J277,0)</f>
        <v>0</v>
      </c>
      <c r="BF277" s="187">
        <f>IF(N277="snížená",J277,0)</f>
        <v>0</v>
      </c>
      <c r="BG277" s="187">
        <f>IF(N277="zákl. přenesená",J277,0)</f>
        <v>0</v>
      </c>
      <c r="BH277" s="187">
        <f>IF(N277="sníž. přenesená",J277,0)</f>
        <v>0</v>
      </c>
      <c r="BI277" s="187">
        <f>IF(N277="nulová",J277,0)</f>
        <v>0</v>
      </c>
      <c r="BJ277" s="20" t="s">
        <v>86</v>
      </c>
      <c r="BK277" s="187">
        <f>ROUND(I277*H277,2)</f>
        <v>0</v>
      </c>
      <c r="BL277" s="20" t="s">
        <v>246</v>
      </c>
      <c r="BM277" s="186" t="s">
        <v>3519</v>
      </c>
    </row>
    <row r="278" s="2" customFormat="1" ht="16.5" customHeight="1">
      <c r="A278" s="39"/>
      <c r="B278" s="174"/>
      <c r="C278" s="175" t="s">
        <v>1833</v>
      </c>
      <c r="D278" s="175" t="s">
        <v>241</v>
      </c>
      <c r="E278" s="176" t="s">
        <v>3520</v>
      </c>
      <c r="F278" s="177" t="s">
        <v>3521</v>
      </c>
      <c r="G278" s="178" t="s">
        <v>470</v>
      </c>
      <c r="H278" s="179">
        <v>1</v>
      </c>
      <c r="I278" s="180"/>
      <c r="J278" s="181">
        <f>ROUND(I278*H278,2)</f>
        <v>0</v>
      </c>
      <c r="K278" s="177" t="s">
        <v>460</v>
      </c>
      <c r="L278" s="40"/>
      <c r="M278" s="182" t="s">
        <v>3</v>
      </c>
      <c r="N278" s="183" t="s">
        <v>45</v>
      </c>
      <c r="O278" s="73"/>
      <c r="P278" s="184">
        <f>O278*H278</f>
        <v>0</v>
      </c>
      <c r="Q278" s="184">
        <v>0</v>
      </c>
      <c r="R278" s="184">
        <f>Q278*H278</f>
        <v>0</v>
      </c>
      <c r="S278" s="184">
        <v>0</v>
      </c>
      <c r="T278" s="185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186" t="s">
        <v>246</v>
      </c>
      <c r="AT278" s="186" t="s">
        <v>241</v>
      </c>
      <c r="AU278" s="186" t="s">
        <v>86</v>
      </c>
      <c r="AY278" s="20" t="s">
        <v>239</v>
      </c>
      <c r="BE278" s="187">
        <f>IF(N278="základní",J278,0)</f>
        <v>0</v>
      </c>
      <c r="BF278" s="187">
        <f>IF(N278="snížená",J278,0)</f>
        <v>0</v>
      </c>
      <c r="BG278" s="187">
        <f>IF(N278="zákl. přenesená",J278,0)</f>
        <v>0</v>
      </c>
      <c r="BH278" s="187">
        <f>IF(N278="sníž. přenesená",J278,0)</f>
        <v>0</v>
      </c>
      <c r="BI278" s="187">
        <f>IF(N278="nulová",J278,0)</f>
        <v>0</v>
      </c>
      <c r="BJ278" s="20" t="s">
        <v>86</v>
      </c>
      <c r="BK278" s="187">
        <f>ROUND(I278*H278,2)</f>
        <v>0</v>
      </c>
      <c r="BL278" s="20" t="s">
        <v>246</v>
      </c>
      <c r="BM278" s="186" t="s">
        <v>3522</v>
      </c>
    </row>
    <row r="279" s="2" customFormat="1" ht="16.5" customHeight="1">
      <c r="A279" s="39"/>
      <c r="B279" s="174"/>
      <c r="C279" s="175" t="s">
        <v>1847</v>
      </c>
      <c r="D279" s="175" t="s">
        <v>241</v>
      </c>
      <c r="E279" s="176" t="s">
        <v>3523</v>
      </c>
      <c r="F279" s="177" t="s">
        <v>3524</v>
      </c>
      <c r="G279" s="178" t="s">
        <v>470</v>
      </c>
      <c r="H279" s="179">
        <v>1</v>
      </c>
      <c r="I279" s="180"/>
      <c r="J279" s="181">
        <f>ROUND(I279*H279,2)</f>
        <v>0</v>
      </c>
      <c r="K279" s="177" t="s">
        <v>460</v>
      </c>
      <c r="L279" s="40"/>
      <c r="M279" s="182" t="s">
        <v>3</v>
      </c>
      <c r="N279" s="183" t="s">
        <v>45</v>
      </c>
      <c r="O279" s="73"/>
      <c r="P279" s="184">
        <f>O279*H279</f>
        <v>0</v>
      </c>
      <c r="Q279" s="184">
        <v>0</v>
      </c>
      <c r="R279" s="184">
        <f>Q279*H279</f>
        <v>0</v>
      </c>
      <c r="S279" s="184">
        <v>0</v>
      </c>
      <c r="T279" s="185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186" t="s">
        <v>246</v>
      </c>
      <c r="AT279" s="186" t="s">
        <v>241</v>
      </c>
      <c r="AU279" s="186" t="s">
        <v>86</v>
      </c>
      <c r="AY279" s="20" t="s">
        <v>239</v>
      </c>
      <c r="BE279" s="187">
        <f>IF(N279="základní",J279,0)</f>
        <v>0</v>
      </c>
      <c r="BF279" s="187">
        <f>IF(N279="snížená",J279,0)</f>
        <v>0</v>
      </c>
      <c r="BG279" s="187">
        <f>IF(N279="zákl. přenesená",J279,0)</f>
        <v>0</v>
      </c>
      <c r="BH279" s="187">
        <f>IF(N279="sníž. přenesená",J279,0)</f>
        <v>0</v>
      </c>
      <c r="BI279" s="187">
        <f>IF(N279="nulová",J279,0)</f>
        <v>0</v>
      </c>
      <c r="BJ279" s="20" t="s">
        <v>86</v>
      </c>
      <c r="BK279" s="187">
        <f>ROUND(I279*H279,2)</f>
        <v>0</v>
      </c>
      <c r="BL279" s="20" t="s">
        <v>246</v>
      </c>
      <c r="BM279" s="186" t="s">
        <v>3525</v>
      </c>
    </row>
    <row r="280" s="12" customFormat="1" ht="22.8" customHeight="1">
      <c r="A280" s="12"/>
      <c r="B280" s="161"/>
      <c r="C280" s="12"/>
      <c r="D280" s="162" t="s">
        <v>72</v>
      </c>
      <c r="E280" s="172" t="s">
        <v>3526</v>
      </c>
      <c r="F280" s="172" t="s">
        <v>3527</v>
      </c>
      <c r="G280" s="12"/>
      <c r="H280" s="12"/>
      <c r="I280" s="164"/>
      <c r="J280" s="173">
        <f>BK280</f>
        <v>0</v>
      </c>
      <c r="K280" s="12"/>
      <c r="L280" s="161"/>
      <c r="M280" s="166"/>
      <c r="N280" s="167"/>
      <c r="O280" s="167"/>
      <c r="P280" s="168">
        <f>SUM(P281:P317)</f>
        <v>0</v>
      </c>
      <c r="Q280" s="167"/>
      <c r="R280" s="168">
        <f>SUM(R281:R317)</f>
        <v>0</v>
      </c>
      <c r="S280" s="167"/>
      <c r="T280" s="169">
        <f>SUM(T281:T317)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162" t="s">
        <v>80</v>
      </c>
      <c r="AT280" s="170" t="s">
        <v>72</v>
      </c>
      <c r="AU280" s="170" t="s">
        <v>80</v>
      </c>
      <c r="AY280" s="162" t="s">
        <v>239</v>
      </c>
      <c r="BK280" s="171">
        <f>SUM(BK281:BK317)</f>
        <v>0</v>
      </c>
    </row>
    <row r="281" s="2" customFormat="1" ht="16.5" customHeight="1">
      <c r="A281" s="39"/>
      <c r="B281" s="174"/>
      <c r="C281" s="175" t="s">
        <v>1851</v>
      </c>
      <c r="D281" s="175" t="s">
        <v>241</v>
      </c>
      <c r="E281" s="176" t="s">
        <v>3528</v>
      </c>
      <c r="F281" s="177" t="s">
        <v>3529</v>
      </c>
      <c r="G281" s="178" t="s">
        <v>470</v>
      </c>
      <c r="H281" s="179">
        <v>7</v>
      </c>
      <c r="I281" s="180"/>
      <c r="J281" s="181">
        <f>ROUND(I281*H281,2)</f>
        <v>0</v>
      </c>
      <c r="K281" s="177" t="s">
        <v>460</v>
      </c>
      <c r="L281" s="40"/>
      <c r="M281" s="182" t="s">
        <v>3</v>
      </c>
      <c r="N281" s="183" t="s">
        <v>45</v>
      </c>
      <c r="O281" s="73"/>
      <c r="P281" s="184">
        <f>O281*H281</f>
        <v>0</v>
      </c>
      <c r="Q281" s="184">
        <v>0</v>
      </c>
      <c r="R281" s="184">
        <f>Q281*H281</f>
        <v>0</v>
      </c>
      <c r="S281" s="184">
        <v>0</v>
      </c>
      <c r="T281" s="185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186" t="s">
        <v>246</v>
      </c>
      <c r="AT281" s="186" t="s">
        <v>241</v>
      </c>
      <c r="AU281" s="186" t="s">
        <v>86</v>
      </c>
      <c r="AY281" s="20" t="s">
        <v>239</v>
      </c>
      <c r="BE281" s="187">
        <f>IF(N281="základní",J281,0)</f>
        <v>0</v>
      </c>
      <c r="BF281" s="187">
        <f>IF(N281="snížená",J281,0)</f>
        <v>0</v>
      </c>
      <c r="BG281" s="187">
        <f>IF(N281="zákl. přenesená",J281,0)</f>
        <v>0</v>
      </c>
      <c r="BH281" s="187">
        <f>IF(N281="sníž. přenesená",J281,0)</f>
        <v>0</v>
      </c>
      <c r="BI281" s="187">
        <f>IF(N281="nulová",J281,0)</f>
        <v>0</v>
      </c>
      <c r="BJ281" s="20" t="s">
        <v>86</v>
      </c>
      <c r="BK281" s="187">
        <f>ROUND(I281*H281,2)</f>
        <v>0</v>
      </c>
      <c r="BL281" s="20" t="s">
        <v>246</v>
      </c>
      <c r="BM281" s="186" t="s">
        <v>3530</v>
      </c>
    </row>
    <row r="282" s="2" customFormat="1" ht="16.5" customHeight="1">
      <c r="A282" s="39"/>
      <c r="B282" s="174"/>
      <c r="C282" s="175" t="s">
        <v>1855</v>
      </c>
      <c r="D282" s="175" t="s">
        <v>241</v>
      </c>
      <c r="E282" s="176" t="s">
        <v>3378</v>
      </c>
      <c r="F282" s="177" t="s">
        <v>3270</v>
      </c>
      <c r="G282" s="178" t="s">
        <v>470</v>
      </c>
      <c r="H282" s="179">
        <v>7</v>
      </c>
      <c r="I282" s="180"/>
      <c r="J282" s="181">
        <f>ROUND(I282*H282,2)</f>
        <v>0</v>
      </c>
      <c r="K282" s="177" t="s">
        <v>460</v>
      </c>
      <c r="L282" s="40"/>
      <c r="M282" s="182" t="s">
        <v>3</v>
      </c>
      <c r="N282" s="183" t="s">
        <v>45</v>
      </c>
      <c r="O282" s="73"/>
      <c r="P282" s="184">
        <f>O282*H282</f>
        <v>0</v>
      </c>
      <c r="Q282" s="184">
        <v>0</v>
      </c>
      <c r="R282" s="184">
        <f>Q282*H282</f>
        <v>0</v>
      </c>
      <c r="S282" s="184">
        <v>0</v>
      </c>
      <c r="T282" s="185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186" t="s">
        <v>246</v>
      </c>
      <c r="AT282" s="186" t="s">
        <v>241</v>
      </c>
      <c r="AU282" s="186" t="s">
        <v>86</v>
      </c>
      <c r="AY282" s="20" t="s">
        <v>239</v>
      </c>
      <c r="BE282" s="187">
        <f>IF(N282="základní",J282,0)</f>
        <v>0</v>
      </c>
      <c r="BF282" s="187">
        <f>IF(N282="snížená",J282,0)</f>
        <v>0</v>
      </c>
      <c r="BG282" s="187">
        <f>IF(N282="zákl. přenesená",J282,0)</f>
        <v>0</v>
      </c>
      <c r="BH282" s="187">
        <f>IF(N282="sníž. přenesená",J282,0)</f>
        <v>0</v>
      </c>
      <c r="BI282" s="187">
        <f>IF(N282="nulová",J282,0)</f>
        <v>0</v>
      </c>
      <c r="BJ282" s="20" t="s">
        <v>86</v>
      </c>
      <c r="BK282" s="187">
        <f>ROUND(I282*H282,2)</f>
        <v>0</v>
      </c>
      <c r="BL282" s="20" t="s">
        <v>246</v>
      </c>
      <c r="BM282" s="186" t="s">
        <v>3531</v>
      </c>
    </row>
    <row r="283" s="2" customFormat="1" ht="16.5" customHeight="1">
      <c r="A283" s="39"/>
      <c r="B283" s="174"/>
      <c r="C283" s="175" t="s">
        <v>1860</v>
      </c>
      <c r="D283" s="175" t="s">
        <v>241</v>
      </c>
      <c r="E283" s="176" t="s">
        <v>3532</v>
      </c>
      <c r="F283" s="177" t="s">
        <v>3533</v>
      </c>
      <c r="G283" s="178" t="s">
        <v>470</v>
      </c>
      <c r="H283" s="179">
        <v>7</v>
      </c>
      <c r="I283" s="180"/>
      <c r="J283" s="181">
        <f>ROUND(I283*H283,2)</f>
        <v>0</v>
      </c>
      <c r="K283" s="177" t="s">
        <v>460</v>
      </c>
      <c r="L283" s="40"/>
      <c r="M283" s="182" t="s">
        <v>3</v>
      </c>
      <c r="N283" s="183" t="s">
        <v>45</v>
      </c>
      <c r="O283" s="73"/>
      <c r="P283" s="184">
        <f>O283*H283</f>
        <v>0</v>
      </c>
      <c r="Q283" s="184">
        <v>0</v>
      </c>
      <c r="R283" s="184">
        <f>Q283*H283</f>
        <v>0</v>
      </c>
      <c r="S283" s="184">
        <v>0</v>
      </c>
      <c r="T283" s="185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186" t="s">
        <v>246</v>
      </c>
      <c r="AT283" s="186" t="s">
        <v>241</v>
      </c>
      <c r="AU283" s="186" t="s">
        <v>86</v>
      </c>
      <c r="AY283" s="20" t="s">
        <v>239</v>
      </c>
      <c r="BE283" s="187">
        <f>IF(N283="základní",J283,0)</f>
        <v>0</v>
      </c>
      <c r="BF283" s="187">
        <f>IF(N283="snížená",J283,0)</f>
        <v>0</v>
      </c>
      <c r="BG283" s="187">
        <f>IF(N283="zákl. přenesená",J283,0)</f>
        <v>0</v>
      </c>
      <c r="BH283" s="187">
        <f>IF(N283="sníž. přenesená",J283,0)</f>
        <v>0</v>
      </c>
      <c r="BI283" s="187">
        <f>IF(N283="nulová",J283,0)</f>
        <v>0</v>
      </c>
      <c r="BJ283" s="20" t="s">
        <v>86</v>
      </c>
      <c r="BK283" s="187">
        <f>ROUND(I283*H283,2)</f>
        <v>0</v>
      </c>
      <c r="BL283" s="20" t="s">
        <v>246</v>
      </c>
      <c r="BM283" s="186" t="s">
        <v>3534</v>
      </c>
    </row>
    <row r="284" s="2" customFormat="1" ht="16.5" customHeight="1">
      <c r="A284" s="39"/>
      <c r="B284" s="174"/>
      <c r="C284" s="175" t="s">
        <v>1865</v>
      </c>
      <c r="D284" s="175" t="s">
        <v>241</v>
      </c>
      <c r="E284" s="176" t="s">
        <v>3378</v>
      </c>
      <c r="F284" s="177" t="s">
        <v>3270</v>
      </c>
      <c r="G284" s="178" t="s">
        <v>470</v>
      </c>
      <c r="H284" s="179">
        <v>7</v>
      </c>
      <c r="I284" s="180"/>
      <c r="J284" s="181">
        <f>ROUND(I284*H284,2)</f>
        <v>0</v>
      </c>
      <c r="K284" s="177" t="s">
        <v>460</v>
      </c>
      <c r="L284" s="40"/>
      <c r="M284" s="182" t="s">
        <v>3</v>
      </c>
      <c r="N284" s="183" t="s">
        <v>45</v>
      </c>
      <c r="O284" s="73"/>
      <c r="P284" s="184">
        <f>O284*H284</f>
        <v>0</v>
      </c>
      <c r="Q284" s="184">
        <v>0</v>
      </c>
      <c r="R284" s="184">
        <f>Q284*H284</f>
        <v>0</v>
      </c>
      <c r="S284" s="184">
        <v>0</v>
      </c>
      <c r="T284" s="185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186" t="s">
        <v>246</v>
      </c>
      <c r="AT284" s="186" t="s">
        <v>241</v>
      </c>
      <c r="AU284" s="186" t="s">
        <v>86</v>
      </c>
      <c r="AY284" s="20" t="s">
        <v>239</v>
      </c>
      <c r="BE284" s="187">
        <f>IF(N284="základní",J284,0)</f>
        <v>0</v>
      </c>
      <c r="BF284" s="187">
        <f>IF(N284="snížená",J284,0)</f>
        <v>0</v>
      </c>
      <c r="BG284" s="187">
        <f>IF(N284="zákl. přenesená",J284,0)</f>
        <v>0</v>
      </c>
      <c r="BH284" s="187">
        <f>IF(N284="sníž. přenesená",J284,0)</f>
        <v>0</v>
      </c>
      <c r="BI284" s="187">
        <f>IF(N284="nulová",J284,0)</f>
        <v>0</v>
      </c>
      <c r="BJ284" s="20" t="s">
        <v>86</v>
      </c>
      <c r="BK284" s="187">
        <f>ROUND(I284*H284,2)</f>
        <v>0</v>
      </c>
      <c r="BL284" s="20" t="s">
        <v>246</v>
      </c>
      <c r="BM284" s="186" t="s">
        <v>3535</v>
      </c>
    </row>
    <row r="285" s="2" customFormat="1" ht="16.5" customHeight="1">
      <c r="A285" s="39"/>
      <c r="B285" s="174"/>
      <c r="C285" s="175" t="s">
        <v>1869</v>
      </c>
      <c r="D285" s="175" t="s">
        <v>241</v>
      </c>
      <c r="E285" s="176" t="s">
        <v>3536</v>
      </c>
      <c r="F285" s="177" t="s">
        <v>3537</v>
      </c>
      <c r="G285" s="178" t="s">
        <v>326</v>
      </c>
      <c r="H285" s="179">
        <v>365</v>
      </c>
      <c r="I285" s="180"/>
      <c r="J285" s="181">
        <f>ROUND(I285*H285,2)</f>
        <v>0</v>
      </c>
      <c r="K285" s="177" t="s">
        <v>460</v>
      </c>
      <c r="L285" s="40"/>
      <c r="M285" s="182" t="s">
        <v>3</v>
      </c>
      <c r="N285" s="183" t="s">
        <v>45</v>
      </c>
      <c r="O285" s="73"/>
      <c r="P285" s="184">
        <f>O285*H285</f>
        <v>0</v>
      </c>
      <c r="Q285" s="184">
        <v>0</v>
      </c>
      <c r="R285" s="184">
        <f>Q285*H285</f>
        <v>0</v>
      </c>
      <c r="S285" s="184">
        <v>0</v>
      </c>
      <c r="T285" s="185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186" t="s">
        <v>246</v>
      </c>
      <c r="AT285" s="186" t="s">
        <v>241</v>
      </c>
      <c r="AU285" s="186" t="s">
        <v>86</v>
      </c>
      <c r="AY285" s="20" t="s">
        <v>239</v>
      </c>
      <c r="BE285" s="187">
        <f>IF(N285="základní",J285,0)</f>
        <v>0</v>
      </c>
      <c r="BF285" s="187">
        <f>IF(N285="snížená",J285,0)</f>
        <v>0</v>
      </c>
      <c r="BG285" s="187">
        <f>IF(N285="zákl. přenesená",J285,0)</f>
        <v>0</v>
      </c>
      <c r="BH285" s="187">
        <f>IF(N285="sníž. přenesená",J285,0)</f>
        <v>0</v>
      </c>
      <c r="BI285" s="187">
        <f>IF(N285="nulová",J285,0)</f>
        <v>0</v>
      </c>
      <c r="BJ285" s="20" t="s">
        <v>86</v>
      </c>
      <c r="BK285" s="187">
        <f>ROUND(I285*H285,2)</f>
        <v>0</v>
      </c>
      <c r="BL285" s="20" t="s">
        <v>246</v>
      </c>
      <c r="BM285" s="186" t="s">
        <v>3538</v>
      </c>
    </row>
    <row r="286" s="2" customFormat="1" ht="16.5" customHeight="1">
      <c r="A286" s="39"/>
      <c r="B286" s="174"/>
      <c r="C286" s="175" t="s">
        <v>1873</v>
      </c>
      <c r="D286" s="175" t="s">
        <v>241</v>
      </c>
      <c r="E286" s="176" t="s">
        <v>3539</v>
      </c>
      <c r="F286" s="177" t="s">
        <v>3540</v>
      </c>
      <c r="G286" s="178" t="s">
        <v>326</v>
      </c>
      <c r="H286" s="179">
        <v>365</v>
      </c>
      <c r="I286" s="180"/>
      <c r="J286" s="181">
        <f>ROUND(I286*H286,2)</f>
        <v>0</v>
      </c>
      <c r="K286" s="177" t="s">
        <v>460</v>
      </c>
      <c r="L286" s="40"/>
      <c r="M286" s="182" t="s">
        <v>3</v>
      </c>
      <c r="N286" s="183" t="s">
        <v>45</v>
      </c>
      <c r="O286" s="73"/>
      <c r="P286" s="184">
        <f>O286*H286</f>
        <v>0</v>
      </c>
      <c r="Q286" s="184">
        <v>0</v>
      </c>
      <c r="R286" s="184">
        <f>Q286*H286</f>
        <v>0</v>
      </c>
      <c r="S286" s="184">
        <v>0</v>
      </c>
      <c r="T286" s="185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186" t="s">
        <v>246</v>
      </c>
      <c r="AT286" s="186" t="s">
        <v>241</v>
      </c>
      <c r="AU286" s="186" t="s">
        <v>86</v>
      </c>
      <c r="AY286" s="20" t="s">
        <v>239</v>
      </c>
      <c r="BE286" s="187">
        <f>IF(N286="základní",J286,0)</f>
        <v>0</v>
      </c>
      <c r="BF286" s="187">
        <f>IF(N286="snížená",J286,0)</f>
        <v>0</v>
      </c>
      <c r="BG286" s="187">
        <f>IF(N286="zákl. přenesená",J286,0)</f>
        <v>0</v>
      </c>
      <c r="BH286" s="187">
        <f>IF(N286="sníž. přenesená",J286,0)</f>
        <v>0</v>
      </c>
      <c r="BI286" s="187">
        <f>IF(N286="nulová",J286,0)</f>
        <v>0</v>
      </c>
      <c r="BJ286" s="20" t="s">
        <v>86</v>
      </c>
      <c r="BK286" s="187">
        <f>ROUND(I286*H286,2)</f>
        <v>0</v>
      </c>
      <c r="BL286" s="20" t="s">
        <v>246</v>
      </c>
      <c r="BM286" s="186" t="s">
        <v>3541</v>
      </c>
    </row>
    <row r="287" s="2" customFormat="1" ht="16.5" customHeight="1">
      <c r="A287" s="39"/>
      <c r="B287" s="174"/>
      <c r="C287" s="175" t="s">
        <v>1877</v>
      </c>
      <c r="D287" s="175" t="s">
        <v>241</v>
      </c>
      <c r="E287" s="176" t="s">
        <v>3542</v>
      </c>
      <c r="F287" s="177" t="s">
        <v>3543</v>
      </c>
      <c r="G287" s="178" t="s">
        <v>470</v>
      </c>
      <c r="H287" s="179">
        <v>16</v>
      </c>
      <c r="I287" s="180"/>
      <c r="J287" s="181">
        <f>ROUND(I287*H287,2)</f>
        <v>0</v>
      </c>
      <c r="K287" s="177" t="s">
        <v>460</v>
      </c>
      <c r="L287" s="40"/>
      <c r="M287" s="182" t="s">
        <v>3</v>
      </c>
      <c r="N287" s="183" t="s">
        <v>45</v>
      </c>
      <c r="O287" s="73"/>
      <c r="P287" s="184">
        <f>O287*H287</f>
        <v>0</v>
      </c>
      <c r="Q287" s="184">
        <v>0</v>
      </c>
      <c r="R287" s="184">
        <f>Q287*H287</f>
        <v>0</v>
      </c>
      <c r="S287" s="184">
        <v>0</v>
      </c>
      <c r="T287" s="185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186" t="s">
        <v>246</v>
      </c>
      <c r="AT287" s="186" t="s">
        <v>241</v>
      </c>
      <c r="AU287" s="186" t="s">
        <v>86</v>
      </c>
      <c r="AY287" s="20" t="s">
        <v>239</v>
      </c>
      <c r="BE287" s="187">
        <f>IF(N287="základní",J287,0)</f>
        <v>0</v>
      </c>
      <c r="BF287" s="187">
        <f>IF(N287="snížená",J287,0)</f>
        <v>0</v>
      </c>
      <c r="BG287" s="187">
        <f>IF(N287="zákl. přenesená",J287,0)</f>
        <v>0</v>
      </c>
      <c r="BH287" s="187">
        <f>IF(N287="sníž. přenesená",J287,0)</f>
        <v>0</v>
      </c>
      <c r="BI287" s="187">
        <f>IF(N287="nulová",J287,0)</f>
        <v>0</v>
      </c>
      <c r="BJ287" s="20" t="s">
        <v>86</v>
      </c>
      <c r="BK287" s="187">
        <f>ROUND(I287*H287,2)</f>
        <v>0</v>
      </c>
      <c r="BL287" s="20" t="s">
        <v>246</v>
      </c>
      <c r="BM287" s="186" t="s">
        <v>3544</v>
      </c>
    </row>
    <row r="288" s="2" customFormat="1" ht="16.5" customHeight="1">
      <c r="A288" s="39"/>
      <c r="B288" s="174"/>
      <c r="C288" s="175" t="s">
        <v>1881</v>
      </c>
      <c r="D288" s="175" t="s">
        <v>241</v>
      </c>
      <c r="E288" s="176" t="s">
        <v>3545</v>
      </c>
      <c r="F288" s="177" t="s">
        <v>3546</v>
      </c>
      <c r="G288" s="178" t="s">
        <v>470</v>
      </c>
      <c r="H288" s="179">
        <v>16</v>
      </c>
      <c r="I288" s="180"/>
      <c r="J288" s="181">
        <f>ROUND(I288*H288,2)</f>
        <v>0</v>
      </c>
      <c r="K288" s="177" t="s">
        <v>460</v>
      </c>
      <c r="L288" s="40"/>
      <c r="M288" s="182" t="s">
        <v>3</v>
      </c>
      <c r="N288" s="183" t="s">
        <v>45</v>
      </c>
      <c r="O288" s="73"/>
      <c r="P288" s="184">
        <f>O288*H288</f>
        <v>0</v>
      </c>
      <c r="Q288" s="184">
        <v>0</v>
      </c>
      <c r="R288" s="184">
        <f>Q288*H288</f>
        <v>0</v>
      </c>
      <c r="S288" s="184">
        <v>0</v>
      </c>
      <c r="T288" s="185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186" t="s">
        <v>246</v>
      </c>
      <c r="AT288" s="186" t="s">
        <v>241</v>
      </c>
      <c r="AU288" s="186" t="s">
        <v>86</v>
      </c>
      <c r="AY288" s="20" t="s">
        <v>239</v>
      </c>
      <c r="BE288" s="187">
        <f>IF(N288="základní",J288,0)</f>
        <v>0</v>
      </c>
      <c r="BF288" s="187">
        <f>IF(N288="snížená",J288,0)</f>
        <v>0</v>
      </c>
      <c r="BG288" s="187">
        <f>IF(N288="zákl. přenesená",J288,0)</f>
        <v>0</v>
      </c>
      <c r="BH288" s="187">
        <f>IF(N288="sníž. přenesená",J288,0)</f>
        <v>0</v>
      </c>
      <c r="BI288" s="187">
        <f>IF(N288="nulová",J288,0)</f>
        <v>0</v>
      </c>
      <c r="BJ288" s="20" t="s">
        <v>86</v>
      </c>
      <c r="BK288" s="187">
        <f>ROUND(I288*H288,2)</f>
        <v>0</v>
      </c>
      <c r="BL288" s="20" t="s">
        <v>246</v>
      </c>
      <c r="BM288" s="186" t="s">
        <v>3547</v>
      </c>
    </row>
    <row r="289" s="2" customFormat="1" ht="16.5" customHeight="1">
      <c r="A289" s="39"/>
      <c r="B289" s="174"/>
      <c r="C289" s="175" t="s">
        <v>1885</v>
      </c>
      <c r="D289" s="175" t="s">
        <v>241</v>
      </c>
      <c r="E289" s="176" t="s">
        <v>3548</v>
      </c>
      <c r="F289" s="177" t="s">
        <v>3549</v>
      </c>
      <c r="G289" s="178" t="s">
        <v>470</v>
      </c>
      <c r="H289" s="179">
        <v>15</v>
      </c>
      <c r="I289" s="180"/>
      <c r="J289" s="181">
        <f>ROUND(I289*H289,2)</f>
        <v>0</v>
      </c>
      <c r="K289" s="177" t="s">
        <v>460</v>
      </c>
      <c r="L289" s="40"/>
      <c r="M289" s="182" t="s">
        <v>3</v>
      </c>
      <c r="N289" s="183" t="s">
        <v>45</v>
      </c>
      <c r="O289" s="73"/>
      <c r="P289" s="184">
        <f>O289*H289</f>
        <v>0</v>
      </c>
      <c r="Q289" s="184">
        <v>0</v>
      </c>
      <c r="R289" s="184">
        <f>Q289*H289</f>
        <v>0</v>
      </c>
      <c r="S289" s="184">
        <v>0</v>
      </c>
      <c r="T289" s="185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186" t="s">
        <v>246</v>
      </c>
      <c r="AT289" s="186" t="s">
        <v>241</v>
      </c>
      <c r="AU289" s="186" t="s">
        <v>86</v>
      </c>
      <c r="AY289" s="20" t="s">
        <v>239</v>
      </c>
      <c r="BE289" s="187">
        <f>IF(N289="základní",J289,0)</f>
        <v>0</v>
      </c>
      <c r="BF289" s="187">
        <f>IF(N289="snížená",J289,0)</f>
        <v>0</v>
      </c>
      <c r="BG289" s="187">
        <f>IF(N289="zákl. přenesená",J289,0)</f>
        <v>0</v>
      </c>
      <c r="BH289" s="187">
        <f>IF(N289="sníž. přenesená",J289,0)</f>
        <v>0</v>
      </c>
      <c r="BI289" s="187">
        <f>IF(N289="nulová",J289,0)</f>
        <v>0</v>
      </c>
      <c r="BJ289" s="20" t="s">
        <v>86</v>
      </c>
      <c r="BK289" s="187">
        <f>ROUND(I289*H289,2)</f>
        <v>0</v>
      </c>
      <c r="BL289" s="20" t="s">
        <v>246</v>
      </c>
      <c r="BM289" s="186" t="s">
        <v>3550</v>
      </c>
    </row>
    <row r="290" s="2" customFormat="1" ht="16.5" customHeight="1">
      <c r="A290" s="39"/>
      <c r="B290" s="174"/>
      <c r="C290" s="175" t="s">
        <v>1889</v>
      </c>
      <c r="D290" s="175" t="s">
        <v>241</v>
      </c>
      <c r="E290" s="176" t="s">
        <v>3545</v>
      </c>
      <c r="F290" s="177" t="s">
        <v>3546</v>
      </c>
      <c r="G290" s="178" t="s">
        <v>470</v>
      </c>
      <c r="H290" s="179">
        <v>15</v>
      </c>
      <c r="I290" s="180"/>
      <c r="J290" s="181">
        <f>ROUND(I290*H290,2)</f>
        <v>0</v>
      </c>
      <c r="K290" s="177" t="s">
        <v>460</v>
      </c>
      <c r="L290" s="40"/>
      <c r="M290" s="182" t="s">
        <v>3</v>
      </c>
      <c r="N290" s="183" t="s">
        <v>45</v>
      </c>
      <c r="O290" s="73"/>
      <c r="P290" s="184">
        <f>O290*H290</f>
        <v>0</v>
      </c>
      <c r="Q290" s="184">
        <v>0</v>
      </c>
      <c r="R290" s="184">
        <f>Q290*H290</f>
        <v>0</v>
      </c>
      <c r="S290" s="184">
        <v>0</v>
      </c>
      <c r="T290" s="185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186" t="s">
        <v>246</v>
      </c>
      <c r="AT290" s="186" t="s">
        <v>241</v>
      </c>
      <c r="AU290" s="186" t="s">
        <v>86</v>
      </c>
      <c r="AY290" s="20" t="s">
        <v>239</v>
      </c>
      <c r="BE290" s="187">
        <f>IF(N290="základní",J290,0)</f>
        <v>0</v>
      </c>
      <c r="BF290" s="187">
        <f>IF(N290="snížená",J290,0)</f>
        <v>0</v>
      </c>
      <c r="BG290" s="187">
        <f>IF(N290="zákl. přenesená",J290,0)</f>
        <v>0</v>
      </c>
      <c r="BH290" s="187">
        <f>IF(N290="sníž. přenesená",J290,0)</f>
        <v>0</v>
      </c>
      <c r="BI290" s="187">
        <f>IF(N290="nulová",J290,0)</f>
        <v>0</v>
      </c>
      <c r="BJ290" s="20" t="s">
        <v>86</v>
      </c>
      <c r="BK290" s="187">
        <f>ROUND(I290*H290,2)</f>
        <v>0</v>
      </c>
      <c r="BL290" s="20" t="s">
        <v>246</v>
      </c>
      <c r="BM290" s="186" t="s">
        <v>3551</v>
      </c>
    </row>
    <row r="291" s="2" customFormat="1" ht="16.5" customHeight="1">
      <c r="A291" s="39"/>
      <c r="B291" s="174"/>
      <c r="C291" s="175" t="s">
        <v>1893</v>
      </c>
      <c r="D291" s="175" t="s">
        <v>241</v>
      </c>
      <c r="E291" s="176" t="s">
        <v>3552</v>
      </c>
      <c r="F291" s="177" t="s">
        <v>3553</v>
      </c>
      <c r="G291" s="178" t="s">
        <v>326</v>
      </c>
      <c r="H291" s="179">
        <v>90</v>
      </c>
      <c r="I291" s="180"/>
      <c r="J291" s="181">
        <f>ROUND(I291*H291,2)</f>
        <v>0</v>
      </c>
      <c r="K291" s="177" t="s">
        <v>460</v>
      </c>
      <c r="L291" s="40"/>
      <c r="M291" s="182" t="s">
        <v>3</v>
      </c>
      <c r="N291" s="183" t="s">
        <v>45</v>
      </c>
      <c r="O291" s="73"/>
      <c r="P291" s="184">
        <f>O291*H291</f>
        <v>0</v>
      </c>
      <c r="Q291" s="184">
        <v>0</v>
      </c>
      <c r="R291" s="184">
        <f>Q291*H291</f>
        <v>0</v>
      </c>
      <c r="S291" s="184">
        <v>0</v>
      </c>
      <c r="T291" s="185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186" t="s">
        <v>246</v>
      </c>
      <c r="AT291" s="186" t="s">
        <v>241</v>
      </c>
      <c r="AU291" s="186" t="s">
        <v>86</v>
      </c>
      <c r="AY291" s="20" t="s">
        <v>239</v>
      </c>
      <c r="BE291" s="187">
        <f>IF(N291="základní",J291,0)</f>
        <v>0</v>
      </c>
      <c r="BF291" s="187">
        <f>IF(N291="snížená",J291,0)</f>
        <v>0</v>
      </c>
      <c r="BG291" s="187">
        <f>IF(N291="zákl. přenesená",J291,0)</f>
        <v>0</v>
      </c>
      <c r="BH291" s="187">
        <f>IF(N291="sníž. přenesená",J291,0)</f>
        <v>0</v>
      </c>
      <c r="BI291" s="187">
        <f>IF(N291="nulová",J291,0)</f>
        <v>0</v>
      </c>
      <c r="BJ291" s="20" t="s">
        <v>86</v>
      </c>
      <c r="BK291" s="187">
        <f>ROUND(I291*H291,2)</f>
        <v>0</v>
      </c>
      <c r="BL291" s="20" t="s">
        <v>246</v>
      </c>
      <c r="BM291" s="186" t="s">
        <v>3554</v>
      </c>
    </row>
    <row r="292" s="2" customFormat="1" ht="16.5" customHeight="1">
      <c r="A292" s="39"/>
      <c r="B292" s="174"/>
      <c r="C292" s="175" t="s">
        <v>1897</v>
      </c>
      <c r="D292" s="175" t="s">
        <v>241</v>
      </c>
      <c r="E292" s="176" t="s">
        <v>3555</v>
      </c>
      <c r="F292" s="177" t="s">
        <v>3270</v>
      </c>
      <c r="G292" s="178" t="s">
        <v>326</v>
      </c>
      <c r="H292" s="179">
        <v>90</v>
      </c>
      <c r="I292" s="180"/>
      <c r="J292" s="181">
        <f>ROUND(I292*H292,2)</f>
        <v>0</v>
      </c>
      <c r="K292" s="177" t="s">
        <v>460</v>
      </c>
      <c r="L292" s="40"/>
      <c r="M292" s="182" t="s">
        <v>3</v>
      </c>
      <c r="N292" s="183" t="s">
        <v>45</v>
      </c>
      <c r="O292" s="73"/>
      <c r="P292" s="184">
        <f>O292*H292</f>
        <v>0</v>
      </c>
      <c r="Q292" s="184">
        <v>0</v>
      </c>
      <c r="R292" s="184">
        <f>Q292*H292</f>
        <v>0</v>
      </c>
      <c r="S292" s="184">
        <v>0</v>
      </c>
      <c r="T292" s="185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186" t="s">
        <v>246</v>
      </c>
      <c r="AT292" s="186" t="s">
        <v>241</v>
      </c>
      <c r="AU292" s="186" t="s">
        <v>86</v>
      </c>
      <c r="AY292" s="20" t="s">
        <v>239</v>
      </c>
      <c r="BE292" s="187">
        <f>IF(N292="základní",J292,0)</f>
        <v>0</v>
      </c>
      <c r="BF292" s="187">
        <f>IF(N292="snížená",J292,0)</f>
        <v>0</v>
      </c>
      <c r="BG292" s="187">
        <f>IF(N292="zákl. přenesená",J292,0)</f>
        <v>0</v>
      </c>
      <c r="BH292" s="187">
        <f>IF(N292="sníž. přenesená",J292,0)</f>
        <v>0</v>
      </c>
      <c r="BI292" s="187">
        <f>IF(N292="nulová",J292,0)</f>
        <v>0</v>
      </c>
      <c r="BJ292" s="20" t="s">
        <v>86</v>
      </c>
      <c r="BK292" s="187">
        <f>ROUND(I292*H292,2)</f>
        <v>0</v>
      </c>
      <c r="BL292" s="20" t="s">
        <v>246</v>
      </c>
      <c r="BM292" s="186" t="s">
        <v>3556</v>
      </c>
    </row>
    <row r="293" s="2" customFormat="1" ht="16.5" customHeight="1">
      <c r="A293" s="39"/>
      <c r="B293" s="174"/>
      <c r="C293" s="175" t="s">
        <v>1902</v>
      </c>
      <c r="D293" s="175" t="s">
        <v>241</v>
      </c>
      <c r="E293" s="176" t="s">
        <v>3557</v>
      </c>
      <c r="F293" s="177" t="s">
        <v>3558</v>
      </c>
      <c r="G293" s="178" t="s">
        <v>326</v>
      </c>
      <c r="H293" s="179">
        <v>730</v>
      </c>
      <c r="I293" s="180"/>
      <c r="J293" s="181">
        <f>ROUND(I293*H293,2)</f>
        <v>0</v>
      </c>
      <c r="K293" s="177" t="s">
        <v>460</v>
      </c>
      <c r="L293" s="40"/>
      <c r="M293" s="182" t="s">
        <v>3</v>
      </c>
      <c r="N293" s="183" t="s">
        <v>45</v>
      </c>
      <c r="O293" s="73"/>
      <c r="P293" s="184">
        <f>O293*H293</f>
        <v>0</v>
      </c>
      <c r="Q293" s="184">
        <v>0</v>
      </c>
      <c r="R293" s="184">
        <f>Q293*H293</f>
        <v>0</v>
      </c>
      <c r="S293" s="184">
        <v>0</v>
      </c>
      <c r="T293" s="185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186" t="s">
        <v>246</v>
      </c>
      <c r="AT293" s="186" t="s">
        <v>241</v>
      </c>
      <c r="AU293" s="186" t="s">
        <v>86</v>
      </c>
      <c r="AY293" s="20" t="s">
        <v>239</v>
      </c>
      <c r="BE293" s="187">
        <f>IF(N293="základní",J293,0)</f>
        <v>0</v>
      </c>
      <c r="BF293" s="187">
        <f>IF(N293="snížená",J293,0)</f>
        <v>0</v>
      </c>
      <c r="BG293" s="187">
        <f>IF(N293="zákl. přenesená",J293,0)</f>
        <v>0</v>
      </c>
      <c r="BH293" s="187">
        <f>IF(N293="sníž. přenesená",J293,0)</f>
        <v>0</v>
      </c>
      <c r="BI293" s="187">
        <f>IF(N293="nulová",J293,0)</f>
        <v>0</v>
      </c>
      <c r="BJ293" s="20" t="s">
        <v>86</v>
      </c>
      <c r="BK293" s="187">
        <f>ROUND(I293*H293,2)</f>
        <v>0</v>
      </c>
      <c r="BL293" s="20" t="s">
        <v>246</v>
      </c>
      <c r="BM293" s="186" t="s">
        <v>3559</v>
      </c>
    </row>
    <row r="294" s="2" customFormat="1" ht="16.5" customHeight="1">
      <c r="A294" s="39"/>
      <c r="B294" s="174"/>
      <c r="C294" s="175" t="s">
        <v>1906</v>
      </c>
      <c r="D294" s="175" t="s">
        <v>241</v>
      </c>
      <c r="E294" s="176" t="s">
        <v>3560</v>
      </c>
      <c r="F294" s="177" t="s">
        <v>3561</v>
      </c>
      <c r="G294" s="178" t="s">
        <v>326</v>
      </c>
      <c r="H294" s="179">
        <v>730</v>
      </c>
      <c r="I294" s="180"/>
      <c r="J294" s="181">
        <f>ROUND(I294*H294,2)</f>
        <v>0</v>
      </c>
      <c r="K294" s="177" t="s">
        <v>460</v>
      </c>
      <c r="L294" s="40"/>
      <c r="M294" s="182" t="s">
        <v>3</v>
      </c>
      <c r="N294" s="183" t="s">
        <v>45</v>
      </c>
      <c r="O294" s="73"/>
      <c r="P294" s="184">
        <f>O294*H294</f>
        <v>0</v>
      </c>
      <c r="Q294" s="184">
        <v>0</v>
      </c>
      <c r="R294" s="184">
        <f>Q294*H294</f>
        <v>0</v>
      </c>
      <c r="S294" s="184">
        <v>0</v>
      </c>
      <c r="T294" s="185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186" t="s">
        <v>246</v>
      </c>
      <c r="AT294" s="186" t="s">
        <v>241</v>
      </c>
      <c r="AU294" s="186" t="s">
        <v>86</v>
      </c>
      <c r="AY294" s="20" t="s">
        <v>239</v>
      </c>
      <c r="BE294" s="187">
        <f>IF(N294="základní",J294,0)</f>
        <v>0</v>
      </c>
      <c r="BF294" s="187">
        <f>IF(N294="snížená",J294,0)</f>
        <v>0</v>
      </c>
      <c r="BG294" s="187">
        <f>IF(N294="zákl. přenesená",J294,0)</f>
        <v>0</v>
      </c>
      <c r="BH294" s="187">
        <f>IF(N294="sníž. přenesená",J294,0)</f>
        <v>0</v>
      </c>
      <c r="BI294" s="187">
        <f>IF(N294="nulová",J294,0)</f>
        <v>0</v>
      </c>
      <c r="BJ294" s="20" t="s">
        <v>86</v>
      </c>
      <c r="BK294" s="187">
        <f>ROUND(I294*H294,2)</f>
        <v>0</v>
      </c>
      <c r="BL294" s="20" t="s">
        <v>246</v>
      </c>
      <c r="BM294" s="186" t="s">
        <v>3562</v>
      </c>
    </row>
    <row r="295" s="2" customFormat="1" ht="16.5" customHeight="1">
      <c r="A295" s="39"/>
      <c r="B295" s="174"/>
      <c r="C295" s="175" t="s">
        <v>1911</v>
      </c>
      <c r="D295" s="175" t="s">
        <v>241</v>
      </c>
      <c r="E295" s="176" t="s">
        <v>3563</v>
      </c>
      <c r="F295" s="177" t="s">
        <v>3564</v>
      </c>
      <c r="G295" s="178" t="s">
        <v>470</v>
      </c>
      <c r="H295" s="179">
        <v>15</v>
      </c>
      <c r="I295" s="180"/>
      <c r="J295" s="181">
        <f>ROUND(I295*H295,2)</f>
        <v>0</v>
      </c>
      <c r="K295" s="177" t="s">
        <v>460</v>
      </c>
      <c r="L295" s="40"/>
      <c r="M295" s="182" t="s">
        <v>3</v>
      </c>
      <c r="N295" s="183" t="s">
        <v>45</v>
      </c>
      <c r="O295" s="73"/>
      <c r="P295" s="184">
        <f>O295*H295</f>
        <v>0</v>
      </c>
      <c r="Q295" s="184">
        <v>0</v>
      </c>
      <c r="R295" s="184">
        <f>Q295*H295</f>
        <v>0</v>
      </c>
      <c r="S295" s="184">
        <v>0</v>
      </c>
      <c r="T295" s="185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186" t="s">
        <v>246</v>
      </c>
      <c r="AT295" s="186" t="s">
        <v>241</v>
      </c>
      <c r="AU295" s="186" t="s">
        <v>86</v>
      </c>
      <c r="AY295" s="20" t="s">
        <v>239</v>
      </c>
      <c r="BE295" s="187">
        <f>IF(N295="základní",J295,0)</f>
        <v>0</v>
      </c>
      <c r="BF295" s="187">
        <f>IF(N295="snížená",J295,0)</f>
        <v>0</v>
      </c>
      <c r="BG295" s="187">
        <f>IF(N295="zákl. přenesená",J295,0)</f>
        <v>0</v>
      </c>
      <c r="BH295" s="187">
        <f>IF(N295="sníž. přenesená",J295,0)</f>
        <v>0</v>
      </c>
      <c r="BI295" s="187">
        <f>IF(N295="nulová",J295,0)</f>
        <v>0</v>
      </c>
      <c r="BJ295" s="20" t="s">
        <v>86</v>
      </c>
      <c r="BK295" s="187">
        <f>ROUND(I295*H295,2)</f>
        <v>0</v>
      </c>
      <c r="BL295" s="20" t="s">
        <v>246</v>
      </c>
      <c r="BM295" s="186" t="s">
        <v>3565</v>
      </c>
    </row>
    <row r="296" s="2" customFormat="1" ht="16.5" customHeight="1">
      <c r="A296" s="39"/>
      <c r="B296" s="174"/>
      <c r="C296" s="175" t="s">
        <v>1915</v>
      </c>
      <c r="D296" s="175" t="s">
        <v>241</v>
      </c>
      <c r="E296" s="176" t="s">
        <v>3566</v>
      </c>
      <c r="F296" s="177" t="s">
        <v>3270</v>
      </c>
      <c r="G296" s="178" t="s">
        <v>470</v>
      </c>
      <c r="H296" s="179">
        <v>15</v>
      </c>
      <c r="I296" s="180"/>
      <c r="J296" s="181">
        <f>ROUND(I296*H296,2)</f>
        <v>0</v>
      </c>
      <c r="K296" s="177" t="s">
        <v>460</v>
      </c>
      <c r="L296" s="40"/>
      <c r="M296" s="182" t="s">
        <v>3</v>
      </c>
      <c r="N296" s="183" t="s">
        <v>45</v>
      </c>
      <c r="O296" s="73"/>
      <c r="P296" s="184">
        <f>O296*H296</f>
        <v>0</v>
      </c>
      <c r="Q296" s="184">
        <v>0</v>
      </c>
      <c r="R296" s="184">
        <f>Q296*H296</f>
        <v>0</v>
      </c>
      <c r="S296" s="184">
        <v>0</v>
      </c>
      <c r="T296" s="185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186" t="s">
        <v>246</v>
      </c>
      <c r="AT296" s="186" t="s">
        <v>241</v>
      </c>
      <c r="AU296" s="186" t="s">
        <v>86</v>
      </c>
      <c r="AY296" s="20" t="s">
        <v>239</v>
      </c>
      <c r="BE296" s="187">
        <f>IF(N296="základní",J296,0)</f>
        <v>0</v>
      </c>
      <c r="BF296" s="187">
        <f>IF(N296="snížená",J296,0)</f>
        <v>0</v>
      </c>
      <c r="BG296" s="187">
        <f>IF(N296="zákl. přenesená",J296,0)</f>
        <v>0</v>
      </c>
      <c r="BH296" s="187">
        <f>IF(N296="sníž. přenesená",J296,0)</f>
        <v>0</v>
      </c>
      <c r="BI296" s="187">
        <f>IF(N296="nulová",J296,0)</f>
        <v>0</v>
      </c>
      <c r="BJ296" s="20" t="s">
        <v>86</v>
      </c>
      <c r="BK296" s="187">
        <f>ROUND(I296*H296,2)</f>
        <v>0</v>
      </c>
      <c r="BL296" s="20" t="s">
        <v>246</v>
      </c>
      <c r="BM296" s="186" t="s">
        <v>3567</v>
      </c>
    </row>
    <row r="297" s="2" customFormat="1" ht="16.5" customHeight="1">
      <c r="A297" s="39"/>
      <c r="B297" s="174"/>
      <c r="C297" s="175" t="s">
        <v>1919</v>
      </c>
      <c r="D297" s="175" t="s">
        <v>241</v>
      </c>
      <c r="E297" s="176" t="s">
        <v>3568</v>
      </c>
      <c r="F297" s="177" t="s">
        <v>3569</v>
      </c>
      <c r="G297" s="178" t="s">
        <v>470</v>
      </c>
      <c r="H297" s="179">
        <v>15</v>
      </c>
      <c r="I297" s="180"/>
      <c r="J297" s="181">
        <f>ROUND(I297*H297,2)</f>
        <v>0</v>
      </c>
      <c r="K297" s="177" t="s">
        <v>460</v>
      </c>
      <c r="L297" s="40"/>
      <c r="M297" s="182" t="s">
        <v>3</v>
      </c>
      <c r="N297" s="183" t="s">
        <v>45</v>
      </c>
      <c r="O297" s="73"/>
      <c r="P297" s="184">
        <f>O297*H297</f>
        <v>0</v>
      </c>
      <c r="Q297" s="184">
        <v>0</v>
      </c>
      <c r="R297" s="184">
        <f>Q297*H297</f>
        <v>0</v>
      </c>
      <c r="S297" s="184">
        <v>0</v>
      </c>
      <c r="T297" s="185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186" t="s">
        <v>246</v>
      </c>
      <c r="AT297" s="186" t="s">
        <v>241</v>
      </c>
      <c r="AU297" s="186" t="s">
        <v>86</v>
      </c>
      <c r="AY297" s="20" t="s">
        <v>239</v>
      </c>
      <c r="BE297" s="187">
        <f>IF(N297="základní",J297,0)</f>
        <v>0</v>
      </c>
      <c r="BF297" s="187">
        <f>IF(N297="snížená",J297,0)</f>
        <v>0</v>
      </c>
      <c r="BG297" s="187">
        <f>IF(N297="zákl. přenesená",J297,0)</f>
        <v>0</v>
      </c>
      <c r="BH297" s="187">
        <f>IF(N297="sníž. přenesená",J297,0)</f>
        <v>0</v>
      </c>
      <c r="BI297" s="187">
        <f>IF(N297="nulová",J297,0)</f>
        <v>0</v>
      </c>
      <c r="BJ297" s="20" t="s">
        <v>86</v>
      </c>
      <c r="BK297" s="187">
        <f>ROUND(I297*H297,2)</f>
        <v>0</v>
      </c>
      <c r="BL297" s="20" t="s">
        <v>246</v>
      </c>
      <c r="BM297" s="186" t="s">
        <v>3570</v>
      </c>
    </row>
    <row r="298" s="2" customFormat="1" ht="16.5" customHeight="1">
      <c r="A298" s="39"/>
      <c r="B298" s="174"/>
      <c r="C298" s="175" t="s">
        <v>1923</v>
      </c>
      <c r="D298" s="175" t="s">
        <v>241</v>
      </c>
      <c r="E298" s="176" t="s">
        <v>3350</v>
      </c>
      <c r="F298" s="177" t="s">
        <v>3270</v>
      </c>
      <c r="G298" s="178" t="s">
        <v>470</v>
      </c>
      <c r="H298" s="179">
        <v>15</v>
      </c>
      <c r="I298" s="180"/>
      <c r="J298" s="181">
        <f>ROUND(I298*H298,2)</f>
        <v>0</v>
      </c>
      <c r="K298" s="177" t="s">
        <v>460</v>
      </c>
      <c r="L298" s="40"/>
      <c r="M298" s="182" t="s">
        <v>3</v>
      </c>
      <c r="N298" s="183" t="s">
        <v>45</v>
      </c>
      <c r="O298" s="73"/>
      <c r="P298" s="184">
        <f>O298*H298</f>
        <v>0</v>
      </c>
      <c r="Q298" s="184">
        <v>0</v>
      </c>
      <c r="R298" s="184">
        <f>Q298*H298</f>
        <v>0</v>
      </c>
      <c r="S298" s="184">
        <v>0</v>
      </c>
      <c r="T298" s="185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186" t="s">
        <v>246</v>
      </c>
      <c r="AT298" s="186" t="s">
        <v>241</v>
      </c>
      <c r="AU298" s="186" t="s">
        <v>86</v>
      </c>
      <c r="AY298" s="20" t="s">
        <v>239</v>
      </c>
      <c r="BE298" s="187">
        <f>IF(N298="základní",J298,0)</f>
        <v>0</v>
      </c>
      <c r="BF298" s="187">
        <f>IF(N298="snížená",J298,0)</f>
        <v>0</v>
      </c>
      <c r="BG298" s="187">
        <f>IF(N298="zákl. přenesená",J298,0)</f>
        <v>0</v>
      </c>
      <c r="BH298" s="187">
        <f>IF(N298="sníž. přenesená",J298,0)</f>
        <v>0</v>
      </c>
      <c r="BI298" s="187">
        <f>IF(N298="nulová",J298,0)</f>
        <v>0</v>
      </c>
      <c r="BJ298" s="20" t="s">
        <v>86</v>
      </c>
      <c r="BK298" s="187">
        <f>ROUND(I298*H298,2)</f>
        <v>0</v>
      </c>
      <c r="BL298" s="20" t="s">
        <v>246</v>
      </c>
      <c r="BM298" s="186" t="s">
        <v>3571</v>
      </c>
    </row>
    <row r="299" s="2" customFormat="1" ht="16.5" customHeight="1">
      <c r="A299" s="39"/>
      <c r="B299" s="174"/>
      <c r="C299" s="175" t="s">
        <v>1928</v>
      </c>
      <c r="D299" s="175" t="s">
        <v>241</v>
      </c>
      <c r="E299" s="176" t="s">
        <v>3572</v>
      </c>
      <c r="F299" s="177" t="s">
        <v>3573</v>
      </c>
      <c r="G299" s="178" t="s">
        <v>470</v>
      </c>
      <c r="H299" s="179">
        <v>360</v>
      </c>
      <c r="I299" s="180"/>
      <c r="J299" s="181">
        <f>ROUND(I299*H299,2)</f>
        <v>0</v>
      </c>
      <c r="K299" s="177" t="s">
        <v>460</v>
      </c>
      <c r="L299" s="40"/>
      <c r="M299" s="182" t="s">
        <v>3</v>
      </c>
      <c r="N299" s="183" t="s">
        <v>45</v>
      </c>
      <c r="O299" s="73"/>
      <c r="P299" s="184">
        <f>O299*H299</f>
        <v>0</v>
      </c>
      <c r="Q299" s="184">
        <v>0</v>
      </c>
      <c r="R299" s="184">
        <f>Q299*H299</f>
        <v>0</v>
      </c>
      <c r="S299" s="184">
        <v>0</v>
      </c>
      <c r="T299" s="185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186" t="s">
        <v>246</v>
      </c>
      <c r="AT299" s="186" t="s">
        <v>241</v>
      </c>
      <c r="AU299" s="186" t="s">
        <v>86</v>
      </c>
      <c r="AY299" s="20" t="s">
        <v>239</v>
      </c>
      <c r="BE299" s="187">
        <f>IF(N299="základní",J299,0)</f>
        <v>0</v>
      </c>
      <c r="BF299" s="187">
        <f>IF(N299="snížená",J299,0)</f>
        <v>0</v>
      </c>
      <c r="BG299" s="187">
        <f>IF(N299="zákl. přenesená",J299,0)</f>
        <v>0</v>
      </c>
      <c r="BH299" s="187">
        <f>IF(N299="sníž. přenesená",J299,0)</f>
        <v>0</v>
      </c>
      <c r="BI299" s="187">
        <f>IF(N299="nulová",J299,0)</f>
        <v>0</v>
      </c>
      <c r="BJ299" s="20" t="s">
        <v>86</v>
      </c>
      <c r="BK299" s="187">
        <f>ROUND(I299*H299,2)</f>
        <v>0</v>
      </c>
      <c r="BL299" s="20" t="s">
        <v>246</v>
      </c>
      <c r="BM299" s="186" t="s">
        <v>3574</v>
      </c>
    </row>
    <row r="300" s="2" customFormat="1" ht="16.5" customHeight="1">
      <c r="A300" s="39"/>
      <c r="B300" s="174"/>
      <c r="C300" s="175" t="s">
        <v>1930</v>
      </c>
      <c r="D300" s="175" t="s">
        <v>241</v>
      </c>
      <c r="E300" s="176" t="s">
        <v>3575</v>
      </c>
      <c r="F300" s="177" t="s">
        <v>3576</v>
      </c>
      <c r="G300" s="178" t="s">
        <v>470</v>
      </c>
      <c r="H300" s="179">
        <v>360</v>
      </c>
      <c r="I300" s="180"/>
      <c r="J300" s="181">
        <f>ROUND(I300*H300,2)</f>
        <v>0</v>
      </c>
      <c r="K300" s="177" t="s">
        <v>460</v>
      </c>
      <c r="L300" s="40"/>
      <c r="M300" s="182" t="s">
        <v>3</v>
      </c>
      <c r="N300" s="183" t="s">
        <v>45</v>
      </c>
      <c r="O300" s="73"/>
      <c r="P300" s="184">
        <f>O300*H300</f>
        <v>0</v>
      </c>
      <c r="Q300" s="184">
        <v>0</v>
      </c>
      <c r="R300" s="184">
        <f>Q300*H300</f>
        <v>0</v>
      </c>
      <c r="S300" s="184">
        <v>0</v>
      </c>
      <c r="T300" s="185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186" t="s">
        <v>246</v>
      </c>
      <c r="AT300" s="186" t="s">
        <v>241</v>
      </c>
      <c r="AU300" s="186" t="s">
        <v>86</v>
      </c>
      <c r="AY300" s="20" t="s">
        <v>239</v>
      </c>
      <c r="BE300" s="187">
        <f>IF(N300="základní",J300,0)</f>
        <v>0</v>
      </c>
      <c r="BF300" s="187">
        <f>IF(N300="snížená",J300,0)</f>
        <v>0</v>
      </c>
      <c r="BG300" s="187">
        <f>IF(N300="zákl. přenesená",J300,0)</f>
        <v>0</v>
      </c>
      <c r="BH300" s="187">
        <f>IF(N300="sníž. přenesená",J300,0)</f>
        <v>0</v>
      </c>
      <c r="BI300" s="187">
        <f>IF(N300="nulová",J300,0)</f>
        <v>0</v>
      </c>
      <c r="BJ300" s="20" t="s">
        <v>86</v>
      </c>
      <c r="BK300" s="187">
        <f>ROUND(I300*H300,2)</f>
        <v>0</v>
      </c>
      <c r="BL300" s="20" t="s">
        <v>246</v>
      </c>
      <c r="BM300" s="186" t="s">
        <v>3577</v>
      </c>
    </row>
    <row r="301" s="2" customFormat="1" ht="16.5" customHeight="1">
      <c r="A301" s="39"/>
      <c r="B301" s="174"/>
      <c r="C301" s="175" t="s">
        <v>1934</v>
      </c>
      <c r="D301" s="175" t="s">
        <v>241</v>
      </c>
      <c r="E301" s="176" t="s">
        <v>3578</v>
      </c>
      <c r="F301" s="177" t="s">
        <v>3579</v>
      </c>
      <c r="G301" s="178" t="s">
        <v>470</v>
      </c>
      <c r="H301" s="179">
        <v>30</v>
      </c>
      <c r="I301" s="180"/>
      <c r="J301" s="181">
        <f>ROUND(I301*H301,2)</f>
        <v>0</v>
      </c>
      <c r="K301" s="177" t="s">
        <v>460</v>
      </c>
      <c r="L301" s="40"/>
      <c r="M301" s="182" t="s">
        <v>3</v>
      </c>
      <c r="N301" s="183" t="s">
        <v>45</v>
      </c>
      <c r="O301" s="73"/>
      <c r="P301" s="184">
        <f>O301*H301</f>
        <v>0</v>
      </c>
      <c r="Q301" s="184">
        <v>0</v>
      </c>
      <c r="R301" s="184">
        <f>Q301*H301</f>
        <v>0</v>
      </c>
      <c r="S301" s="184">
        <v>0</v>
      </c>
      <c r="T301" s="185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186" t="s">
        <v>246</v>
      </c>
      <c r="AT301" s="186" t="s">
        <v>241</v>
      </c>
      <c r="AU301" s="186" t="s">
        <v>86</v>
      </c>
      <c r="AY301" s="20" t="s">
        <v>239</v>
      </c>
      <c r="BE301" s="187">
        <f>IF(N301="základní",J301,0)</f>
        <v>0</v>
      </c>
      <c r="BF301" s="187">
        <f>IF(N301="snížená",J301,0)</f>
        <v>0</v>
      </c>
      <c r="BG301" s="187">
        <f>IF(N301="zákl. přenesená",J301,0)</f>
        <v>0</v>
      </c>
      <c r="BH301" s="187">
        <f>IF(N301="sníž. přenesená",J301,0)</f>
        <v>0</v>
      </c>
      <c r="BI301" s="187">
        <f>IF(N301="nulová",J301,0)</f>
        <v>0</v>
      </c>
      <c r="BJ301" s="20" t="s">
        <v>86</v>
      </c>
      <c r="BK301" s="187">
        <f>ROUND(I301*H301,2)</f>
        <v>0</v>
      </c>
      <c r="BL301" s="20" t="s">
        <v>246</v>
      </c>
      <c r="BM301" s="186" t="s">
        <v>3580</v>
      </c>
    </row>
    <row r="302" s="2" customFormat="1" ht="16.5" customHeight="1">
      <c r="A302" s="39"/>
      <c r="B302" s="174"/>
      <c r="C302" s="175" t="s">
        <v>1938</v>
      </c>
      <c r="D302" s="175" t="s">
        <v>241</v>
      </c>
      <c r="E302" s="176" t="s">
        <v>3575</v>
      </c>
      <c r="F302" s="177" t="s">
        <v>3576</v>
      </c>
      <c r="G302" s="178" t="s">
        <v>470</v>
      </c>
      <c r="H302" s="179">
        <v>30</v>
      </c>
      <c r="I302" s="180"/>
      <c r="J302" s="181">
        <f>ROUND(I302*H302,2)</f>
        <v>0</v>
      </c>
      <c r="K302" s="177" t="s">
        <v>460</v>
      </c>
      <c r="L302" s="40"/>
      <c r="M302" s="182" t="s">
        <v>3</v>
      </c>
      <c r="N302" s="183" t="s">
        <v>45</v>
      </c>
      <c r="O302" s="73"/>
      <c r="P302" s="184">
        <f>O302*H302</f>
        <v>0</v>
      </c>
      <c r="Q302" s="184">
        <v>0</v>
      </c>
      <c r="R302" s="184">
        <f>Q302*H302</f>
        <v>0</v>
      </c>
      <c r="S302" s="184">
        <v>0</v>
      </c>
      <c r="T302" s="185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186" t="s">
        <v>246</v>
      </c>
      <c r="AT302" s="186" t="s">
        <v>241</v>
      </c>
      <c r="AU302" s="186" t="s">
        <v>86</v>
      </c>
      <c r="AY302" s="20" t="s">
        <v>239</v>
      </c>
      <c r="BE302" s="187">
        <f>IF(N302="základní",J302,0)</f>
        <v>0</v>
      </c>
      <c r="BF302" s="187">
        <f>IF(N302="snížená",J302,0)</f>
        <v>0</v>
      </c>
      <c r="BG302" s="187">
        <f>IF(N302="zákl. přenesená",J302,0)</f>
        <v>0</v>
      </c>
      <c r="BH302" s="187">
        <f>IF(N302="sníž. přenesená",J302,0)</f>
        <v>0</v>
      </c>
      <c r="BI302" s="187">
        <f>IF(N302="nulová",J302,0)</f>
        <v>0</v>
      </c>
      <c r="BJ302" s="20" t="s">
        <v>86</v>
      </c>
      <c r="BK302" s="187">
        <f>ROUND(I302*H302,2)</f>
        <v>0</v>
      </c>
      <c r="BL302" s="20" t="s">
        <v>246</v>
      </c>
      <c r="BM302" s="186" t="s">
        <v>3581</v>
      </c>
    </row>
    <row r="303" s="2" customFormat="1" ht="16.5" customHeight="1">
      <c r="A303" s="39"/>
      <c r="B303" s="174"/>
      <c r="C303" s="175" t="s">
        <v>1942</v>
      </c>
      <c r="D303" s="175" t="s">
        <v>241</v>
      </c>
      <c r="E303" s="176" t="s">
        <v>3582</v>
      </c>
      <c r="F303" s="177" t="s">
        <v>3583</v>
      </c>
      <c r="G303" s="178" t="s">
        <v>470</v>
      </c>
      <c r="H303" s="179">
        <v>285</v>
      </c>
      <c r="I303" s="180"/>
      <c r="J303" s="181">
        <f>ROUND(I303*H303,2)</f>
        <v>0</v>
      </c>
      <c r="K303" s="177" t="s">
        <v>460</v>
      </c>
      <c r="L303" s="40"/>
      <c r="M303" s="182" t="s">
        <v>3</v>
      </c>
      <c r="N303" s="183" t="s">
        <v>45</v>
      </c>
      <c r="O303" s="73"/>
      <c r="P303" s="184">
        <f>O303*H303</f>
        <v>0</v>
      </c>
      <c r="Q303" s="184">
        <v>0</v>
      </c>
      <c r="R303" s="184">
        <f>Q303*H303</f>
        <v>0</v>
      </c>
      <c r="S303" s="184">
        <v>0</v>
      </c>
      <c r="T303" s="185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186" t="s">
        <v>246</v>
      </c>
      <c r="AT303" s="186" t="s">
        <v>241</v>
      </c>
      <c r="AU303" s="186" t="s">
        <v>86</v>
      </c>
      <c r="AY303" s="20" t="s">
        <v>239</v>
      </c>
      <c r="BE303" s="187">
        <f>IF(N303="základní",J303,0)</f>
        <v>0</v>
      </c>
      <c r="BF303" s="187">
        <f>IF(N303="snížená",J303,0)</f>
        <v>0</v>
      </c>
      <c r="BG303" s="187">
        <f>IF(N303="zákl. přenesená",J303,0)</f>
        <v>0</v>
      </c>
      <c r="BH303" s="187">
        <f>IF(N303="sníž. přenesená",J303,0)</f>
        <v>0</v>
      </c>
      <c r="BI303" s="187">
        <f>IF(N303="nulová",J303,0)</f>
        <v>0</v>
      </c>
      <c r="BJ303" s="20" t="s">
        <v>86</v>
      </c>
      <c r="BK303" s="187">
        <f>ROUND(I303*H303,2)</f>
        <v>0</v>
      </c>
      <c r="BL303" s="20" t="s">
        <v>246</v>
      </c>
      <c r="BM303" s="186" t="s">
        <v>3584</v>
      </c>
    </row>
    <row r="304" s="2" customFormat="1" ht="16.5" customHeight="1">
      <c r="A304" s="39"/>
      <c r="B304" s="174"/>
      <c r="C304" s="175" t="s">
        <v>1946</v>
      </c>
      <c r="D304" s="175" t="s">
        <v>241</v>
      </c>
      <c r="E304" s="176" t="s">
        <v>3585</v>
      </c>
      <c r="F304" s="177" t="s">
        <v>3270</v>
      </c>
      <c r="G304" s="178" t="s">
        <v>470</v>
      </c>
      <c r="H304" s="179">
        <v>285</v>
      </c>
      <c r="I304" s="180"/>
      <c r="J304" s="181">
        <f>ROUND(I304*H304,2)</f>
        <v>0</v>
      </c>
      <c r="K304" s="177" t="s">
        <v>460</v>
      </c>
      <c r="L304" s="40"/>
      <c r="M304" s="182" t="s">
        <v>3</v>
      </c>
      <c r="N304" s="183" t="s">
        <v>45</v>
      </c>
      <c r="O304" s="73"/>
      <c r="P304" s="184">
        <f>O304*H304</f>
        <v>0</v>
      </c>
      <c r="Q304" s="184">
        <v>0</v>
      </c>
      <c r="R304" s="184">
        <f>Q304*H304</f>
        <v>0</v>
      </c>
      <c r="S304" s="184">
        <v>0</v>
      </c>
      <c r="T304" s="185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186" t="s">
        <v>246</v>
      </c>
      <c r="AT304" s="186" t="s">
        <v>241</v>
      </c>
      <c r="AU304" s="186" t="s">
        <v>86</v>
      </c>
      <c r="AY304" s="20" t="s">
        <v>239</v>
      </c>
      <c r="BE304" s="187">
        <f>IF(N304="základní",J304,0)</f>
        <v>0</v>
      </c>
      <c r="BF304" s="187">
        <f>IF(N304="snížená",J304,0)</f>
        <v>0</v>
      </c>
      <c r="BG304" s="187">
        <f>IF(N304="zákl. přenesená",J304,0)</f>
        <v>0</v>
      </c>
      <c r="BH304" s="187">
        <f>IF(N304="sníž. přenesená",J304,0)</f>
        <v>0</v>
      </c>
      <c r="BI304" s="187">
        <f>IF(N304="nulová",J304,0)</f>
        <v>0</v>
      </c>
      <c r="BJ304" s="20" t="s">
        <v>86</v>
      </c>
      <c r="BK304" s="187">
        <f>ROUND(I304*H304,2)</f>
        <v>0</v>
      </c>
      <c r="BL304" s="20" t="s">
        <v>246</v>
      </c>
      <c r="BM304" s="186" t="s">
        <v>3586</v>
      </c>
    </row>
    <row r="305" s="2" customFormat="1" ht="16.5" customHeight="1">
      <c r="A305" s="39"/>
      <c r="B305" s="174"/>
      <c r="C305" s="175" t="s">
        <v>1950</v>
      </c>
      <c r="D305" s="175" t="s">
        <v>241</v>
      </c>
      <c r="E305" s="176" t="s">
        <v>3587</v>
      </c>
      <c r="F305" s="177" t="s">
        <v>3588</v>
      </c>
      <c r="G305" s="178" t="s">
        <v>470</v>
      </c>
      <c r="H305" s="179">
        <v>37</v>
      </c>
      <c r="I305" s="180"/>
      <c r="J305" s="181">
        <f>ROUND(I305*H305,2)</f>
        <v>0</v>
      </c>
      <c r="K305" s="177" t="s">
        <v>460</v>
      </c>
      <c r="L305" s="40"/>
      <c r="M305" s="182" t="s">
        <v>3</v>
      </c>
      <c r="N305" s="183" t="s">
        <v>45</v>
      </c>
      <c r="O305" s="73"/>
      <c r="P305" s="184">
        <f>O305*H305</f>
        <v>0</v>
      </c>
      <c r="Q305" s="184">
        <v>0</v>
      </c>
      <c r="R305" s="184">
        <f>Q305*H305</f>
        <v>0</v>
      </c>
      <c r="S305" s="184">
        <v>0</v>
      </c>
      <c r="T305" s="185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186" t="s">
        <v>246</v>
      </c>
      <c r="AT305" s="186" t="s">
        <v>241</v>
      </c>
      <c r="AU305" s="186" t="s">
        <v>86</v>
      </c>
      <c r="AY305" s="20" t="s">
        <v>239</v>
      </c>
      <c r="BE305" s="187">
        <f>IF(N305="základní",J305,0)</f>
        <v>0</v>
      </c>
      <c r="BF305" s="187">
        <f>IF(N305="snížená",J305,0)</f>
        <v>0</v>
      </c>
      <c r="BG305" s="187">
        <f>IF(N305="zákl. přenesená",J305,0)</f>
        <v>0</v>
      </c>
      <c r="BH305" s="187">
        <f>IF(N305="sníž. přenesená",J305,0)</f>
        <v>0</v>
      </c>
      <c r="BI305" s="187">
        <f>IF(N305="nulová",J305,0)</f>
        <v>0</v>
      </c>
      <c r="BJ305" s="20" t="s">
        <v>86</v>
      </c>
      <c r="BK305" s="187">
        <f>ROUND(I305*H305,2)</f>
        <v>0</v>
      </c>
      <c r="BL305" s="20" t="s">
        <v>246</v>
      </c>
      <c r="BM305" s="186" t="s">
        <v>3589</v>
      </c>
    </row>
    <row r="306" s="2" customFormat="1" ht="16.5" customHeight="1">
      <c r="A306" s="39"/>
      <c r="B306" s="174"/>
      <c r="C306" s="175" t="s">
        <v>1954</v>
      </c>
      <c r="D306" s="175" t="s">
        <v>241</v>
      </c>
      <c r="E306" s="176" t="s">
        <v>3378</v>
      </c>
      <c r="F306" s="177" t="s">
        <v>3270</v>
      </c>
      <c r="G306" s="178" t="s">
        <v>470</v>
      </c>
      <c r="H306" s="179">
        <v>37</v>
      </c>
      <c r="I306" s="180"/>
      <c r="J306" s="181">
        <f>ROUND(I306*H306,2)</f>
        <v>0</v>
      </c>
      <c r="K306" s="177" t="s">
        <v>460</v>
      </c>
      <c r="L306" s="40"/>
      <c r="M306" s="182" t="s">
        <v>3</v>
      </c>
      <c r="N306" s="183" t="s">
        <v>45</v>
      </c>
      <c r="O306" s="73"/>
      <c r="P306" s="184">
        <f>O306*H306</f>
        <v>0</v>
      </c>
      <c r="Q306" s="184">
        <v>0</v>
      </c>
      <c r="R306" s="184">
        <f>Q306*H306</f>
        <v>0</v>
      </c>
      <c r="S306" s="184">
        <v>0</v>
      </c>
      <c r="T306" s="185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186" t="s">
        <v>246</v>
      </c>
      <c r="AT306" s="186" t="s">
        <v>241</v>
      </c>
      <c r="AU306" s="186" t="s">
        <v>86</v>
      </c>
      <c r="AY306" s="20" t="s">
        <v>239</v>
      </c>
      <c r="BE306" s="187">
        <f>IF(N306="základní",J306,0)</f>
        <v>0</v>
      </c>
      <c r="BF306" s="187">
        <f>IF(N306="snížená",J306,0)</f>
        <v>0</v>
      </c>
      <c r="BG306" s="187">
        <f>IF(N306="zákl. přenesená",J306,0)</f>
        <v>0</v>
      </c>
      <c r="BH306" s="187">
        <f>IF(N306="sníž. přenesená",J306,0)</f>
        <v>0</v>
      </c>
      <c r="BI306" s="187">
        <f>IF(N306="nulová",J306,0)</f>
        <v>0</v>
      </c>
      <c r="BJ306" s="20" t="s">
        <v>86</v>
      </c>
      <c r="BK306" s="187">
        <f>ROUND(I306*H306,2)</f>
        <v>0</v>
      </c>
      <c r="BL306" s="20" t="s">
        <v>246</v>
      </c>
      <c r="BM306" s="186" t="s">
        <v>3590</v>
      </c>
    </row>
    <row r="307" s="2" customFormat="1" ht="16.5" customHeight="1">
      <c r="A307" s="39"/>
      <c r="B307" s="174"/>
      <c r="C307" s="175" t="s">
        <v>1958</v>
      </c>
      <c r="D307" s="175" t="s">
        <v>241</v>
      </c>
      <c r="E307" s="176" t="s">
        <v>3591</v>
      </c>
      <c r="F307" s="177" t="s">
        <v>3592</v>
      </c>
      <c r="G307" s="178" t="s">
        <v>470</v>
      </c>
      <c r="H307" s="179">
        <v>4</v>
      </c>
      <c r="I307" s="180"/>
      <c r="J307" s="181">
        <f>ROUND(I307*H307,2)</f>
        <v>0</v>
      </c>
      <c r="K307" s="177" t="s">
        <v>460</v>
      </c>
      <c r="L307" s="40"/>
      <c r="M307" s="182" t="s">
        <v>3</v>
      </c>
      <c r="N307" s="183" t="s">
        <v>45</v>
      </c>
      <c r="O307" s="73"/>
      <c r="P307" s="184">
        <f>O307*H307</f>
        <v>0</v>
      </c>
      <c r="Q307" s="184">
        <v>0</v>
      </c>
      <c r="R307" s="184">
        <f>Q307*H307</f>
        <v>0</v>
      </c>
      <c r="S307" s="184">
        <v>0</v>
      </c>
      <c r="T307" s="185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186" t="s">
        <v>246</v>
      </c>
      <c r="AT307" s="186" t="s">
        <v>241</v>
      </c>
      <c r="AU307" s="186" t="s">
        <v>86</v>
      </c>
      <c r="AY307" s="20" t="s">
        <v>239</v>
      </c>
      <c r="BE307" s="187">
        <f>IF(N307="základní",J307,0)</f>
        <v>0</v>
      </c>
      <c r="BF307" s="187">
        <f>IF(N307="snížená",J307,0)</f>
        <v>0</v>
      </c>
      <c r="BG307" s="187">
        <f>IF(N307="zákl. přenesená",J307,0)</f>
        <v>0</v>
      </c>
      <c r="BH307" s="187">
        <f>IF(N307="sníž. přenesená",J307,0)</f>
        <v>0</v>
      </c>
      <c r="BI307" s="187">
        <f>IF(N307="nulová",J307,0)</f>
        <v>0</v>
      </c>
      <c r="BJ307" s="20" t="s">
        <v>86</v>
      </c>
      <c r="BK307" s="187">
        <f>ROUND(I307*H307,2)</f>
        <v>0</v>
      </c>
      <c r="BL307" s="20" t="s">
        <v>246</v>
      </c>
      <c r="BM307" s="186" t="s">
        <v>3593</v>
      </c>
    </row>
    <row r="308" s="2" customFormat="1" ht="16.5" customHeight="1">
      <c r="A308" s="39"/>
      <c r="B308" s="174"/>
      <c r="C308" s="175" t="s">
        <v>1963</v>
      </c>
      <c r="D308" s="175" t="s">
        <v>241</v>
      </c>
      <c r="E308" s="176" t="s">
        <v>3594</v>
      </c>
      <c r="F308" s="177" t="s">
        <v>3270</v>
      </c>
      <c r="G308" s="178" t="s">
        <v>470</v>
      </c>
      <c r="H308" s="179">
        <v>4</v>
      </c>
      <c r="I308" s="180"/>
      <c r="J308" s="181">
        <f>ROUND(I308*H308,2)</f>
        <v>0</v>
      </c>
      <c r="K308" s="177" t="s">
        <v>460</v>
      </c>
      <c r="L308" s="40"/>
      <c r="M308" s="182" t="s">
        <v>3</v>
      </c>
      <c r="N308" s="183" t="s">
        <v>45</v>
      </c>
      <c r="O308" s="73"/>
      <c r="P308" s="184">
        <f>O308*H308</f>
        <v>0</v>
      </c>
      <c r="Q308" s="184">
        <v>0</v>
      </c>
      <c r="R308" s="184">
        <f>Q308*H308</f>
        <v>0</v>
      </c>
      <c r="S308" s="184">
        <v>0</v>
      </c>
      <c r="T308" s="185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186" t="s">
        <v>246</v>
      </c>
      <c r="AT308" s="186" t="s">
        <v>241</v>
      </c>
      <c r="AU308" s="186" t="s">
        <v>86</v>
      </c>
      <c r="AY308" s="20" t="s">
        <v>239</v>
      </c>
      <c r="BE308" s="187">
        <f>IF(N308="základní",J308,0)</f>
        <v>0</v>
      </c>
      <c r="BF308" s="187">
        <f>IF(N308="snížená",J308,0)</f>
        <v>0</v>
      </c>
      <c r="BG308" s="187">
        <f>IF(N308="zákl. přenesená",J308,0)</f>
        <v>0</v>
      </c>
      <c r="BH308" s="187">
        <f>IF(N308="sníž. přenesená",J308,0)</f>
        <v>0</v>
      </c>
      <c r="BI308" s="187">
        <f>IF(N308="nulová",J308,0)</f>
        <v>0</v>
      </c>
      <c r="BJ308" s="20" t="s">
        <v>86</v>
      </c>
      <c r="BK308" s="187">
        <f>ROUND(I308*H308,2)</f>
        <v>0</v>
      </c>
      <c r="BL308" s="20" t="s">
        <v>246</v>
      </c>
      <c r="BM308" s="186" t="s">
        <v>3595</v>
      </c>
    </row>
    <row r="309" s="2" customFormat="1" ht="16.5" customHeight="1">
      <c r="A309" s="39"/>
      <c r="B309" s="174"/>
      <c r="C309" s="175" t="s">
        <v>1967</v>
      </c>
      <c r="D309" s="175" t="s">
        <v>241</v>
      </c>
      <c r="E309" s="176" t="s">
        <v>3596</v>
      </c>
      <c r="F309" s="177" t="s">
        <v>3597</v>
      </c>
      <c r="G309" s="178" t="s">
        <v>470</v>
      </c>
      <c r="H309" s="179">
        <v>24</v>
      </c>
      <c r="I309" s="180"/>
      <c r="J309" s="181">
        <f>ROUND(I309*H309,2)</f>
        <v>0</v>
      </c>
      <c r="K309" s="177" t="s">
        <v>460</v>
      </c>
      <c r="L309" s="40"/>
      <c r="M309" s="182" t="s">
        <v>3</v>
      </c>
      <c r="N309" s="183" t="s">
        <v>45</v>
      </c>
      <c r="O309" s="73"/>
      <c r="P309" s="184">
        <f>O309*H309</f>
        <v>0</v>
      </c>
      <c r="Q309" s="184">
        <v>0</v>
      </c>
      <c r="R309" s="184">
        <f>Q309*H309</f>
        <v>0</v>
      </c>
      <c r="S309" s="184">
        <v>0</v>
      </c>
      <c r="T309" s="185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186" t="s">
        <v>246</v>
      </c>
      <c r="AT309" s="186" t="s">
        <v>241</v>
      </c>
      <c r="AU309" s="186" t="s">
        <v>86</v>
      </c>
      <c r="AY309" s="20" t="s">
        <v>239</v>
      </c>
      <c r="BE309" s="187">
        <f>IF(N309="základní",J309,0)</f>
        <v>0</v>
      </c>
      <c r="BF309" s="187">
        <f>IF(N309="snížená",J309,0)</f>
        <v>0</v>
      </c>
      <c r="BG309" s="187">
        <f>IF(N309="zákl. přenesená",J309,0)</f>
        <v>0</v>
      </c>
      <c r="BH309" s="187">
        <f>IF(N309="sníž. přenesená",J309,0)</f>
        <v>0</v>
      </c>
      <c r="BI309" s="187">
        <f>IF(N309="nulová",J309,0)</f>
        <v>0</v>
      </c>
      <c r="BJ309" s="20" t="s">
        <v>86</v>
      </c>
      <c r="BK309" s="187">
        <f>ROUND(I309*H309,2)</f>
        <v>0</v>
      </c>
      <c r="BL309" s="20" t="s">
        <v>246</v>
      </c>
      <c r="BM309" s="186" t="s">
        <v>3598</v>
      </c>
    </row>
    <row r="310" s="2" customFormat="1" ht="16.5" customHeight="1">
      <c r="A310" s="39"/>
      <c r="B310" s="174"/>
      <c r="C310" s="175" t="s">
        <v>1972</v>
      </c>
      <c r="D310" s="175" t="s">
        <v>241</v>
      </c>
      <c r="E310" s="176" t="s">
        <v>3353</v>
      </c>
      <c r="F310" s="177" t="s">
        <v>3270</v>
      </c>
      <c r="G310" s="178" t="s">
        <v>470</v>
      </c>
      <c r="H310" s="179">
        <v>24</v>
      </c>
      <c r="I310" s="180"/>
      <c r="J310" s="181">
        <f>ROUND(I310*H310,2)</f>
        <v>0</v>
      </c>
      <c r="K310" s="177" t="s">
        <v>460</v>
      </c>
      <c r="L310" s="40"/>
      <c r="M310" s="182" t="s">
        <v>3</v>
      </c>
      <c r="N310" s="183" t="s">
        <v>45</v>
      </c>
      <c r="O310" s="73"/>
      <c r="P310" s="184">
        <f>O310*H310</f>
        <v>0</v>
      </c>
      <c r="Q310" s="184">
        <v>0</v>
      </c>
      <c r="R310" s="184">
        <f>Q310*H310</f>
        <v>0</v>
      </c>
      <c r="S310" s="184">
        <v>0</v>
      </c>
      <c r="T310" s="185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186" t="s">
        <v>246</v>
      </c>
      <c r="AT310" s="186" t="s">
        <v>241</v>
      </c>
      <c r="AU310" s="186" t="s">
        <v>86</v>
      </c>
      <c r="AY310" s="20" t="s">
        <v>239</v>
      </c>
      <c r="BE310" s="187">
        <f>IF(N310="základní",J310,0)</f>
        <v>0</v>
      </c>
      <c r="BF310" s="187">
        <f>IF(N310="snížená",J310,0)</f>
        <v>0</v>
      </c>
      <c r="BG310" s="187">
        <f>IF(N310="zákl. přenesená",J310,0)</f>
        <v>0</v>
      </c>
      <c r="BH310" s="187">
        <f>IF(N310="sníž. přenesená",J310,0)</f>
        <v>0</v>
      </c>
      <c r="BI310" s="187">
        <f>IF(N310="nulová",J310,0)</f>
        <v>0</v>
      </c>
      <c r="BJ310" s="20" t="s">
        <v>86</v>
      </c>
      <c r="BK310" s="187">
        <f>ROUND(I310*H310,2)</f>
        <v>0</v>
      </c>
      <c r="BL310" s="20" t="s">
        <v>246</v>
      </c>
      <c r="BM310" s="186" t="s">
        <v>3599</v>
      </c>
    </row>
    <row r="311" s="2" customFormat="1" ht="16.5" customHeight="1">
      <c r="A311" s="39"/>
      <c r="B311" s="174"/>
      <c r="C311" s="175" t="s">
        <v>1980</v>
      </c>
      <c r="D311" s="175" t="s">
        <v>241</v>
      </c>
      <c r="E311" s="176" t="s">
        <v>3600</v>
      </c>
      <c r="F311" s="177" t="s">
        <v>3601</v>
      </c>
      <c r="G311" s="178" t="s">
        <v>470</v>
      </c>
      <c r="H311" s="179">
        <v>18</v>
      </c>
      <c r="I311" s="180"/>
      <c r="J311" s="181">
        <f>ROUND(I311*H311,2)</f>
        <v>0</v>
      </c>
      <c r="K311" s="177" t="s">
        <v>460</v>
      </c>
      <c r="L311" s="40"/>
      <c r="M311" s="182" t="s">
        <v>3</v>
      </c>
      <c r="N311" s="183" t="s">
        <v>45</v>
      </c>
      <c r="O311" s="73"/>
      <c r="P311" s="184">
        <f>O311*H311</f>
        <v>0</v>
      </c>
      <c r="Q311" s="184">
        <v>0</v>
      </c>
      <c r="R311" s="184">
        <f>Q311*H311</f>
        <v>0</v>
      </c>
      <c r="S311" s="184">
        <v>0</v>
      </c>
      <c r="T311" s="185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186" t="s">
        <v>246</v>
      </c>
      <c r="AT311" s="186" t="s">
        <v>241</v>
      </c>
      <c r="AU311" s="186" t="s">
        <v>86</v>
      </c>
      <c r="AY311" s="20" t="s">
        <v>239</v>
      </c>
      <c r="BE311" s="187">
        <f>IF(N311="základní",J311,0)</f>
        <v>0</v>
      </c>
      <c r="BF311" s="187">
        <f>IF(N311="snížená",J311,0)</f>
        <v>0</v>
      </c>
      <c r="BG311" s="187">
        <f>IF(N311="zákl. přenesená",J311,0)</f>
        <v>0</v>
      </c>
      <c r="BH311" s="187">
        <f>IF(N311="sníž. přenesená",J311,0)</f>
        <v>0</v>
      </c>
      <c r="BI311" s="187">
        <f>IF(N311="nulová",J311,0)</f>
        <v>0</v>
      </c>
      <c r="BJ311" s="20" t="s">
        <v>86</v>
      </c>
      <c r="BK311" s="187">
        <f>ROUND(I311*H311,2)</f>
        <v>0</v>
      </c>
      <c r="BL311" s="20" t="s">
        <v>246</v>
      </c>
      <c r="BM311" s="186" t="s">
        <v>3602</v>
      </c>
    </row>
    <row r="312" s="2" customFormat="1" ht="16.5" customHeight="1">
      <c r="A312" s="39"/>
      <c r="B312" s="174"/>
      <c r="C312" s="175" t="s">
        <v>1983</v>
      </c>
      <c r="D312" s="175" t="s">
        <v>241</v>
      </c>
      <c r="E312" s="176" t="s">
        <v>3353</v>
      </c>
      <c r="F312" s="177" t="s">
        <v>3270</v>
      </c>
      <c r="G312" s="178" t="s">
        <v>470</v>
      </c>
      <c r="H312" s="179">
        <v>18</v>
      </c>
      <c r="I312" s="180"/>
      <c r="J312" s="181">
        <f>ROUND(I312*H312,2)</f>
        <v>0</v>
      </c>
      <c r="K312" s="177" t="s">
        <v>460</v>
      </c>
      <c r="L312" s="40"/>
      <c r="M312" s="182" t="s">
        <v>3</v>
      </c>
      <c r="N312" s="183" t="s">
        <v>45</v>
      </c>
      <c r="O312" s="73"/>
      <c r="P312" s="184">
        <f>O312*H312</f>
        <v>0</v>
      </c>
      <c r="Q312" s="184">
        <v>0</v>
      </c>
      <c r="R312" s="184">
        <f>Q312*H312</f>
        <v>0</v>
      </c>
      <c r="S312" s="184">
        <v>0</v>
      </c>
      <c r="T312" s="185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186" t="s">
        <v>246</v>
      </c>
      <c r="AT312" s="186" t="s">
        <v>241</v>
      </c>
      <c r="AU312" s="186" t="s">
        <v>86</v>
      </c>
      <c r="AY312" s="20" t="s">
        <v>239</v>
      </c>
      <c r="BE312" s="187">
        <f>IF(N312="základní",J312,0)</f>
        <v>0</v>
      </c>
      <c r="BF312" s="187">
        <f>IF(N312="snížená",J312,0)</f>
        <v>0</v>
      </c>
      <c r="BG312" s="187">
        <f>IF(N312="zákl. přenesená",J312,0)</f>
        <v>0</v>
      </c>
      <c r="BH312" s="187">
        <f>IF(N312="sníž. přenesená",J312,0)</f>
        <v>0</v>
      </c>
      <c r="BI312" s="187">
        <f>IF(N312="nulová",J312,0)</f>
        <v>0</v>
      </c>
      <c r="BJ312" s="20" t="s">
        <v>86</v>
      </c>
      <c r="BK312" s="187">
        <f>ROUND(I312*H312,2)</f>
        <v>0</v>
      </c>
      <c r="BL312" s="20" t="s">
        <v>246</v>
      </c>
      <c r="BM312" s="186" t="s">
        <v>3603</v>
      </c>
    </row>
    <row r="313" s="2" customFormat="1" ht="16.5" customHeight="1">
      <c r="A313" s="39"/>
      <c r="B313" s="174"/>
      <c r="C313" s="175" t="s">
        <v>1985</v>
      </c>
      <c r="D313" s="175" t="s">
        <v>241</v>
      </c>
      <c r="E313" s="176" t="s">
        <v>3604</v>
      </c>
      <c r="F313" s="177" t="s">
        <v>3605</v>
      </c>
      <c r="G313" s="178" t="s">
        <v>470</v>
      </c>
      <c r="H313" s="179">
        <v>378</v>
      </c>
      <c r="I313" s="180"/>
      <c r="J313" s="181">
        <f>ROUND(I313*H313,2)</f>
        <v>0</v>
      </c>
      <c r="K313" s="177" t="s">
        <v>460</v>
      </c>
      <c r="L313" s="40"/>
      <c r="M313" s="182" t="s">
        <v>3</v>
      </c>
      <c r="N313" s="183" t="s">
        <v>45</v>
      </c>
      <c r="O313" s="73"/>
      <c r="P313" s="184">
        <f>O313*H313</f>
        <v>0</v>
      </c>
      <c r="Q313" s="184">
        <v>0</v>
      </c>
      <c r="R313" s="184">
        <f>Q313*H313</f>
        <v>0</v>
      </c>
      <c r="S313" s="184">
        <v>0</v>
      </c>
      <c r="T313" s="185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186" t="s">
        <v>246</v>
      </c>
      <c r="AT313" s="186" t="s">
        <v>241</v>
      </c>
      <c r="AU313" s="186" t="s">
        <v>86</v>
      </c>
      <c r="AY313" s="20" t="s">
        <v>239</v>
      </c>
      <c r="BE313" s="187">
        <f>IF(N313="základní",J313,0)</f>
        <v>0</v>
      </c>
      <c r="BF313" s="187">
        <f>IF(N313="snížená",J313,0)</f>
        <v>0</v>
      </c>
      <c r="BG313" s="187">
        <f>IF(N313="zákl. přenesená",J313,0)</f>
        <v>0</v>
      </c>
      <c r="BH313" s="187">
        <f>IF(N313="sníž. přenesená",J313,0)</f>
        <v>0</v>
      </c>
      <c r="BI313" s="187">
        <f>IF(N313="nulová",J313,0)</f>
        <v>0</v>
      </c>
      <c r="BJ313" s="20" t="s">
        <v>86</v>
      </c>
      <c r="BK313" s="187">
        <f>ROUND(I313*H313,2)</f>
        <v>0</v>
      </c>
      <c r="BL313" s="20" t="s">
        <v>246</v>
      </c>
      <c r="BM313" s="186" t="s">
        <v>3606</v>
      </c>
    </row>
    <row r="314" s="2" customFormat="1" ht="16.5" customHeight="1">
      <c r="A314" s="39"/>
      <c r="B314" s="174"/>
      <c r="C314" s="175" t="s">
        <v>1991</v>
      </c>
      <c r="D314" s="175" t="s">
        <v>241</v>
      </c>
      <c r="E314" s="176" t="s">
        <v>3607</v>
      </c>
      <c r="F314" s="177" t="s">
        <v>3270</v>
      </c>
      <c r="G314" s="178" t="s">
        <v>326</v>
      </c>
      <c r="H314" s="179">
        <v>378</v>
      </c>
      <c r="I314" s="180"/>
      <c r="J314" s="181">
        <f>ROUND(I314*H314,2)</f>
        <v>0</v>
      </c>
      <c r="K314" s="177" t="s">
        <v>460</v>
      </c>
      <c r="L314" s="40"/>
      <c r="M314" s="182" t="s">
        <v>3</v>
      </c>
      <c r="N314" s="183" t="s">
        <v>45</v>
      </c>
      <c r="O314" s="73"/>
      <c r="P314" s="184">
        <f>O314*H314</f>
        <v>0</v>
      </c>
      <c r="Q314" s="184">
        <v>0</v>
      </c>
      <c r="R314" s="184">
        <f>Q314*H314</f>
        <v>0</v>
      </c>
      <c r="S314" s="184">
        <v>0</v>
      </c>
      <c r="T314" s="185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186" t="s">
        <v>246</v>
      </c>
      <c r="AT314" s="186" t="s">
        <v>241</v>
      </c>
      <c r="AU314" s="186" t="s">
        <v>86</v>
      </c>
      <c r="AY314" s="20" t="s">
        <v>239</v>
      </c>
      <c r="BE314" s="187">
        <f>IF(N314="základní",J314,0)</f>
        <v>0</v>
      </c>
      <c r="BF314" s="187">
        <f>IF(N314="snížená",J314,0)</f>
        <v>0</v>
      </c>
      <c r="BG314" s="187">
        <f>IF(N314="zákl. přenesená",J314,0)</f>
        <v>0</v>
      </c>
      <c r="BH314" s="187">
        <f>IF(N314="sníž. přenesená",J314,0)</f>
        <v>0</v>
      </c>
      <c r="BI314" s="187">
        <f>IF(N314="nulová",J314,0)</f>
        <v>0</v>
      </c>
      <c r="BJ314" s="20" t="s">
        <v>86</v>
      </c>
      <c r="BK314" s="187">
        <f>ROUND(I314*H314,2)</f>
        <v>0</v>
      </c>
      <c r="BL314" s="20" t="s">
        <v>246</v>
      </c>
      <c r="BM314" s="186" t="s">
        <v>3608</v>
      </c>
    </row>
    <row r="315" s="2" customFormat="1" ht="16.5" customHeight="1">
      <c r="A315" s="39"/>
      <c r="B315" s="174"/>
      <c r="C315" s="175" t="s">
        <v>1996</v>
      </c>
      <c r="D315" s="175" t="s">
        <v>241</v>
      </c>
      <c r="E315" s="176" t="s">
        <v>3609</v>
      </c>
      <c r="F315" s="177" t="s">
        <v>3610</v>
      </c>
      <c r="G315" s="178" t="s">
        <v>470</v>
      </c>
      <c r="H315" s="179">
        <v>41</v>
      </c>
      <c r="I315" s="180"/>
      <c r="J315" s="181">
        <f>ROUND(I315*H315,2)</f>
        <v>0</v>
      </c>
      <c r="K315" s="177" t="s">
        <v>460</v>
      </c>
      <c r="L315" s="40"/>
      <c r="M315" s="182" t="s">
        <v>3</v>
      </c>
      <c r="N315" s="183" t="s">
        <v>45</v>
      </c>
      <c r="O315" s="73"/>
      <c r="P315" s="184">
        <f>O315*H315</f>
        <v>0</v>
      </c>
      <c r="Q315" s="184">
        <v>0</v>
      </c>
      <c r="R315" s="184">
        <f>Q315*H315</f>
        <v>0</v>
      </c>
      <c r="S315" s="184">
        <v>0</v>
      </c>
      <c r="T315" s="185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186" t="s">
        <v>246</v>
      </c>
      <c r="AT315" s="186" t="s">
        <v>241</v>
      </c>
      <c r="AU315" s="186" t="s">
        <v>86</v>
      </c>
      <c r="AY315" s="20" t="s">
        <v>239</v>
      </c>
      <c r="BE315" s="187">
        <f>IF(N315="základní",J315,0)</f>
        <v>0</v>
      </c>
      <c r="BF315" s="187">
        <f>IF(N315="snížená",J315,0)</f>
        <v>0</v>
      </c>
      <c r="BG315" s="187">
        <f>IF(N315="zákl. přenesená",J315,0)</f>
        <v>0</v>
      </c>
      <c r="BH315" s="187">
        <f>IF(N315="sníž. přenesená",J315,0)</f>
        <v>0</v>
      </c>
      <c r="BI315" s="187">
        <f>IF(N315="nulová",J315,0)</f>
        <v>0</v>
      </c>
      <c r="BJ315" s="20" t="s">
        <v>86</v>
      </c>
      <c r="BK315" s="187">
        <f>ROUND(I315*H315,2)</f>
        <v>0</v>
      </c>
      <c r="BL315" s="20" t="s">
        <v>246</v>
      </c>
      <c r="BM315" s="186" t="s">
        <v>3611</v>
      </c>
    </row>
    <row r="316" s="2" customFormat="1" ht="16.5" customHeight="1">
      <c r="A316" s="39"/>
      <c r="B316" s="174"/>
      <c r="C316" s="175" t="s">
        <v>2008</v>
      </c>
      <c r="D316" s="175" t="s">
        <v>241</v>
      </c>
      <c r="E316" s="176" t="s">
        <v>3612</v>
      </c>
      <c r="F316" s="177" t="s">
        <v>3270</v>
      </c>
      <c r="G316" s="178" t="s">
        <v>326</v>
      </c>
      <c r="H316" s="179">
        <v>41</v>
      </c>
      <c r="I316" s="180"/>
      <c r="J316" s="181">
        <f>ROUND(I316*H316,2)</f>
        <v>0</v>
      </c>
      <c r="K316" s="177" t="s">
        <v>460</v>
      </c>
      <c r="L316" s="40"/>
      <c r="M316" s="182" t="s">
        <v>3</v>
      </c>
      <c r="N316" s="183" t="s">
        <v>45</v>
      </c>
      <c r="O316" s="73"/>
      <c r="P316" s="184">
        <f>O316*H316</f>
        <v>0</v>
      </c>
      <c r="Q316" s="184">
        <v>0</v>
      </c>
      <c r="R316" s="184">
        <f>Q316*H316</f>
        <v>0</v>
      </c>
      <c r="S316" s="184">
        <v>0</v>
      </c>
      <c r="T316" s="185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186" t="s">
        <v>246</v>
      </c>
      <c r="AT316" s="186" t="s">
        <v>241</v>
      </c>
      <c r="AU316" s="186" t="s">
        <v>86</v>
      </c>
      <c r="AY316" s="20" t="s">
        <v>239</v>
      </c>
      <c r="BE316" s="187">
        <f>IF(N316="základní",J316,0)</f>
        <v>0</v>
      </c>
      <c r="BF316" s="187">
        <f>IF(N316="snížená",J316,0)</f>
        <v>0</v>
      </c>
      <c r="BG316" s="187">
        <f>IF(N316="zákl. přenesená",J316,0)</f>
        <v>0</v>
      </c>
      <c r="BH316" s="187">
        <f>IF(N316="sníž. přenesená",J316,0)</f>
        <v>0</v>
      </c>
      <c r="BI316" s="187">
        <f>IF(N316="nulová",J316,0)</f>
        <v>0</v>
      </c>
      <c r="BJ316" s="20" t="s">
        <v>86</v>
      </c>
      <c r="BK316" s="187">
        <f>ROUND(I316*H316,2)</f>
        <v>0</v>
      </c>
      <c r="BL316" s="20" t="s">
        <v>246</v>
      </c>
      <c r="BM316" s="186" t="s">
        <v>3613</v>
      </c>
    </row>
    <row r="317" s="2" customFormat="1" ht="16.5" customHeight="1">
      <c r="A317" s="39"/>
      <c r="B317" s="174"/>
      <c r="C317" s="175" t="s">
        <v>2019</v>
      </c>
      <c r="D317" s="175" t="s">
        <v>241</v>
      </c>
      <c r="E317" s="176" t="s">
        <v>3614</v>
      </c>
      <c r="F317" s="177" t="s">
        <v>3615</v>
      </c>
      <c r="G317" s="178" t="s">
        <v>2689</v>
      </c>
      <c r="H317" s="179">
        <v>1</v>
      </c>
      <c r="I317" s="180"/>
      <c r="J317" s="181">
        <f>ROUND(I317*H317,2)</f>
        <v>0</v>
      </c>
      <c r="K317" s="177" t="s">
        <v>460</v>
      </c>
      <c r="L317" s="40"/>
      <c r="M317" s="222" t="s">
        <v>3</v>
      </c>
      <c r="N317" s="223" t="s">
        <v>45</v>
      </c>
      <c r="O317" s="224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186" t="s">
        <v>246</v>
      </c>
      <c r="AT317" s="186" t="s">
        <v>241</v>
      </c>
      <c r="AU317" s="186" t="s">
        <v>86</v>
      </c>
      <c r="AY317" s="20" t="s">
        <v>239</v>
      </c>
      <c r="BE317" s="187">
        <f>IF(N317="základní",J317,0)</f>
        <v>0</v>
      </c>
      <c r="BF317" s="187">
        <f>IF(N317="snížená",J317,0)</f>
        <v>0</v>
      </c>
      <c r="BG317" s="187">
        <f>IF(N317="zákl. přenesená",J317,0)</f>
        <v>0</v>
      </c>
      <c r="BH317" s="187">
        <f>IF(N317="sníž. přenesená",J317,0)</f>
        <v>0</v>
      </c>
      <c r="BI317" s="187">
        <f>IF(N317="nulová",J317,0)</f>
        <v>0</v>
      </c>
      <c r="BJ317" s="20" t="s">
        <v>86</v>
      </c>
      <c r="BK317" s="187">
        <f>ROUND(I317*H317,2)</f>
        <v>0</v>
      </c>
      <c r="BL317" s="20" t="s">
        <v>246</v>
      </c>
      <c r="BM317" s="186" t="s">
        <v>3616</v>
      </c>
    </row>
    <row r="318" s="2" customFormat="1" ht="6.96" customHeight="1">
      <c r="A318" s="39"/>
      <c r="B318" s="56"/>
      <c r="C318" s="57"/>
      <c r="D318" s="57"/>
      <c r="E318" s="57"/>
      <c r="F318" s="57"/>
      <c r="G318" s="57"/>
      <c r="H318" s="57"/>
      <c r="I318" s="57"/>
      <c r="J318" s="57"/>
      <c r="K318" s="57"/>
      <c r="L318" s="40"/>
      <c r="M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</sheetData>
  <autoFilter ref="C100:K31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148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3211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3617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ROUND(J99,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ROUND((SUM(BE99:BE169)),  2)</f>
        <v>0</v>
      </c>
      <c r="G37" s="39"/>
      <c r="H37" s="39"/>
      <c r="I37" s="133">
        <v>0.20999999999999999</v>
      </c>
      <c r="J37" s="132">
        <f>ROUND(((SUM(BE99:BE169))*I37),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ROUND((SUM(BF99:BF169)),  2)</f>
        <v>0</v>
      </c>
      <c r="G38" s="39"/>
      <c r="H38" s="39"/>
      <c r="I38" s="133">
        <v>0.14999999999999999</v>
      </c>
      <c r="J38" s="132">
        <f>ROUND(((SUM(BF99:BF169))*I38),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ROUND((SUM(BG99:BG169)),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ROUND((SUM(BH99:BH169)),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ROUND((SUM(BI99:BI169)),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3211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SO-04.04.02 - Slaboproud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J99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452</v>
      </c>
      <c r="E68" s="145"/>
      <c r="F68" s="145"/>
      <c r="G68" s="145"/>
      <c r="H68" s="145"/>
      <c r="I68" s="145"/>
      <c r="J68" s="146">
        <f>J100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47"/>
      <c r="C69" s="10"/>
      <c r="D69" s="148" t="s">
        <v>3618</v>
      </c>
      <c r="E69" s="149"/>
      <c r="F69" s="149"/>
      <c r="G69" s="149"/>
      <c r="H69" s="149"/>
      <c r="I69" s="149"/>
      <c r="J69" s="150">
        <f>J101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47"/>
      <c r="C70" s="10"/>
      <c r="D70" s="148" t="s">
        <v>3619</v>
      </c>
      <c r="E70" s="149"/>
      <c r="F70" s="149"/>
      <c r="G70" s="149"/>
      <c r="H70" s="149"/>
      <c r="I70" s="149"/>
      <c r="J70" s="150">
        <f>J119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47"/>
      <c r="C71" s="10"/>
      <c r="D71" s="148" t="s">
        <v>3620</v>
      </c>
      <c r="E71" s="149"/>
      <c r="F71" s="149"/>
      <c r="G71" s="149"/>
      <c r="H71" s="149"/>
      <c r="I71" s="149"/>
      <c r="J71" s="150">
        <f>J124</f>
        <v>0</v>
      </c>
      <c r="K71" s="10"/>
      <c r="L71" s="14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47"/>
      <c r="C72" s="10"/>
      <c r="D72" s="148" t="s">
        <v>3621</v>
      </c>
      <c r="E72" s="149"/>
      <c r="F72" s="149"/>
      <c r="G72" s="149"/>
      <c r="H72" s="149"/>
      <c r="I72" s="149"/>
      <c r="J72" s="150">
        <f>J145</f>
        <v>0</v>
      </c>
      <c r="K72" s="10"/>
      <c r="L72" s="14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47"/>
      <c r="C73" s="10"/>
      <c r="D73" s="148" t="s">
        <v>3622</v>
      </c>
      <c r="E73" s="149"/>
      <c r="F73" s="149"/>
      <c r="G73" s="149"/>
      <c r="H73" s="149"/>
      <c r="I73" s="149"/>
      <c r="J73" s="150">
        <f>J150</f>
        <v>0</v>
      </c>
      <c r="K73" s="10"/>
      <c r="L73" s="14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47"/>
      <c r="C74" s="10"/>
      <c r="D74" s="148" t="s">
        <v>3623</v>
      </c>
      <c r="E74" s="149"/>
      <c r="F74" s="149"/>
      <c r="G74" s="149"/>
      <c r="H74" s="149"/>
      <c r="I74" s="149"/>
      <c r="J74" s="150">
        <f>J155</f>
        <v>0</v>
      </c>
      <c r="K74" s="10"/>
      <c r="L74" s="14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47"/>
      <c r="C75" s="10"/>
      <c r="D75" s="148" t="s">
        <v>3624</v>
      </c>
      <c r="E75" s="149"/>
      <c r="F75" s="149"/>
      <c r="G75" s="149"/>
      <c r="H75" s="149"/>
      <c r="I75" s="149"/>
      <c r="J75" s="150">
        <f>J163</f>
        <v>0</v>
      </c>
      <c r="K75" s="10"/>
      <c r="L75" s="14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39"/>
      <c r="B76" s="40"/>
      <c r="C76" s="39"/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56"/>
      <c r="C77" s="57"/>
      <c r="D77" s="57"/>
      <c r="E77" s="57"/>
      <c r="F77" s="57"/>
      <c r="G77" s="57"/>
      <c r="H77" s="57"/>
      <c r="I77" s="57"/>
      <c r="J77" s="57"/>
      <c r="K77" s="57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224</v>
      </c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39"/>
      <c r="D83" s="39"/>
      <c r="E83" s="39"/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17</v>
      </c>
      <c r="D84" s="39"/>
      <c r="E84" s="39"/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39"/>
      <c r="D85" s="39"/>
      <c r="E85" s="125" t="str">
        <f>E7</f>
        <v>Kolovraty - dostupné bydlení</v>
      </c>
      <c r="F85" s="33"/>
      <c r="G85" s="33"/>
      <c r="H85" s="33"/>
      <c r="I85" s="39"/>
      <c r="J85" s="39"/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3"/>
      <c r="C86" s="33" t="s">
        <v>213</v>
      </c>
      <c r="L86" s="23"/>
    </row>
    <row r="87" s="1" customFormat="1" ht="16.5" customHeight="1">
      <c r="B87" s="23"/>
      <c r="E87" s="125" t="s">
        <v>571</v>
      </c>
      <c r="F87" s="1"/>
      <c r="G87" s="1"/>
      <c r="H87" s="1"/>
      <c r="L87" s="23"/>
    </row>
    <row r="88" s="1" customFormat="1" ht="12" customHeight="1">
      <c r="B88" s="23"/>
      <c r="C88" s="33" t="s">
        <v>215</v>
      </c>
      <c r="L88" s="23"/>
    </row>
    <row r="89" s="2" customFormat="1" ht="16.5" customHeight="1">
      <c r="A89" s="39"/>
      <c r="B89" s="40"/>
      <c r="C89" s="39"/>
      <c r="D89" s="39"/>
      <c r="E89" s="131" t="s">
        <v>3211</v>
      </c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2600</v>
      </c>
      <c r="D90" s="39"/>
      <c r="E90" s="39"/>
      <c r="F90" s="39"/>
      <c r="G90" s="39"/>
      <c r="H90" s="39"/>
      <c r="I90" s="39"/>
      <c r="J90" s="39"/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39"/>
      <c r="D91" s="39"/>
      <c r="E91" s="63" t="str">
        <f>E13</f>
        <v>SO-04.04.02 - Slaboproud</v>
      </c>
      <c r="F91" s="39"/>
      <c r="G91" s="39"/>
      <c r="H91" s="39"/>
      <c r="I91" s="39"/>
      <c r="J91" s="39"/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39"/>
      <c r="D92" s="39"/>
      <c r="E92" s="39"/>
      <c r="F92" s="39"/>
      <c r="G92" s="39"/>
      <c r="H92" s="39"/>
      <c r="I92" s="39"/>
      <c r="J92" s="39"/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39"/>
      <c r="E93" s="39"/>
      <c r="F93" s="28" t="str">
        <f>F16</f>
        <v>Kolovraty</v>
      </c>
      <c r="G93" s="39"/>
      <c r="H93" s="39"/>
      <c r="I93" s="33" t="s">
        <v>24</v>
      </c>
      <c r="J93" s="65" t="str">
        <f>IF(J16="","",J16)</f>
        <v>28. 6. 2021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39"/>
      <c r="D94" s="39"/>
      <c r="E94" s="39"/>
      <c r="F94" s="39"/>
      <c r="G94" s="39"/>
      <c r="H94" s="39"/>
      <c r="I94" s="39"/>
      <c r="J94" s="39"/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26</v>
      </c>
      <c r="D95" s="39"/>
      <c r="E95" s="39"/>
      <c r="F95" s="28" t="str">
        <f>E19</f>
        <v>atelier HETA s.r.o.</v>
      </c>
      <c r="G95" s="39"/>
      <c r="H95" s="39"/>
      <c r="I95" s="33" t="s">
        <v>32</v>
      </c>
      <c r="J95" s="37" t="str">
        <f>E25</f>
        <v>atelier HETA s.r.o.</v>
      </c>
      <c r="K95" s="39"/>
      <c r="L95" s="12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39"/>
      <c r="E96" s="39"/>
      <c r="F96" s="28" t="str">
        <f>IF(E22="","",E22)</f>
        <v>Vyplň údaj</v>
      </c>
      <c r="G96" s="39"/>
      <c r="H96" s="39"/>
      <c r="I96" s="33" t="s">
        <v>34</v>
      </c>
      <c r="J96" s="37" t="str">
        <f>E28</f>
        <v>Toman Martin</v>
      </c>
      <c r="K96" s="39"/>
      <c r="L96" s="12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39"/>
      <c r="D97" s="39"/>
      <c r="E97" s="39"/>
      <c r="F97" s="39"/>
      <c r="G97" s="39"/>
      <c r="H97" s="39"/>
      <c r="I97" s="39"/>
      <c r="J97" s="39"/>
      <c r="K97" s="39"/>
      <c r="L97" s="12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11" customFormat="1" ht="29.28" customHeight="1">
      <c r="A98" s="151"/>
      <c r="B98" s="152"/>
      <c r="C98" s="153" t="s">
        <v>225</v>
      </c>
      <c r="D98" s="154" t="s">
        <v>58</v>
      </c>
      <c r="E98" s="154" t="s">
        <v>54</v>
      </c>
      <c r="F98" s="154" t="s">
        <v>55</v>
      </c>
      <c r="G98" s="154" t="s">
        <v>226</v>
      </c>
      <c r="H98" s="154" t="s">
        <v>227</v>
      </c>
      <c r="I98" s="154" t="s">
        <v>228</v>
      </c>
      <c r="J98" s="154" t="s">
        <v>219</v>
      </c>
      <c r="K98" s="155" t="s">
        <v>229</v>
      </c>
      <c r="L98" s="156"/>
      <c r="M98" s="81" t="s">
        <v>3</v>
      </c>
      <c r="N98" s="82" t="s">
        <v>43</v>
      </c>
      <c r="O98" s="82" t="s">
        <v>230</v>
      </c>
      <c r="P98" s="82" t="s">
        <v>231</v>
      </c>
      <c r="Q98" s="82" t="s">
        <v>232</v>
      </c>
      <c r="R98" s="82" t="s">
        <v>233</v>
      </c>
      <c r="S98" s="82" t="s">
        <v>234</v>
      </c>
      <c r="T98" s="83" t="s">
        <v>235</v>
      </c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</row>
    <row r="99" s="2" customFormat="1" ht="22.8" customHeight="1">
      <c r="A99" s="39"/>
      <c r="B99" s="40"/>
      <c r="C99" s="88" t="s">
        <v>236</v>
      </c>
      <c r="D99" s="39"/>
      <c r="E99" s="39"/>
      <c r="F99" s="39"/>
      <c r="G99" s="39"/>
      <c r="H99" s="39"/>
      <c r="I99" s="39"/>
      <c r="J99" s="157">
        <f>BK99</f>
        <v>0</v>
      </c>
      <c r="K99" s="39"/>
      <c r="L99" s="40"/>
      <c r="M99" s="84"/>
      <c r="N99" s="69"/>
      <c r="O99" s="85"/>
      <c r="P99" s="158">
        <f>P100</f>
        <v>0</v>
      </c>
      <c r="Q99" s="85"/>
      <c r="R99" s="158">
        <f>R100</f>
        <v>0</v>
      </c>
      <c r="S99" s="85"/>
      <c r="T99" s="159">
        <f>T100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20" t="s">
        <v>72</v>
      </c>
      <c r="AU99" s="20" t="s">
        <v>220</v>
      </c>
      <c r="BK99" s="160">
        <f>BK100</f>
        <v>0</v>
      </c>
    </row>
    <row r="100" s="12" customFormat="1" ht="25.92" customHeight="1">
      <c r="A100" s="12"/>
      <c r="B100" s="161"/>
      <c r="C100" s="12"/>
      <c r="D100" s="162" t="s">
        <v>72</v>
      </c>
      <c r="E100" s="163" t="s">
        <v>455</v>
      </c>
      <c r="F100" s="163" t="s">
        <v>3</v>
      </c>
      <c r="G100" s="12"/>
      <c r="H100" s="12"/>
      <c r="I100" s="164"/>
      <c r="J100" s="165">
        <f>BK100</f>
        <v>0</v>
      </c>
      <c r="K100" s="12"/>
      <c r="L100" s="161"/>
      <c r="M100" s="166"/>
      <c r="N100" s="167"/>
      <c r="O100" s="167"/>
      <c r="P100" s="168">
        <f>P101+P119+P124+P145+P150+P155+P163</f>
        <v>0</v>
      </c>
      <c r="Q100" s="167"/>
      <c r="R100" s="168">
        <f>R101+R119+R124+R145+R150+R155+R163</f>
        <v>0</v>
      </c>
      <c r="S100" s="167"/>
      <c r="T100" s="169">
        <f>T101+T119+T124+T145+T150+T155+T163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162" t="s">
        <v>80</v>
      </c>
      <c r="AT100" s="170" t="s">
        <v>72</v>
      </c>
      <c r="AU100" s="170" t="s">
        <v>73</v>
      </c>
      <c r="AY100" s="162" t="s">
        <v>239</v>
      </c>
      <c r="BK100" s="171">
        <f>BK101+BK119+BK124+BK145+BK150+BK155+BK163</f>
        <v>0</v>
      </c>
    </row>
    <row r="101" s="12" customFormat="1" ht="22.8" customHeight="1">
      <c r="A101" s="12"/>
      <c r="B101" s="161"/>
      <c r="C101" s="12"/>
      <c r="D101" s="162" t="s">
        <v>72</v>
      </c>
      <c r="E101" s="172" t="s">
        <v>497</v>
      </c>
      <c r="F101" s="172" t="s">
        <v>3625</v>
      </c>
      <c r="G101" s="12"/>
      <c r="H101" s="12"/>
      <c r="I101" s="164"/>
      <c r="J101" s="173">
        <f>BK101</f>
        <v>0</v>
      </c>
      <c r="K101" s="12"/>
      <c r="L101" s="161"/>
      <c r="M101" s="166"/>
      <c r="N101" s="167"/>
      <c r="O101" s="167"/>
      <c r="P101" s="168">
        <f>SUM(P102:P118)</f>
        <v>0</v>
      </c>
      <c r="Q101" s="167"/>
      <c r="R101" s="168">
        <f>SUM(R102:R118)</f>
        <v>0</v>
      </c>
      <c r="S101" s="167"/>
      <c r="T101" s="169">
        <f>SUM(T102:T118)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162" t="s">
        <v>80</v>
      </c>
      <c r="AT101" s="170" t="s">
        <v>72</v>
      </c>
      <c r="AU101" s="170" t="s">
        <v>80</v>
      </c>
      <c r="AY101" s="162" t="s">
        <v>239</v>
      </c>
      <c r="BK101" s="171">
        <f>SUM(BK102:BK118)</f>
        <v>0</v>
      </c>
    </row>
    <row r="102" s="2" customFormat="1" ht="16.5" customHeight="1">
      <c r="A102" s="39"/>
      <c r="B102" s="174"/>
      <c r="C102" s="175" t="s">
        <v>80</v>
      </c>
      <c r="D102" s="175" t="s">
        <v>241</v>
      </c>
      <c r="E102" s="176" t="s">
        <v>3626</v>
      </c>
      <c r="F102" s="177" t="s">
        <v>3627</v>
      </c>
      <c r="G102" s="178" t="s">
        <v>470</v>
      </c>
      <c r="H102" s="179">
        <v>1</v>
      </c>
      <c r="I102" s="180"/>
      <c r="J102" s="181">
        <f>ROUND(I102*H102,2)</f>
        <v>0</v>
      </c>
      <c r="K102" s="177" t="s">
        <v>460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86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3628</v>
      </c>
    </row>
    <row r="103" s="2" customFormat="1" ht="21.75" customHeight="1">
      <c r="A103" s="39"/>
      <c r="B103" s="174"/>
      <c r="C103" s="175" t="s">
        <v>86</v>
      </c>
      <c r="D103" s="175" t="s">
        <v>241</v>
      </c>
      <c r="E103" s="176" t="s">
        <v>3629</v>
      </c>
      <c r="F103" s="177" t="s">
        <v>3630</v>
      </c>
      <c r="G103" s="178" t="s">
        <v>326</v>
      </c>
      <c r="H103" s="179">
        <v>4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86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3631</v>
      </c>
    </row>
    <row r="104" s="2" customFormat="1" ht="16.5" customHeight="1">
      <c r="A104" s="39"/>
      <c r="B104" s="174"/>
      <c r="C104" s="175" t="s">
        <v>117</v>
      </c>
      <c r="D104" s="175" t="s">
        <v>241</v>
      </c>
      <c r="E104" s="176" t="s">
        <v>3632</v>
      </c>
      <c r="F104" s="177" t="s">
        <v>3633</v>
      </c>
      <c r="G104" s="178" t="s">
        <v>326</v>
      </c>
      <c r="H104" s="179">
        <v>4</v>
      </c>
      <c r="I104" s="180"/>
      <c r="J104" s="181">
        <f>ROUND(I104*H104,2)</f>
        <v>0</v>
      </c>
      <c r="K104" s="177" t="s">
        <v>460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86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3634</v>
      </c>
    </row>
    <row r="105" s="2" customFormat="1">
      <c r="A105" s="39"/>
      <c r="B105" s="174"/>
      <c r="C105" s="175" t="s">
        <v>246</v>
      </c>
      <c r="D105" s="175" t="s">
        <v>241</v>
      </c>
      <c r="E105" s="176" t="s">
        <v>3635</v>
      </c>
      <c r="F105" s="177" t="s">
        <v>3636</v>
      </c>
      <c r="G105" s="178" t="s">
        <v>326</v>
      </c>
      <c r="H105" s="179">
        <v>15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3637</v>
      </c>
    </row>
    <row r="106" s="2" customFormat="1" ht="16.5" customHeight="1">
      <c r="A106" s="39"/>
      <c r="B106" s="174"/>
      <c r="C106" s="175" t="s">
        <v>271</v>
      </c>
      <c r="D106" s="175" t="s">
        <v>241</v>
      </c>
      <c r="E106" s="176" t="s">
        <v>3638</v>
      </c>
      <c r="F106" s="177" t="s">
        <v>3633</v>
      </c>
      <c r="G106" s="178" t="s">
        <v>326</v>
      </c>
      <c r="H106" s="179">
        <v>15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86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3639</v>
      </c>
    </row>
    <row r="107" s="2" customFormat="1" ht="21.75" customHeight="1">
      <c r="A107" s="39"/>
      <c r="B107" s="174"/>
      <c r="C107" s="175" t="s">
        <v>276</v>
      </c>
      <c r="D107" s="175" t="s">
        <v>241</v>
      </c>
      <c r="E107" s="176" t="s">
        <v>3640</v>
      </c>
      <c r="F107" s="177" t="s">
        <v>3641</v>
      </c>
      <c r="G107" s="178" t="s">
        <v>326</v>
      </c>
      <c r="H107" s="179">
        <v>136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86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3642</v>
      </c>
    </row>
    <row r="108" s="2" customFormat="1" ht="16.5" customHeight="1">
      <c r="A108" s="39"/>
      <c r="B108" s="174"/>
      <c r="C108" s="175" t="s">
        <v>283</v>
      </c>
      <c r="D108" s="175" t="s">
        <v>241</v>
      </c>
      <c r="E108" s="176" t="s">
        <v>3643</v>
      </c>
      <c r="F108" s="177" t="s">
        <v>3633</v>
      </c>
      <c r="G108" s="178" t="s">
        <v>326</v>
      </c>
      <c r="H108" s="179">
        <v>136</v>
      </c>
      <c r="I108" s="180"/>
      <c r="J108" s="181">
        <f>ROUND(I108*H108,2)</f>
        <v>0</v>
      </c>
      <c r="K108" s="177" t="s">
        <v>460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86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3644</v>
      </c>
    </row>
    <row r="109" s="2" customFormat="1">
      <c r="A109" s="39"/>
      <c r="B109" s="174"/>
      <c r="C109" s="175" t="s">
        <v>287</v>
      </c>
      <c r="D109" s="175" t="s">
        <v>241</v>
      </c>
      <c r="E109" s="176" t="s">
        <v>3645</v>
      </c>
      <c r="F109" s="177" t="s">
        <v>3646</v>
      </c>
      <c r="G109" s="178" t="s">
        <v>326</v>
      </c>
      <c r="H109" s="179">
        <v>169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86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3647</v>
      </c>
    </row>
    <row r="110" s="2" customFormat="1" ht="16.5" customHeight="1">
      <c r="A110" s="39"/>
      <c r="B110" s="174"/>
      <c r="C110" s="175" t="s">
        <v>293</v>
      </c>
      <c r="D110" s="175" t="s">
        <v>241</v>
      </c>
      <c r="E110" s="176" t="s">
        <v>3648</v>
      </c>
      <c r="F110" s="177" t="s">
        <v>3270</v>
      </c>
      <c r="G110" s="178" t="s">
        <v>326</v>
      </c>
      <c r="H110" s="179">
        <v>169</v>
      </c>
      <c r="I110" s="180"/>
      <c r="J110" s="181">
        <f>ROUND(I110*H110,2)</f>
        <v>0</v>
      </c>
      <c r="K110" s="177" t="s">
        <v>460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86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3649</v>
      </c>
    </row>
    <row r="111" s="2" customFormat="1" ht="21.75" customHeight="1">
      <c r="A111" s="39"/>
      <c r="B111" s="174"/>
      <c r="C111" s="175" t="s">
        <v>299</v>
      </c>
      <c r="D111" s="175" t="s">
        <v>241</v>
      </c>
      <c r="E111" s="176" t="s">
        <v>3650</v>
      </c>
      <c r="F111" s="177" t="s">
        <v>3651</v>
      </c>
      <c r="G111" s="178" t="s">
        <v>326</v>
      </c>
      <c r="H111" s="179">
        <v>25</v>
      </c>
      <c r="I111" s="180"/>
      <c r="J111" s="181">
        <f>ROUND(I111*H111,2)</f>
        <v>0</v>
      </c>
      <c r="K111" s="177" t="s">
        <v>460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86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3652</v>
      </c>
    </row>
    <row r="112" s="2" customFormat="1" ht="16.5" customHeight="1">
      <c r="A112" s="39"/>
      <c r="B112" s="174"/>
      <c r="C112" s="175" t="s">
        <v>310</v>
      </c>
      <c r="D112" s="175" t="s">
        <v>241</v>
      </c>
      <c r="E112" s="176" t="s">
        <v>3653</v>
      </c>
      <c r="F112" s="177" t="s">
        <v>3270</v>
      </c>
      <c r="G112" s="178" t="s">
        <v>326</v>
      </c>
      <c r="H112" s="179">
        <v>25</v>
      </c>
      <c r="I112" s="180"/>
      <c r="J112" s="181">
        <f>ROUND(I112*H112,2)</f>
        <v>0</v>
      </c>
      <c r="K112" s="177" t="s">
        <v>460</v>
      </c>
      <c r="L112" s="40"/>
      <c r="M112" s="182" t="s">
        <v>3</v>
      </c>
      <c r="N112" s="183" t="s">
        <v>45</v>
      </c>
      <c r="O112" s="73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246</v>
      </c>
      <c r="AT112" s="186" t="s">
        <v>241</v>
      </c>
      <c r="AU112" s="186" t="s">
        <v>86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246</v>
      </c>
      <c r="BM112" s="186" t="s">
        <v>3654</v>
      </c>
    </row>
    <row r="113" s="2" customFormat="1" ht="16.5" customHeight="1">
      <c r="A113" s="39"/>
      <c r="B113" s="174"/>
      <c r="C113" s="175" t="s">
        <v>357</v>
      </c>
      <c r="D113" s="175" t="s">
        <v>241</v>
      </c>
      <c r="E113" s="176" t="s">
        <v>3653</v>
      </c>
      <c r="F113" s="177" t="s">
        <v>3270</v>
      </c>
      <c r="G113" s="178" t="s">
        <v>326</v>
      </c>
      <c r="H113" s="179">
        <v>40</v>
      </c>
      <c r="I113" s="180"/>
      <c r="J113" s="181">
        <f>ROUND(I113*H113,2)</f>
        <v>0</v>
      </c>
      <c r="K113" s="177" t="s">
        <v>460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246</v>
      </c>
      <c r="AT113" s="186" t="s">
        <v>241</v>
      </c>
      <c r="AU113" s="186" t="s">
        <v>86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3655</v>
      </c>
    </row>
    <row r="114" s="2" customFormat="1" ht="21.75" customHeight="1">
      <c r="A114" s="39"/>
      <c r="B114" s="174"/>
      <c r="C114" s="175" t="s">
        <v>363</v>
      </c>
      <c r="D114" s="175" t="s">
        <v>241</v>
      </c>
      <c r="E114" s="176" t="s">
        <v>3656</v>
      </c>
      <c r="F114" s="177" t="s">
        <v>3657</v>
      </c>
      <c r="G114" s="178" t="s">
        <v>326</v>
      </c>
      <c r="H114" s="179">
        <v>40</v>
      </c>
      <c r="I114" s="180"/>
      <c r="J114" s="181">
        <f>ROUND(I114*H114,2)</f>
        <v>0</v>
      </c>
      <c r="K114" s="177" t="s">
        <v>460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246</v>
      </c>
      <c r="AT114" s="186" t="s">
        <v>241</v>
      </c>
      <c r="AU114" s="186" t="s">
        <v>86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246</v>
      </c>
      <c r="BM114" s="186" t="s">
        <v>3658</v>
      </c>
    </row>
    <row r="115" s="2" customFormat="1" ht="21.75" customHeight="1">
      <c r="A115" s="39"/>
      <c r="B115" s="174"/>
      <c r="C115" s="175" t="s">
        <v>368</v>
      </c>
      <c r="D115" s="175" t="s">
        <v>241</v>
      </c>
      <c r="E115" s="176" t="s">
        <v>3659</v>
      </c>
      <c r="F115" s="177" t="s">
        <v>3660</v>
      </c>
      <c r="G115" s="178" t="s">
        <v>326</v>
      </c>
      <c r="H115" s="179">
        <v>3620</v>
      </c>
      <c r="I115" s="180"/>
      <c r="J115" s="181">
        <f>ROUND(I115*H115,2)</f>
        <v>0</v>
      </c>
      <c r="K115" s="177" t="s">
        <v>460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246</v>
      </c>
      <c r="AT115" s="186" t="s">
        <v>241</v>
      </c>
      <c r="AU115" s="186" t="s">
        <v>86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246</v>
      </c>
      <c r="BM115" s="186" t="s">
        <v>3661</v>
      </c>
    </row>
    <row r="116" s="2" customFormat="1" ht="16.5" customHeight="1">
      <c r="A116" s="39"/>
      <c r="B116" s="174"/>
      <c r="C116" s="175" t="s">
        <v>9</v>
      </c>
      <c r="D116" s="175" t="s">
        <v>241</v>
      </c>
      <c r="E116" s="176" t="s">
        <v>3662</v>
      </c>
      <c r="F116" s="177" t="s">
        <v>3270</v>
      </c>
      <c r="G116" s="178" t="s">
        <v>326</v>
      </c>
      <c r="H116" s="179">
        <v>3620</v>
      </c>
      <c r="I116" s="180"/>
      <c r="J116" s="181">
        <f>ROUND(I116*H116,2)</f>
        <v>0</v>
      </c>
      <c r="K116" s="177" t="s">
        <v>460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</v>
      </c>
      <c r="R116" s="184">
        <f>Q116*H116</f>
        <v>0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246</v>
      </c>
      <c r="AT116" s="186" t="s">
        <v>241</v>
      </c>
      <c r="AU116" s="186" t="s">
        <v>86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246</v>
      </c>
      <c r="BM116" s="186" t="s">
        <v>3663</v>
      </c>
    </row>
    <row r="117" s="2" customFormat="1">
      <c r="A117" s="39"/>
      <c r="B117" s="174"/>
      <c r="C117" s="175" t="s">
        <v>377</v>
      </c>
      <c r="D117" s="175" t="s">
        <v>241</v>
      </c>
      <c r="E117" s="176" t="s">
        <v>3664</v>
      </c>
      <c r="F117" s="177" t="s">
        <v>3665</v>
      </c>
      <c r="G117" s="178" t="s">
        <v>326</v>
      </c>
      <c r="H117" s="179">
        <v>100</v>
      </c>
      <c r="I117" s="180"/>
      <c r="J117" s="181">
        <f>ROUND(I117*H117,2)</f>
        <v>0</v>
      </c>
      <c r="K117" s="177" t="s">
        <v>460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86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3666</v>
      </c>
    </row>
    <row r="118" s="2" customFormat="1" ht="16.5" customHeight="1">
      <c r="A118" s="39"/>
      <c r="B118" s="174"/>
      <c r="C118" s="175" t="s">
        <v>382</v>
      </c>
      <c r="D118" s="175" t="s">
        <v>241</v>
      </c>
      <c r="E118" s="176" t="s">
        <v>3667</v>
      </c>
      <c r="F118" s="177" t="s">
        <v>3270</v>
      </c>
      <c r="G118" s="178" t="s">
        <v>326</v>
      </c>
      <c r="H118" s="179">
        <v>100</v>
      </c>
      <c r="I118" s="180"/>
      <c r="J118" s="181">
        <f>ROUND(I118*H118,2)</f>
        <v>0</v>
      </c>
      <c r="K118" s="177" t="s">
        <v>460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246</v>
      </c>
      <c r="AT118" s="186" t="s">
        <v>241</v>
      </c>
      <c r="AU118" s="186" t="s">
        <v>86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246</v>
      </c>
      <c r="BM118" s="186" t="s">
        <v>3668</v>
      </c>
    </row>
    <row r="119" s="12" customFormat="1" ht="22.8" customHeight="1">
      <c r="A119" s="12"/>
      <c r="B119" s="161"/>
      <c r="C119" s="12"/>
      <c r="D119" s="162" t="s">
        <v>72</v>
      </c>
      <c r="E119" s="172" t="s">
        <v>456</v>
      </c>
      <c r="F119" s="172" t="s">
        <v>3669</v>
      </c>
      <c r="G119" s="12"/>
      <c r="H119" s="12"/>
      <c r="I119" s="164"/>
      <c r="J119" s="173">
        <f>BK119</f>
        <v>0</v>
      </c>
      <c r="K119" s="12"/>
      <c r="L119" s="161"/>
      <c r="M119" s="166"/>
      <c r="N119" s="167"/>
      <c r="O119" s="167"/>
      <c r="P119" s="168">
        <f>SUM(P120:P123)</f>
        <v>0</v>
      </c>
      <c r="Q119" s="167"/>
      <c r="R119" s="168">
        <f>SUM(R120:R123)</f>
        <v>0</v>
      </c>
      <c r="S119" s="167"/>
      <c r="T119" s="169">
        <f>SUM(T120:T123)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62" t="s">
        <v>80</v>
      </c>
      <c r="AT119" s="170" t="s">
        <v>72</v>
      </c>
      <c r="AU119" s="170" t="s">
        <v>80</v>
      </c>
      <c r="AY119" s="162" t="s">
        <v>239</v>
      </c>
      <c r="BK119" s="171">
        <f>SUM(BK120:BK123)</f>
        <v>0</v>
      </c>
    </row>
    <row r="120" s="2" customFormat="1" ht="33" customHeight="1">
      <c r="A120" s="39"/>
      <c r="B120" s="174"/>
      <c r="C120" s="175" t="s">
        <v>387</v>
      </c>
      <c r="D120" s="175" t="s">
        <v>241</v>
      </c>
      <c r="E120" s="176" t="s">
        <v>3670</v>
      </c>
      <c r="F120" s="177" t="s">
        <v>3671</v>
      </c>
      <c r="G120" s="178" t="s">
        <v>2689</v>
      </c>
      <c r="H120" s="179">
        <v>1</v>
      </c>
      <c r="I120" s="180"/>
      <c r="J120" s="181">
        <f>ROUND(I120*H120,2)</f>
        <v>0</v>
      </c>
      <c r="K120" s="177" t="s">
        <v>460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</v>
      </c>
      <c r="R120" s="184">
        <f>Q120*H120</f>
        <v>0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246</v>
      </c>
      <c r="AT120" s="186" t="s">
        <v>241</v>
      </c>
      <c r="AU120" s="186" t="s">
        <v>86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246</v>
      </c>
      <c r="BM120" s="186" t="s">
        <v>1123</v>
      </c>
    </row>
    <row r="121" s="2" customFormat="1">
      <c r="A121" s="39"/>
      <c r="B121" s="174"/>
      <c r="C121" s="175" t="s">
        <v>393</v>
      </c>
      <c r="D121" s="175" t="s">
        <v>241</v>
      </c>
      <c r="E121" s="176" t="s">
        <v>3672</v>
      </c>
      <c r="F121" s="177" t="s">
        <v>3673</v>
      </c>
      <c r="G121" s="178" t="s">
        <v>2689</v>
      </c>
      <c r="H121" s="179">
        <v>1</v>
      </c>
      <c r="I121" s="180"/>
      <c r="J121" s="181">
        <f>ROUND(I121*H121,2)</f>
        <v>0</v>
      </c>
      <c r="K121" s="177" t="s">
        <v>460</v>
      </c>
      <c r="L121" s="40"/>
      <c r="M121" s="182" t="s">
        <v>3</v>
      </c>
      <c r="N121" s="183" t="s">
        <v>45</v>
      </c>
      <c r="O121" s="73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186" t="s">
        <v>246</v>
      </c>
      <c r="AT121" s="186" t="s">
        <v>241</v>
      </c>
      <c r="AU121" s="186" t="s">
        <v>86</v>
      </c>
      <c r="AY121" s="20" t="s">
        <v>239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20" t="s">
        <v>86</v>
      </c>
      <c r="BK121" s="187">
        <f>ROUND(I121*H121,2)</f>
        <v>0</v>
      </c>
      <c r="BL121" s="20" t="s">
        <v>246</v>
      </c>
      <c r="BM121" s="186" t="s">
        <v>1141</v>
      </c>
    </row>
    <row r="122" s="2" customFormat="1">
      <c r="A122" s="39"/>
      <c r="B122" s="174"/>
      <c r="C122" s="175" t="s">
        <v>397</v>
      </c>
      <c r="D122" s="175" t="s">
        <v>241</v>
      </c>
      <c r="E122" s="176" t="s">
        <v>3674</v>
      </c>
      <c r="F122" s="177" t="s">
        <v>3675</v>
      </c>
      <c r="G122" s="178" t="s">
        <v>470</v>
      </c>
      <c r="H122" s="179">
        <v>150</v>
      </c>
      <c r="I122" s="180"/>
      <c r="J122" s="181">
        <f>ROUND(I122*H122,2)</f>
        <v>0</v>
      </c>
      <c r="K122" s="177" t="s">
        <v>460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246</v>
      </c>
      <c r="AT122" s="186" t="s">
        <v>241</v>
      </c>
      <c r="AU122" s="186" t="s">
        <v>86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246</v>
      </c>
      <c r="BM122" s="186" t="s">
        <v>1150</v>
      </c>
    </row>
    <row r="123" s="2" customFormat="1" ht="16.5" customHeight="1">
      <c r="A123" s="39"/>
      <c r="B123" s="174"/>
      <c r="C123" s="175" t="s">
        <v>8</v>
      </c>
      <c r="D123" s="175" t="s">
        <v>241</v>
      </c>
      <c r="E123" s="176" t="s">
        <v>3676</v>
      </c>
      <c r="F123" s="177" t="s">
        <v>3323</v>
      </c>
      <c r="G123" s="178" t="s">
        <v>2689</v>
      </c>
      <c r="H123" s="179">
        <v>1</v>
      </c>
      <c r="I123" s="180"/>
      <c r="J123" s="181">
        <f>ROUND(I123*H123,2)</f>
        <v>0</v>
      </c>
      <c r="K123" s="177" t="s">
        <v>460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0</v>
      </c>
      <c r="R123" s="184">
        <f>Q123*H123</f>
        <v>0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246</v>
      </c>
      <c r="AT123" s="186" t="s">
        <v>241</v>
      </c>
      <c r="AU123" s="186" t="s">
        <v>86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1163</v>
      </c>
    </row>
    <row r="124" s="12" customFormat="1" ht="22.8" customHeight="1">
      <c r="A124" s="12"/>
      <c r="B124" s="161"/>
      <c r="C124" s="12"/>
      <c r="D124" s="162" t="s">
        <v>72</v>
      </c>
      <c r="E124" s="172" t="s">
        <v>3187</v>
      </c>
      <c r="F124" s="172" t="s">
        <v>3677</v>
      </c>
      <c r="G124" s="12"/>
      <c r="H124" s="12"/>
      <c r="I124" s="164"/>
      <c r="J124" s="173">
        <f>BK124</f>
        <v>0</v>
      </c>
      <c r="K124" s="12"/>
      <c r="L124" s="161"/>
      <c r="M124" s="166"/>
      <c r="N124" s="167"/>
      <c r="O124" s="167"/>
      <c r="P124" s="168">
        <f>SUM(P125:P144)</f>
        <v>0</v>
      </c>
      <c r="Q124" s="167"/>
      <c r="R124" s="168">
        <f>SUM(R125:R144)</f>
        <v>0</v>
      </c>
      <c r="S124" s="167"/>
      <c r="T124" s="169">
        <f>SUM(T125:T144)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2" t="s">
        <v>80</v>
      </c>
      <c r="AT124" s="170" t="s">
        <v>72</v>
      </c>
      <c r="AU124" s="170" t="s">
        <v>80</v>
      </c>
      <c r="AY124" s="162" t="s">
        <v>239</v>
      </c>
      <c r="BK124" s="171">
        <f>SUM(BK125:BK144)</f>
        <v>0</v>
      </c>
    </row>
    <row r="125" s="2" customFormat="1" ht="16.5" customHeight="1">
      <c r="A125" s="39"/>
      <c r="B125" s="174"/>
      <c r="C125" s="175" t="s">
        <v>404</v>
      </c>
      <c r="D125" s="175" t="s">
        <v>241</v>
      </c>
      <c r="E125" s="176" t="s">
        <v>3678</v>
      </c>
      <c r="F125" s="177" t="s">
        <v>3679</v>
      </c>
      <c r="G125" s="178" t="s">
        <v>470</v>
      </c>
      <c r="H125" s="179">
        <v>1</v>
      </c>
      <c r="I125" s="180"/>
      <c r="J125" s="181">
        <f>ROUND(I125*H125,2)</f>
        <v>0</v>
      </c>
      <c r="K125" s="177" t="s">
        <v>460</v>
      </c>
      <c r="L125" s="40"/>
      <c r="M125" s="182" t="s">
        <v>3</v>
      </c>
      <c r="N125" s="183" t="s">
        <v>45</v>
      </c>
      <c r="O125" s="73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186" t="s">
        <v>246</v>
      </c>
      <c r="AT125" s="186" t="s">
        <v>241</v>
      </c>
      <c r="AU125" s="186" t="s">
        <v>86</v>
      </c>
      <c r="AY125" s="20" t="s">
        <v>239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20" t="s">
        <v>86</v>
      </c>
      <c r="BK125" s="187">
        <f>ROUND(I125*H125,2)</f>
        <v>0</v>
      </c>
      <c r="BL125" s="20" t="s">
        <v>246</v>
      </c>
      <c r="BM125" s="186" t="s">
        <v>1175</v>
      </c>
    </row>
    <row r="126" s="2" customFormat="1" ht="16.5" customHeight="1">
      <c r="A126" s="39"/>
      <c r="B126" s="174"/>
      <c r="C126" s="175" t="s">
        <v>408</v>
      </c>
      <c r="D126" s="175" t="s">
        <v>241</v>
      </c>
      <c r="E126" s="176" t="s">
        <v>3378</v>
      </c>
      <c r="F126" s="177" t="s">
        <v>3270</v>
      </c>
      <c r="G126" s="178" t="s">
        <v>470</v>
      </c>
      <c r="H126" s="179">
        <v>1</v>
      </c>
      <c r="I126" s="180"/>
      <c r="J126" s="181">
        <f>ROUND(I126*H126,2)</f>
        <v>0</v>
      </c>
      <c r="K126" s="177" t="s">
        <v>460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86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726</v>
      </c>
    </row>
    <row r="127" s="2" customFormat="1" ht="16.5" customHeight="1">
      <c r="A127" s="39"/>
      <c r="B127" s="174"/>
      <c r="C127" s="175" t="s">
        <v>412</v>
      </c>
      <c r="D127" s="175" t="s">
        <v>241</v>
      </c>
      <c r="E127" s="176" t="s">
        <v>3680</v>
      </c>
      <c r="F127" s="177" t="s">
        <v>3681</v>
      </c>
      <c r="G127" s="178" t="s">
        <v>470</v>
      </c>
      <c r="H127" s="179">
        <v>1</v>
      </c>
      <c r="I127" s="180"/>
      <c r="J127" s="181">
        <f>ROUND(I127*H127,2)</f>
        <v>0</v>
      </c>
      <c r="K127" s="177" t="s">
        <v>460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246</v>
      </c>
      <c r="AT127" s="186" t="s">
        <v>241</v>
      </c>
      <c r="AU127" s="186" t="s">
        <v>86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246</v>
      </c>
      <c r="BM127" s="186" t="s">
        <v>1201</v>
      </c>
    </row>
    <row r="128" s="2" customFormat="1" ht="16.5" customHeight="1">
      <c r="A128" s="39"/>
      <c r="B128" s="174"/>
      <c r="C128" s="175" t="s">
        <v>416</v>
      </c>
      <c r="D128" s="175" t="s">
        <v>241</v>
      </c>
      <c r="E128" s="176" t="s">
        <v>3378</v>
      </c>
      <c r="F128" s="177" t="s">
        <v>3270</v>
      </c>
      <c r="G128" s="178" t="s">
        <v>470</v>
      </c>
      <c r="H128" s="179">
        <v>1</v>
      </c>
      <c r="I128" s="180"/>
      <c r="J128" s="181">
        <f>ROUND(I128*H128,2)</f>
        <v>0</v>
      </c>
      <c r="K128" s="177" t="s">
        <v>460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0</v>
      </c>
      <c r="R128" s="184">
        <f>Q128*H128</f>
        <v>0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246</v>
      </c>
      <c r="AT128" s="186" t="s">
        <v>241</v>
      </c>
      <c r="AU128" s="186" t="s">
        <v>86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1212</v>
      </c>
    </row>
    <row r="129" s="2" customFormat="1" ht="16.5" customHeight="1">
      <c r="A129" s="39"/>
      <c r="B129" s="174"/>
      <c r="C129" s="175" t="s">
        <v>420</v>
      </c>
      <c r="D129" s="175" t="s">
        <v>241</v>
      </c>
      <c r="E129" s="176" t="s">
        <v>3682</v>
      </c>
      <c r="F129" s="177" t="s">
        <v>3683</v>
      </c>
      <c r="G129" s="178" t="s">
        <v>470</v>
      </c>
      <c r="H129" s="179">
        <v>1</v>
      </c>
      <c r="I129" s="180"/>
      <c r="J129" s="181">
        <f>ROUND(I129*H129,2)</f>
        <v>0</v>
      </c>
      <c r="K129" s="177" t="s">
        <v>460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246</v>
      </c>
      <c r="AT129" s="186" t="s">
        <v>241</v>
      </c>
      <c r="AU129" s="186" t="s">
        <v>86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246</v>
      </c>
      <c r="BM129" s="186" t="s">
        <v>1230</v>
      </c>
    </row>
    <row r="130" s="2" customFormat="1" ht="16.5" customHeight="1">
      <c r="A130" s="39"/>
      <c r="B130" s="174"/>
      <c r="C130" s="175" t="s">
        <v>425</v>
      </c>
      <c r="D130" s="175" t="s">
        <v>241</v>
      </c>
      <c r="E130" s="176" t="s">
        <v>3378</v>
      </c>
      <c r="F130" s="177" t="s">
        <v>3270</v>
      </c>
      <c r="G130" s="178" t="s">
        <v>470</v>
      </c>
      <c r="H130" s="179">
        <v>1</v>
      </c>
      <c r="I130" s="180"/>
      <c r="J130" s="181">
        <f>ROUND(I130*H130,2)</f>
        <v>0</v>
      </c>
      <c r="K130" s="177" t="s">
        <v>460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246</v>
      </c>
      <c r="AT130" s="186" t="s">
        <v>241</v>
      </c>
      <c r="AU130" s="186" t="s">
        <v>86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246</v>
      </c>
      <c r="BM130" s="186" t="s">
        <v>1238</v>
      </c>
    </row>
    <row r="131" s="2" customFormat="1" ht="16.5" customHeight="1">
      <c r="A131" s="39"/>
      <c r="B131" s="174"/>
      <c r="C131" s="175" t="s">
        <v>429</v>
      </c>
      <c r="D131" s="175" t="s">
        <v>241</v>
      </c>
      <c r="E131" s="176" t="s">
        <v>3684</v>
      </c>
      <c r="F131" s="177" t="s">
        <v>3685</v>
      </c>
      <c r="G131" s="178" t="s">
        <v>470</v>
      </c>
      <c r="H131" s="179">
        <v>1</v>
      </c>
      <c r="I131" s="180"/>
      <c r="J131" s="181">
        <f>ROUND(I131*H131,2)</f>
        <v>0</v>
      </c>
      <c r="K131" s="177" t="s">
        <v>460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</v>
      </c>
      <c r="R131" s="184">
        <f>Q131*H131</f>
        <v>0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246</v>
      </c>
      <c r="AT131" s="186" t="s">
        <v>241</v>
      </c>
      <c r="AU131" s="186" t="s">
        <v>86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246</v>
      </c>
      <c r="BM131" s="186" t="s">
        <v>1247</v>
      </c>
    </row>
    <row r="132" s="2" customFormat="1" ht="16.5" customHeight="1">
      <c r="A132" s="39"/>
      <c r="B132" s="174"/>
      <c r="C132" s="175" t="s">
        <v>433</v>
      </c>
      <c r="D132" s="175" t="s">
        <v>241</v>
      </c>
      <c r="E132" s="176" t="s">
        <v>3566</v>
      </c>
      <c r="F132" s="177" t="s">
        <v>3270</v>
      </c>
      <c r="G132" s="178" t="s">
        <v>470</v>
      </c>
      <c r="H132" s="179">
        <v>1</v>
      </c>
      <c r="I132" s="180"/>
      <c r="J132" s="181">
        <f>ROUND(I132*H132,2)</f>
        <v>0</v>
      </c>
      <c r="K132" s="177" t="s">
        <v>460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246</v>
      </c>
      <c r="AT132" s="186" t="s">
        <v>241</v>
      </c>
      <c r="AU132" s="186" t="s">
        <v>86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1257</v>
      </c>
    </row>
    <row r="133" s="2" customFormat="1" ht="16.5" customHeight="1">
      <c r="A133" s="39"/>
      <c r="B133" s="174"/>
      <c r="C133" s="175" t="s">
        <v>441</v>
      </c>
      <c r="D133" s="175" t="s">
        <v>241</v>
      </c>
      <c r="E133" s="176" t="s">
        <v>3686</v>
      </c>
      <c r="F133" s="177" t="s">
        <v>3687</v>
      </c>
      <c r="G133" s="178" t="s">
        <v>470</v>
      </c>
      <c r="H133" s="179">
        <v>1</v>
      </c>
      <c r="I133" s="180"/>
      <c r="J133" s="181">
        <f>ROUND(I133*H133,2)</f>
        <v>0</v>
      </c>
      <c r="K133" s="177" t="s">
        <v>460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</v>
      </c>
      <c r="R133" s="184">
        <f>Q133*H133</f>
        <v>0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246</v>
      </c>
      <c r="AT133" s="186" t="s">
        <v>241</v>
      </c>
      <c r="AU133" s="186" t="s">
        <v>86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246</v>
      </c>
      <c r="BM133" s="186" t="s">
        <v>1268</v>
      </c>
    </row>
    <row r="134" s="2" customFormat="1" ht="21.75" customHeight="1">
      <c r="A134" s="39"/>
      <c r="B134" s="174"/>
      <c r="C134" s="175" t="s">
        <v>446</v>
      </c>
      <c r="D134" s="175" t="s">
        <v>241</v>
      </c>
      <c r="E134" s="176" t="s">
        <v>3688</v>
      </c>
      <c r="F134" s="177" t="s">
        <v>3689</v>
      </c>
      <c r="G134" s="178" t="s">
        <v>470</v>
      </c>
      <c r="H134" s="179">
        <v>1</v>
      </c>
      <c r="I134" s="180"/>
      <c r="J134" s="181">
        <f>ROUND(I134*H134,2)</f>
        <v>0</v>
      </c>
      <c r="K134" s="177" t="s">
        <v>460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</v>
      </c>
      <c r="R134" s="184">
        <f>Q134*H134</f>
        <v>0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86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1280</v>
      </c>
    </row>
    <row r="135" s="2" customFormat="1" ht="16.5" customHeight="1">
      <c r="A135" s="39"/>
      <c r="B135" s="174"/>
      <c r="C135" s="175" t="s">
        <v>542</v>
      </c>
      <c r="D135" s="175" t="s">
        <v>241</v>
      </c>
      <c r="E135" s="176" t="s">
        <v>3353</v>
      </c>
      <c r="F135" s="177" t="s">
        <v>3270</v>
      </c>
      <c r="G135" s="178" t="s">
        <v>470</v>
      </c>
      <c r="H135" s="179">
        <v>1</v>
      </c>
      <c r="I135" s="180"/>
      <c r="J135" s="181">
        <f>ROUND(I135*H135,2)</f>
        <v>0</v>
      </c>
      <c r="K135" s="177" t="s">
        <v>460</v>
      </c>
      <c r="L135" s="40"/>
      <c r="M135" s="182" t="s">
        <v>3</v>
      </c>
      <c r="N135" s="183" t="s">
        <v>45</v>
      </c>
      <c r="O135" s="73"/>
      <c r="P135" s="184">
        <f>O135*H135</f>
        <v>0</v>
      </c>
      <c r="Q135" s="184">
        <v>0</v>
      </c>
      <c r="R135" s="184">
        <f>Q135*H135</f>
        <v>0</v>
      </c>
      <c r="S135" s="184">
        <v>0</v>
      </c>
      <c r="T135" s="185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246</v>
      </c>
      <c r="AT135" s="186" t="s">
        <v>241</v>
      </c>
      <c r="AU135" s="186" t="s">
        <v>86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246</v>
      </c>
      <c r="BM135" s="186" t="s">
        <v>1288</v>
      </c>
    </row>
    <row r="136" s="2" customFormat="1" ht="16.5" customHeight="1">
      <c r="A136" s="39"/>
      <c r="B136" s="174"/>
      <c r="C136" s="175" t="s">
        <v>1024</v>
      </c>
      <c r="D136" s="175" t="s">
        <v>241</v>
      </c>
      <c r="E136" s="176" t="s">
        <v>3690</v>
      </c>
      <c r="F136" s="177" t="s">
        <v>3691</v>
      </c>
      <c r="G136" s="178" t="s">
        <v>470</v>
      </c>
      <c r="H136" s="179">
        <v>50</v>
      </c>
      <c r="I136" s="180"/>
      <c r="J136" s="181">
        <f>ROUND(I136*H136,2)</f>
        <v>0</v>
      </c>
      <c r="K136" s="177" t="s">
        <v>460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246</v>
      </c>
      <c r="AT136" s="186" t="s">
        <v>241</v>
      </c>
      <c r="AU136" s="186" t="s">
        <v>86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246</v>
      </c>
      <c r="BM136" s="186" t="s">
        <v>1303</v>
      </c>
    </row>
    <row r="137" s="2" customFormat="1" ht="16.5" customHeight="1">
      <c r="A137" s="39"/>
      <c r="B137" s="174"/>
      <c r="C137" s="175" t="s">
        <v>1028</v>
      </c>
      <c r="D137" s="175" t="s">
        <v>241</v>
      </c>
      <c r="E137" s="176" t="s">
        <v>3692</v>
      </c>
      <c r="F137" s="177" t="s">
        <v>3270</v>
      </c>
      <c r="G137" s="178" t="s">
        <v>470</v>
      </c>
      <c r="H137" s="179">
        <v>50</v>
      </c>
      <c r="I137" s="180"/>
      <c r="J137" s="181">
        <f>ROUND(I137*H137,2)</f>
        <v>0</v>
      </c>
      <c r="K137" s="177" t="s">
        <v>460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</v>
      </c>
      <c r="R137" s="184">
        <f>Q137*H137</f>
        <v>0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246</v>
      </c>
      <c r="AT137" s="186" t="s">
        <v>241</v>
      </c>
      <c r="AU137" s="186" t="s">
        <v>86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1320</v>
      </c>
    </row>
    <row r="138" s="2" customFormat="1" ht="16.5" customHeight="1">
      <c r="A138" s="39"/>
      <c r="B138" s="174"/>
      <c r="C138" s="175" t="s">
        <v>1032</v>
      </c>
      <c r="D138" s="175" t="s">
        <v>241</v>
      </c>
      <c r="E138" s="176" t="s">
        <v>3693</v>
      </c>
      <c r="F138" s="177" t="s">
        <v>3694</v>
      </c>
      <c r="G138" s="178" t="s">
        <v>470</v>
      </c>
      <c r="H138" s="179">
        <v>50</v>
      </c>
      <c r="I138" s="180"/>
      <c r="J138" s="181">
        <f>ROUND(I138*H138,2)</f>
        <v>0</v>
      </c>
      <c r="K138" s="177" t="s">
        <v>460</v>
      </c>
      <c r="L138" s="40"/>
      <c r="M138" s="182" t="s">
        <v>3</v>
      </c>
      <c r="N138" s="183" t="s">
        <v>45</v>
      </c>
      <c r="O138" s="73"/>
      <c r="P138" s="184">
        <f>O138*H138</f>
        <v>0</v>
      </c>
      <c r="Q138" s="184">
        <v>0</v>
      </c>
      <c r="R138" s="184">
        <f>Q138*H138</f>
        <v>0</v>
      </c>
      <c r="S138" s="184">
        <v>0</v>
      </c>
      <c r="T138" s="18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186" t="s">
        <v>246</v>
      </c>
      <c r="AT138" s="186" t="s">
        <v>241</v>
      </c>
      <c r="AU138" s="186" t="s">
        <v>86</v>
      </c>
      <c r="AY138" s="20" t="s">
        <v>239</v>
      </c>
      <c r="BE138" s="187">
        <f>IF(N138="základní",J138,0)</f>
        <v>0</v>
      </c>
      <c r="BF138" s="187">
        <f>IF(N138="snížená",J138,0)</f>
        <v>0</v>
      </c>
      <c r="BG138" s="187">
        <f>IF(N138="zákl. přenesená",J138,0)</f>
        <v>0</v>
      </c>
      <c r="BH138" s="187">
        <f>IF(N138="sníž. přenesená",J138,0)</f>
        <v>0</v>
      </c>
      <c r="BI138" s="187">
        <f>IF(N138="nulová",J138,0)</f>
        <v>0</v>
      </c>
      <c r="BJ138" s="20" t="s">
        <v>86</v>
      </c>
      <c r="BK138" s="187">
        <f>ROUND(I138*H138,2)</f>
        <v>0</v>
      </c>
      <c r="BL138" s="20" t="s">
        <v>246</v>
      </c>
      <c r="BM138" s="186" t="s">
        <v>1329</v>
      </c>
    </row>
    <row r="139" s="2" customFormat="1" ht="16.5" customHeight="1">
      <c r="A139" s="39"/>
      <c r="B139" s="174"/>
      <c r="C139" s="175" t="s">
        <v>1044</v>
      </c>
      <c r="D139" s="175" t="s">
        <v>241</v>
      </c>
      <c r="E139" s="176" t="s">
        <v>3338</v>
      </c>
      <c r="F139" s="177" t="s">
        <v>3270</v>
      </c>
      <c r="G139" s="178" t="s">
        <v>470</v>
      </c>
      <c r="H139" s="179">
        <v>50</v>
      </c>
      <c r="I139" s="180"/>
      <c r="J139" s="181">
        <f>ROUND(I139*H139,2)</f>
        <v>0</v>
      </c>
      <c r="K139" s="177" t="s">
        <v>460</v>
      </c>
      <c r="L139" s="40"/>
      <c r="M139" s="182" t="s">
        <v>3</v>
      </c>
      <c r="N139" s="183" t="s">
        <v>45</v>
      </c>
      <c r="O139" s="73"/>
      <c r="P139" s="184">
        <f>O139*H139</f>
        <v>0</v>
      </c>
      <c r="Q139" s="184">
        <v>0</v>
      </c>
      <c r="R139" s="184">
        <f>Q139*H139</f>
        <v>0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246</v>
      </c>
      <c r="AT139" s="186" t="s">
        <v>241</v>
      </c>
      <c r="AU139" s="186" t="s">
        <v>86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1342</v>
      </c>
    </row>
    <row r="140" s="2" customFormat="1" ht="16.5" customHeight="1">
      <c r="A140" s="39"/>
      <c r="B140" s="174"/>
      <c r="C140" s="175" t="s">
        <v>1048</v>
      </c>
      <c r="D140" s="175" t="s">
        <v>241</v>
      </c>
      <c r="E140" s="176" t="s">
        <v>3695</v>
      </c>
      <c r="F140" s="177" t="s">
        <v>3696</v>
      </c>
      <c r="G140" s="178" t="s">
        <v>470</v>
      </c>
      <c r="H140" s="179">
        <v>12</v>
      </c>
      <c r="I140" s="180"/>
      <c r="J140" s="181">
        <f>ROUND(I140*H140,2)</f>
        <v>0</v>
      </c>
      <c r="K140" s="177" t="s">
        <v>460</v>
      </c>
      <c r="L140" s="40"/>
      <c r="M140" s="182" t="s">
        <v>3</v>
      </c>
      <c r="N140" s="183" t="s">
        <v>45</v>
      </c>
      <c r="O140" s="73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246</v>
      </c>
      <c r="AT140" s="186" t="s">
        <v>241</v>
      </c>
      <c r="AU140" s="186" t="s">
        <v>86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1353</v>
      </c>
    </row>
    <row r="141" s="2" customFormat="1" ht="16.5" customHeight="1">
      <c r="A141" s="39"/>
      <c r="B141" s="174"/>
      <c r="C141" s="175" t="s">
        <v>1053</v>
      </c>
      <c r="D141" s="175" t="s">
        <v>241</v>
      </c>
      <c r="E141" s="176" t="s">
        <v>3585</v>
      </c>
      <c r="F141" s="177" t="s">
        <v>3270</v>
      </c>
      <c r="G141" s="178" t="s">
        <v>470</v>
      </c>
      <c r="H141" s="179">
        <v>12</v>
      </c>
      <c r="I141" s="180"/>
      <c r="J141" s="181">
        <f>ROUND(I141*H141,2)</f>
        <v>0</v>
      </c>
      <c r="K141" s="177" t="s">
        <v>460</v>
      </c>
      <c r="L141" s="40"/>
      <c r="M141" s="182" t="s">
        <v>3</v>
      </c>
      <c r="N141" s="183" t="s">
        <v>45</v>
      </c>
      <c r="O141" s="73"/>
      <c r="P141" s="184">
        <f>O141*H141</f>
        <v>0</v>
      </c>
      <c r="Q141" s="184">
        <v>0</v>
      </c>
      <c r="R141" s="184">
        <f>Q141*H141</f>
        <v>0</v>
      </c>
      <c r="S141" s="184">
        <v>0</v>
      </c>
      <c r="T141" s="18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186" t="s">
        <v>246</v>
      </c>
      <c r="AT141" s="186" t="s">
        <v>241</v>
      </c>
      <c r="AU141" s="186" t="s">
        <v>86</v>
      </c>
      <c r="AY141" s="20" t="s">
        <v>239</v>
      </c>
      <c r="BE141" s="187">
        <f>IF(N141="základní",J141,0)</f>
        <v>0</v>
      </c>
      <c r="BF141" s="187">
        <f>IF(N141="snížená",J141,0)</f>
        <v>0</v>
      </c>
      <c r="BG141" s="187">
        <f>IF(N141="zákl. přenesená",J141,0)</f>
        <v>0</v>
      </c>
      <c r="BH141" s="187">
        <f>IF(N141="sníž. přenesená",J141,0)</f>
        <v>0</v>
      </c>
      <c r="BI141" s="187">
        <f>IF(N141="nulová",J141,0)</f>
        <v>0</v>
      </c>
      <c r="BJ141" s="20" t="s">
        <v>86</v>
      </c>
      <c r="BK141" s="187">
        <f>ROUND(I141*H141,2)</f>
        <v>0</v>
      </c>
      <c r="BL141" s="20" t="s">
        <v>246</v>
      </c>
      <c r="BM141" s="186" t="s">
        <v>1362</v>
      </c>
    </row>
    <row r="142" s="2" customFormat="1" ht="16.5" customHeight="1">
      <c r="A142" s="39"/>
      <c r="B142" s="174"/>
      <c r="C142" s="175" t="s">
        <v>1057</v>
      </c>
      <c r="D142" s="175" t="s">
        <v>241</v>
      </c>
      <c r="E142" s="176" t="s">
        <v>3697</v>
      </c>
      <c r="F142" s="177" t="s">
        <v>3698</v>
      </c>
      <c r="G142" s="178" t="s">
        <v>2689</v>
      </c>
      <c r="H142" s="179">
        <v>1</v>
      </c>
      <c r="I142" s="180"/>
      <c r="J142" s="181">
        <f>ROUND(I142*H142,2)</f>
        <v>0</v>
      </c>
      <c r="K142" s="177" t="s">
        <v>460</v>
      </c>
      <c r="L142" s="40"/>
      <c r="M142" s="182" t="s">
        <v>3</v>
      </c>
      <c r="N142" s="183" t="s">
        <v>45</v>
      </c>
      <c r="O142" s="73"/>
      <c r="P142" s="184">
        <f>O142*H142</f>
        <v>0</v>
      </c>
      <c r="Q142" s="184">
        <v>0</v>
      </c>
      <c r="R142" s="184">
        <f>Q142*H142</f>
        <v>0</v>
      </c>
      <c r="S142" s="184">
        <v>0</v>
      </c>
      <c r="T142" s="18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186" t="s">
        <v>246</v>
      </c>
      <c r="AT142" s="186" t="s">
        <v>241</v>
      </c>
      <c r="AU142" s="186" t="s">
        <v>86</v>
      </c>
      <c r="AY142" s="20" t="s">
        <v>239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20" t="s">
        <v>86</v>
      </c>
      <c r="BK142" s="187">
        <f>ROUND(I142*H142,2)</f>
        <v>0</v>
      </c>
      <c r="BL142" s="20" t="s">
        <v>246</v>
      </c>
      <c r="BM142" s="186" t="s">
        <v>1373</v>
      </c>
    </row>
    <row r="143" s="2" customFormat="1" ht="16.5" customHeight="1">
      <c r="A143" s="39"/>
      <c r="B143" s="174"/>
      <c r="C143" s="175" t="s">
        <v>1061</v>
      </c>
      <c r="D143" s="175" t="s">
        <v>241</v>
      </c>
      <c r="E143" s="176" t="s">
        <v>3699</v>
      </c>
      <c r="F143" s="177" t="s">
        <v>3700</v>
      </c>
      <c r="G143" s="178" t="s">
        <v>326</v>
      </c>
      <c r="H143" s="179">
        <v>945</v>
      </c>
      <c r="I143" s="180"/>
      <c r="J143" s="181">
        <f>ROUND(I143*H143,2)</f>
        <v>0</v>
      </c>
      <c r="K143" s="177" t="s">
        <v>460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0</v>
      </c>
      <c r="R143" s="184">
        <f>Q143*H143</f>
        <v>0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246</v>
      </c>
      <c r="AT143" s="186" t="s">
        <v>241</v>
      </c>
      <c r="AU143" s="186" t="s">
        <v>86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246</v>
      </c>
      <c r="BM143" s="186" t="s">
        <v>1384</v>
      </c>
    </row>
    <row r="144" s="2" customFormat="1" ht="16.5" customHeight="1">
      <c r="A144" s="39"/>
      <c r="B144" s="174"/>
      <c r="C144" s="175" t="s">
        <v>1068</v>
      </c>
      <c r="D144" s="175" t="s">
        <v>241</v>
      </c>
      <c r="E144" s="176" t="s">
        <v>3701</v>
      </c>
      <c r="F144" s="177" t="s">
        <v>3702</v>
      </c>
      <c r="G144" s="178" t="s">
        <v>326</v>
      </c>
      <c r="H144" s="179">
        <v>945</v>
      </c>
      <c r="I144" s="180"/>
      <c r="J144" s="181">
        <f>ROUND(I144*H144,2)</f>
        <v>0</v>
      </c>
      <c r="K144" s="177" t="s">
        <v>460</v>
      </c>
      <c r="L144" s="40"/>
      <c r="M144" s="182" t="s">
        <v>3</v>
      </c>
      <c r="N144" s="183" t="s">
        <v>45</v>
      </c>
      <c r="O144" s="73"/>
      <c r="P144" s="184">
        <f>O144*H144</f>
        <v>0</v>
      </c>
      <c r="Q144" s="184">
        <v>0</v>
      </c>
      <c r="R144" s="184">
        <f>Q144*H144</f>
        <v>0</v>
      </c>
      <c r="S144" s="184">
        <v>0</v>
      </c>
      <c r="T144" s="18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186" t="s">
        <v>246</v>
      </c>
      <c r="AT144" s="186" t="s">
        <v>241</v>
      </c>
      <c r="AU144" s="186" t="s">
        <v>86</v>
      </c>
      <c r="AY144" s="20" t="s">
        <v>239</v>
      </c>
      <c r="BE144" s="187">
        <f>IF(N144="základní",J144,0)</f>
        <v>0</v>
      </c>
      <c r="BF144" s="187">
        <f>IF(N144="snížená",J144,0)</f>
        <v>0</v>
      </c>
      <c r="BG144" s="187">
        <f>IF(N144="zákl. přenesená",J144,0)</f>
        <v>0</v>
      </c>
      <c r="BH144" s="187">
        <f>IF(N144="sníž. přenesená",J144,0)</f>
        <v>0</v>
      </c>
      <c r="BI144" s="187">
        <f>IF(N144="nulová",J144,0)</f>
        <v>0</v>
      </c>
      <c r="BJ144" s="20" t="s">
        <v>86</v>
      </c>
      <c r="BK144" s="187">
        <f>ROUND(I144*H144,2)</f>
        <v>0</v>
      </c>
      <c r="BL144" s="20" t="s">
        <v>246</v>
      </c>
      <c r="BM144" s="186" t="s">
        <v>1392</v>
      </c>
    </row>
    <row r="145" s="12" customFormat="1" ht="22.8" customHeight="1">
      <c r="A145" s="12"/>
      <c r="B145" s="161"/>
      <c r="C145" s="12"/>
      <c r="D145" s="162" t="s">
        <v>72</v>
      </c>
      <c r="E145" s="172" t="s">
        <v>3265</v>
      </c>
      <c r="F145" s="172" t="s">
        <v>3703</v>
      </c>
      <c r="G145" s="12"/>
      <c r="H145" s="12"/>
      <c r="I145" s="164"/>
      <c r="J145" s="173">
        <f>BK145</f>
        <v>0</v>
      </c>
      <c r="K145" s="12"/>
      <c r="L145" s="161"/>
      <c r="M145" s="166"/>
      <c r="N145" s="167"/>
      <c r="O145" s="167"/>
      <c r="P145" s="168">
        <f>SUM(P146:P149)</f>
        <v>0</v>
      </c>
      <c r="Q145" s="167"/>
      <c r="R145" s="168">
        <f>SUM(R146:R149)</f>
        <v>0</v>
      </c>
      <c r="S145" s="167"/>
      <c r="T145" s="169">
        <f>SUM(T146:T149)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2" t="s">
        <v>80</v>
      </c>
      <c r="AT145" s="170" t="s">
        <v>72</v>
      </c>
      <c r="AU145" s="170" t="s">
        <v>80</v>
      </c>
      <c r="AY145" s="162" t="s">
        <v>239</v>
      </c>
      <c r="BK145" s="171">
        <f>SUM(BK146:BK149)</f>
        <v>0</v>
      </c>
    </row>
    <row r="146" s="2" customFormat="1">
      <c r="A146" s="39"/>
      <c r="B146" s="174"/>
      <c r="C146" s="175" t="s">
        <v>1073</v>
      </c>
      <c r="D146" s="175" t="s">
        <v>241</v>
      </c>
      <c r="E146" s="176" t="s">
        <v>3704</v>
      </c>
      <c r="F146" s="177" t="s">
        <v>3705</v>
      </c>
      <c r="G146" s="178" t="s">
        <v>326</v>
      </c>
      <c r="H146" s="179">
        <v>1980</v>
      </c>
      <c r="I146" s="180"/>
      <c r="J146" s="181">
        <f>ROUND(I146*H146,2)</f>
        <v>0</v>
      </c>
      <c r="K146" s="177" t="s">
        <v>460</v>
      </c>
      <c r="L146" s="40"/>
      <c r="M146" s="182" t="s">
        <v>3</v>
      </c>
      <c r="N146" s="183" t="s">
        <v>45</v>
      </c>
      <c r="O146" s="73"/>
      <c r="P146" s="184">
        <f>O146*H146</f>
        <v>0</v>
      </c>
      <c r="Q146" s="184">
        <v>0</v>
      </c>
      <c r="R146" s="184">
        <f>Q146*H146</f>
        <v>0</v>
      </c>
      <c r="S146" s="184">
        <v>0</v>
      </c>
      <c r="T146" s="18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186" t="s">
        <v>246</v>
      </c>
      <c r="AT146" s="186" t="s">
        <v>241</v>
      </c>
      <c r="AU146" s="186" t="s">
        <v>86</v>
      </c>
      <c r="AY146" s="20" t="s">
        <v>239</v>
      </c>
      <c r="BE146" s="187">
        <f>IF(N146="základní",J146,0)</f>
        <v>0</v>
      </c>
      <c r="BF146" s="187">
        <f>IF(N146="snížená",J146,0)</f>
        <v>0</v>
      </c>
      <c r="BG146" s="187">
        <f>IF(N146="zákl. přenesená",J146,0)</f>
        <v>0</v>
      </c>
      <c r="BH146" s="187">
        <f>IF(N146="sníž. přenesená",J146,0)</f>
        <v>0</v>
      </c>
      <c r="BI146" s="187">
        <f>IF(N146="nulová",J146,0)</f>
        <v>0</v>
      </c>
      <c r="BJ146" s="20" t="s">
        <v>86</v>
      </c>
      <c r="BK146" s="187">
        <f>ROUND(I146*H146,2)</f>
        <v>0</v>
      </c>
      <c r="BL146" s="20" t="s">
        <v>246</v>
      </c>
      <c r="BM146" s="186" t="s">
        <v>1408</v>
      </c>
    </row>
    <row r="147" s="2" customFormat="1" ht="16.5" customHeight="1">
      <c r="A147" s="39"/>
      <c r="B147" s="174"/>
      <c r="C147" s="175" t="s">
        <v>1105</v>
      </c>
      <c r="D147" s="175" t="s">
        <v>241</v>
      </c>
      <c r="E147" s="176" t="s">
        <v>3706</v>
      </c>
      <c r="F147" s="177" t="s">
        <v>3707</v>
      </c>
      <c r="G147" s="178" t="s">
        <v>326</v>
      </c>
      <c r="H147" s="179">
        <v>1980</v>
      </c>
      <c r="I147" s="180"/>
      <c r="J147" s="181">
        <f>ROUND(I147*H147,2)</f>
        <v>0</v>
      </c>
      <c r="K147" s="177" t="s">
        <v>460</v>
      </c>
      <c r="L147" s="40"/>
      <c r="M147" s="182" t="s">
        <v>3</v>
      </c>
      <c r="N147" s="183" t="s">
        <v>45</v>
      </c>
      <c r="O147" s="73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246</v>
      </c>
      <c r="AT147" s="186" t="s">
        <v>241</v>
      </c>
      <c r="AU147" s="186" t="s">
        <v>86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1417</v>
      </c>
    </row>
    <row r="148" s="2" customFormat="1" ht="16.5" customHeight="1">
      <c r="A148" s="39"/>
      <c r="B148" s="174"/>
      <c r="C148" s="175" t="s">
        <v>1110</v>
      </c>
      <c r="D148" s="175" t="s">
        <v>241</v>
      </c>
      <c r="E148" s="176" t="s">
        <v>3708</v>
      </c>
      <c r="F148" s="177" t="s">
        <v>3709</v>
      </c>
      <c r="G148" s="178" t="s">
        <v>470</v>
      </c>
      <c r="H148" s="179">
        <v>94</v>
      </c>
      <c r="I148" s="180"/>
      <c r="J148" s="181">
        <f>ROUND(I148*H148,2)</f>
        <v>0</v>
      </c>
      <c r="K148" s="177" t="s">
        <v>460</v>
      </c>
      <c r="L148" s="40"/>
      <c r="M148" s="182" t="s">
        <v>3</v>
      </c>
      <c r="N148" s="183" t="s">
        <v>45</v>
      </c>
      <c r="O148" s="73"/>
      <c r="P148" s="184">
        <f>O148*H148</f>
        <v>0</v>
      </c>
      <c r="Q148" s="184">
        <v>0</v>
      </c>
      <c r="R148" s="184">
        <f>Q148*H148</f>
        <v>0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246</v>
      </c>
      <c r="AT148" s="186" t="s">
        <v>241</v>
      </c>
      <c r="AU148" s="186" t="s">
        <v>86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1425</v>
      </c>
    </row>
    <row r="149" s="2" customFormat="1" ht="16.5" customHeight="1">
      <c r="A149" s="39"/>
      <c r="B149" s="174"/>
      <c r="C149" s="175" t="s">
        <v>1115</v>
      </c>
      <c r="D149" s="175" t="s">
        <v>241</v>
      </c>
      <c r="E149" s="176" t="s">
        <v>3710</v>
      </c>
      <c r="F149" s="177" t="s">
        <v>3270</v>
      </c>
      <c r="G149" s="178" t="s">
        <v>470</v>
      </c>
      <c r="H149" s="179">
        <v>94</v>
      </c>
      <c r="I149" s="180"/>
      <c r="J149" s="181">
        <f>ROUND(I149*H149,2)</f>
        <v>0</v>
      </c>
      <c r="K149" s="177" t="s">
        <v>460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0</v>
      </c>
      <c r="R149" s="184">
        <f>Q149*H149</f>
        <v>0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246</v>
      </c>
      <c r="AT149" s="186" t="s">
        <v>241</v>
      </c>
      <c r="AU149" s="186" t="s">
        <v>86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246</v>
      </c>
      <c r="BM149" s="186" t="s">
        <v>1438</v>
      </c>
    </row>
    <row r="150" s="12" customFormat="1" ht="22.8" customHeight="1">
      <c r="A150" s="12"/>
      <c r="B150" s="161"/>
      <c r="C150" s="12"/>
      <c r="D150" s="162" t="s">
        <v>72</v>
      </c>
      <c r="E150" s="172" t="s">
        <v>3306</v>
      </c>
      <c r="F150" s="172" t="s">
        <v>79</v>
      </c>
      <c r="G150" s="12"/>
      <c r="H150" s="12"/>
      <c r="I150" s="164"/>
      <c r="J150" s="173">
        <f>BK150</f>
        <v>0</v>
      </c>
      <c r="K150" s="12"/>
      <c r="L150" s="161"/>
      <c r="M150" s="166"/>
      <c r="N150" s="167"/>
      <c r="O150" s="167"/>
      <c r="P150" s="168">
        <f>SUM(P151:P154)</f>
        <v>0</v>
      </c>
      <c r="Q150" s="167"/>
      <c r="R150" s="168">
        <f>SUM(R151:R154)</f>
        <v>0</v>
      </c>
      <c r="S150" s="167"/>
      <c r="T150" s="169">
        <f>SUM(T151:T154)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162" t="s">
        <v>80</v>
      </c>
      <c r="AT150" s="170" t="s">
        <v>72</v>
      </c>
      <c r="AU150" s="170" t="s">
        <v>80</v>
      </c>
      <c r="AY150" s="162" t="s">
        <v>239</v>
      </c>
      <c r="BK150" s="171">
        <f>SUM(BK151:BK154)</f>
        <v>0</v>
      </c>
    </row>
    <row r="151" s="2" customFormat="1" ht="16.5" customHeight="1">
      <c r="A151" s="39"/>
      <c r="B151" s="174"/>
      <c r="C151" s="175" t="s">
        <v>1123</v>
      </c>
      <c r="D151" s="175" t="s">
        <v>241</v>
      </c>
      <c r="E151" s="176" t="s">
        <v>3711</v>
      </c>
      <c r="F151" s="177" t="s">
        <v>3712</v>
      </c>
      <c r="G151" s="178" t="s">
        <v>470</v>
      </c>
      <c r="H151" s="179">
        <v>78</v>
      </c>
      <c r="I151" s="180"/>
      <c r="J151" s="181">
        <f>ROUND(I151*H151,2)</f>
        <v>0</v>
      </c>
      <c r="K151" s="177" t="s">
        <v>460</v>
      </c>
      <c r="L151" s="40"/>
      <c r="M151" s="182" t="s">
        <v>3</v>
      </c>
      <c r="N151" s="183" t="s">
        <v>45</v>
      </c>
      <c r="O151" s="73"/>
      <c r="P151" s="184">
        <f>O151*H151</f>
        <v>0</v>
      </c>
      <c r="Q151" s="184">
        <v>0</v>
      </c>
      <c r="R151" s="184">
        <f>Q151*H151</f>
        <v>0</v>
      </c>
      <c r="S151" s="184">
        <v>0</v>
      </c>
      <c r="T151" s="18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186" t="s">
        <v>246</v>
      </c>
      <c r="AT151" s="186" t="s">
        <v>241</v>
      </c>
      <c r="AU151" s="186" t="s">
        <v>86</v>
      </c>
      <c r="AY151" s="20" t="s">
        <v>239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20" t="s">
        <v>86</v>
      </c>
      <c r="BK151" s="187">
        <f>ROUND(I151*H151,2)</f>
        <v>0</v>
      </c>
      <c r="BL151" s="20" t="s">
        <v>246</v>
      </c>
      <c r="BM151" s="186" t="s">
        <v>1453</v>
      </c>
    </row>
    <row r="152" s="2" customFormat="1" ht="16.5" customHeight="1">
      <c r="A152" s="39"/>
      <c r="B152" s="174"/>
      <c r="C152" s="175" t="s">
        <v>1128</v>
      </c>
      <c r="D152" s="175" t="s">
        <v>241</v>
      </c>
      <c r="E152" s="176" t="s">
        <v>3585</v>
      </c>
      <c r="F152" s="177" t="s">
        <v>3270</v>
      </c>
      <c r="G152" s="178" t="s">
        <v>470</v>
      </c>
      <c r="H152" s="179">
        <v>78</v>
      </c>
      <c r="I152" s="180"/>
      <c r="J152" s="181">
        <f>ROUND(I152*H152,2)</f>
        <v>0</v>
      </c>
      <c r="K152" s="177" t="s">
        <v>460</v>
      </c>
      <c r="L152" s="40"/>
      <c r="M152" s="182" t="s">
        <v>3</v>
      </c>
      <c r="N152" s="183" t="s">
        <v>45</v>
      </c>
      <c r="O152" s="73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186" t="s">
        <v>246</v>
      </c>
      <c r="AT152" s="186" t="s">
        <v>241</v>
      </c>
      <c r="AU152" s="186" t="s">
        <v>86</v>
      </c>
      <c r="AY152" s="20" t="s">
        <v>239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20" t="s">
        <v>86</v>
      </c>
      <c r="BK152" s="187">
        <f>ROUND(I152*H152,2)</f>
        <v>0</v>
      </c>
      <c r="BL152" s="20" t="s">
        <v>246</v>
      </c>
      <c r="BM152" s="186" t="s">
        <v>1464</v>
      </c>
    </row>
    <row r="153" s="2" customFormat="1">
      <c r="A153" s="39"/>
      <c r="B153" s="174"/>
      <c r="C153" s="175" t="s">
        <v>1141</v>
      </c>
      <c r="D153" s="175" t="s">
        <v>241</v>
      </c>
      <c r="E153" s="176" t="s">
        <v>3713</v>
      </c>
      <c r="F153" s="177" t="s">
        <v>3714</v>
      </c>
      <c r="G153" s="178" t="s">
        <v>326</v>
      </c>
      <c r="H153" s="179">
        <v>1860</v>
      </c>
      <c r="I153" s="180"/>
      <c r="J153" s="181">
        <f>ROUND(I153*H153,2)</f>
        <v>0</v>
      </c>
      <c r="K153" s="177" t="s">
        <v>460</v>
      </c>
      <c r="L153" s="40"/>
      <c r="M153" s="182" t="s">
        <v>3</v>
      </c>
      <c r="N153" s="183" t="s">
        <v>45</v>
      </c>
      <c r="O153" s="73"/>
      <c r="P153" s="184">
        <f>O153*H153</f>
        <v>0</v>
      </c>
      <c r="Q153" s="184">
        <v>0</v>
      </c>
      <c r="R153" s="184">
        <f>Q153*H153</f>
        <v>0</v>
      </c>
      <c r="S153" s="184">
        <v>0</v>
      </c>
      <c r="T153" s="18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186" t="s">
        <v>246</v>
      </c>
      <c r="AT153" s="186" t="s">
        <v>241</v>
      </c>
      <c r="AU153" s="186" t="s">
        <v>86</v>
      </c>
      <c r="AY153" s="20" t="s">
        <v>239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20" t="s">
        <v>86</v>
      </c>
      <c r="BK153" s="187">
        <f>ROUND(I153*H153,2)</f>
        <v>0</v>
      </c>
      <c r="BL153" s="20" t="s">
        <v>246</v>
      </c>
      <c r="BM153" s="186" t="s">
        <v>1478</v>
      </c>
    </row>
    <row r="154" s="2" customFormat="1" ht="16.5" customHeight="1">
      <c r="A154" s="39"/>
      <c r="B154" s="174"/>
      <c r="C154" s="175" t="s">
        <v>1146</v>
      </c>
      <c r="D154" s="175" t="s">
        <v>241</v>
      </c>
      <c r="E154" s="176" t="s">
        <v>3715</v>
      </c>
      <c r="F154" s="177" t="s">
        <v>3707</v>
      </c>
      <c r="G154" s="178" t="s">
        <v>326</v>
      </c>
      <c r="H154" s="179">
        <v>1860</v>
      </c>
      <c r="I154" s="180"/>
      <c r="J154" s="181">
        <f>ROUND(I154*H154,2)</f>
        <v>0</v>
      </c>
      <c r="K154" s="177" t="s">
        <v>460</v>
      </c>
      <c r="L154" s="40"/>
      <c r="M154" s="182" t="s">
        <v>3</v>
      </c>
      <c r="N154" s="183" t="s">
        <v>45</v>
      </c>
      <c r="O154" s="73"/>
      <c r="P154" s="184">
        <f>O154*H154</f>
        <v>0</v>
      </c>
      <c r="Q154" s="184">
        <v>0</v>
      </c>
      <c r="R154" s="184">
        <f>Q154*H154</f>
        <v>0</v>
      </c>
      <c r="S154" s="184">
        <v>0</v>
      </c>
      <c r="T154" s="18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186" t="s">
        <v>246</v>
      </c>
      <c r="AT154" s="186" t="s">
        <v>241</v>
      </c>
      <c r="AU154" s="186" t="s">
        <v>86</v>
      </c>
      <c r="AY154" s="20" t="s">
        <v>239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20" t="s">
        <v>86</v>
      </c>
      <c r="BK154" s="187">
        <f>ROUND(I154*H154,2)</f>
        <v>0</v>
      </c>
      <c r="BL154" s="20" t="s">
        <v>246</v>
      </c>
      <c r="BM154" s="186" t="s">
        <v>1487</v>
      </c>
    </row>
    <row r="155" s="12" customFormat="1" ht="22.8" customHeight="1">
      <c r="A155" s="12"/>
      <c r="B155" s="161"/>
      <c r="C155" s="12"/>
      <c r="D155" s="162" t="s">
        <v>72</v>
      </c>
      <c r="E155" s="172" t="s">
        <v>3314</v>
      </c>
      <c r="F155" s="172" t="s">
        <v>3716</v>
      </c>
      <c r="G155" s="12"/>
      <c r="H155" s="12"/>
      <c r="I155" s="164"/>
      <c r="J155" s="173">
        <f>BK155</f>
        <v>0</v>
      </c>
      <c r="K155" s="12"/>
      <c r="L155" s="161"/>
      <c r="M155" s="166"/>
      <c r="N155" s="167"/>
      <c r="O155" s="167"/>
      <c r="P155" s="168">
        <f>SUM(P156:P162)</f>
        <v>0</v>
      </c>
      <c r="Q155" s="167"/>
      <c r="R155" s="168">
        <f>SUM(R156:R162)</f>
        <v>0</v>
      </c>
      <c r="S155" s="167"/>
      <c r="T155" s="169">
        <f>SUM(T156:T162)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162" t="s">
        <v>80</v>
      </c>
      <c r="AT155" s="170" t="s">
        <v>72</v>
      </c>
      <c r="AU155" s="170" t="s">
        <v>80</v>
      </c>
      <c r="AY155" s="162" t="s">
        <v>239</v>
      </c>
      <c r="BK155" s="171">
        <f>SUM(BK156:BK162)</f>
        <v>0</v>
      </c>
    </row>
    <row r="156" s="2" customFormat="1" ht="16.5" customHeight="1">
      <c r="A156" s="39"/>
      <c r="B156" s="174"/>
      <c r="C156" s="175" t="s">
        <v>1150</v>
      </c>
      <c r="D156" s="175" t="s">
        <v>241</v>
      </c>
      <c r="E156" s="176" t="s">
        <v>3362</v>
      </c>
      <c r="F156" s="177" t="s">
        <v>3363</v>
      </c>
      <c r="G156" s="178" t="s">
        <v>470</v>
      </c>
      <c r="H156" s="179">
        <v>277</v>
      </c>
      <c r="I156" s="180"/>
      <c r="J156" s="181">
        <f>ROUND(I156*H156,2)</f>
        <v>0</v>
      </c>
      <c r="K156" s="177" t="s">
        <v>460</v>
      </c>
      <c r="L156" s="40"/>
      <c r="M156" s="182" t="s">
        <v>3</v>
      </c>
      <c r="N156" s="183" t="s">
        <v>45</v>
      </c>
      <c r="O156" s="73"/>
      <c r="P156" s="184">
        <f>O156*H156</f>
        <v>0</v>
      </c>
      <c r="Q156" s="184">
        <v>0</v>
      </c>
      <c r="R156" s="184">
        <f>Q156*H156</f>
        <v>0</v>
      </c>
      <c r="S156" s="184">
        <v>0</v>
      </c>
      <c r="T156" s="18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186" t="s">
        <v>246</v>
      </c>
      <c r="AT156" s="186" t="s">
        <v>241</v>
      </c>
      <c r="AU156" s="186" t="s">
        <v>86</v>
      </c>
      <c r="AY156" s="20" t="s">
        <v>239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20" t="s">
        <v>86</v>
      </c>
      <c r="BK156" s="187">
        <f>ROUND(I156*H156,2)</f>
        <v>0</v>
      </c>
      <c r="BL156" s="20" t="s">
        <v>246</v>
      </c>
      <c r="BM156" s="186" t="s">
        <v>1494</v>
      </c>
    </row>
    <row r="157" s="2" customFormat="1" ht="16.5" customHeight="1">
      <c r="A157" s="39"/>
      <c r="B157" s="174"/>
      <c r="C157" s="175" t="s">
        <v>1154</v>
      </c>
      <c r="D157" s="175" t="s">
        <v>241</v>
      </c>
      <c r="E157" s="176" t="s">
        <v>3364</v>
      </c>
      <c r="F157" s="177" t="s">
        <v>3270</v>
      </c>
      <c r="G157" s="178" t="s">
        <v>470</v>
      </c>
      <c r="H157" s="179">
        <v>277</v>
      </c>
      <c r="I157" s="180"/>
      <c r="J157" s="181">
        <f>ROUND(I157*H157,2)</f>
        <v>0</v>
      </c>
      <c r="K157" s="177" t="s">
        <v>460</v>
      </c>
      <c r="L157" s="40"/>
      <c r="M157" s="182" t="s">
        <v>3</v>
      </c>
      <c r="N157" s="183" t="s">
        <v>45</v>
      </c>
      <c r="O157" s="73"/>
      <c r="P157" s="184">
        <f>O157*H157</f>
        <v>0</v>
      </c>
      <c r="Q157" s="184">
        <v>0</v>
      </c>
      <c r="R157" s="184">
        <f>Q157*H157</f>
        <v>0</v>
      </c>
      <c r="S157" s="184">
        <v>0</v>
      </c>
      <c r="T157" s="18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186" t="s">
        <v>246</v>
      </c>
      <c r="AT157" s="186" t="s">
        <v>241</v>
      </c>
      <c r="AU157" s="186" t="s">
        <v>86</v>
      </c>
      <c r="AY157" s="20" t="s">
        <v>239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20" t="s">
        <v>86</v>
      </c>
      <c r="BK157" s="187">
        <f>ROUND(I157*H157,2)</f>
        <v>0</v>
      </c>
      <c r="BL157" s="20" t="s">
        <v>246</v>
      </c>
      <c r="BM157" s="186" t="s">
        <v>1505</v>
      </c>
    </row>
    <row r="158" s="2" customFormat="1">
      <c r="A158" s="39"/>
      <c r="B158" s="174"/>
      <c r="C158" s="175" t="s">
        <v>1163</v>
      </c>
      <c r="D158" s="175" t="s">
        <v>241</v>
      </c>
      <c r="E158" s="176" t="s">
        <v>3717</v>
      </c>
      <c r="F158" s="177" t="s">
        <v>3718</v>
      </c>
      <c r="G158" s="178" t="s">
        <v>470</v>
      </c>
      <c r="H158" s="179">
        <v>190</v>
      </c>
      <c r="I158" s="180"/>
      <c r="J158" s="181">
        <f>ROUND(I158*H158,2)</f>
        <v>0</v>
      </c>
      <c r="K158" s="177" t="s">
        <v>460</v>
      </c>
      <c r="L158" s="40"/>
      <c r="M158" s="182" t="s">
        <v>3</v>
      </c>
      <c r="N158" s="183" t="s">
        <v>45</v>
      </c>
      <c r="O158" s="73"/>
      <c r="P158" s="184">
        <f>O158*H158</f>
        <v>0</v>
      </c>
      <c r="Q158" s="184">
        <v>0</v>
      </c>
      <c r="R158" s="184">
        <f>Q158*H158</f>
        <v>0</v>
      </c>
      <c r="S158" s="184">
        <v>0</v>
      </c>
      <c r="T158" s="18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186" t="s">
        <v>246</v>
      </c>
      <c r="AT158" s="186" t="s">
        <v>241</v>
      </c>
      <c r="AU158" s="186" t="s">
        <v>86</v>
      </c>
      <c r="AY158" s="20" t="s">
        <v>239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20" t="s">
        <v>86</v>
      </c>
      <c r="BK158" s="187">
        <f>ROUND(I158*H158,2)</f>
        <v>0</v>
      </c>
      <c r="BL158" s="20" t="s">
        <v>246</v>
      </c>
      <c r="BM158" s="186" t="s">
        <v>1512</v>
      </c>
    </row>
    <row r="159" s="2" customFormat="1" ht="16.5" customHeight="1">
      <c r="A159" s="39"/>
      <c r="B159" s="174"/>
      <c r="C159" s="175" t="s">
        <v>1169</v>
      </c>
      <c r="D159" s="175" t="s">
        <v>241</v>
      </c>
      <c r="E159" s="176" t="s">
        <v>3719</v>
      </c>
      <c r="F159" s="177" t="s">
        <v>3270</v>
      </c>
      <c r="G159" s="178" t="s">
        <v>470</v>
      </c>
      <c r="H159" s="179">
        <v>190</v>
      </c>
      <c r="I159" s="180"/>
      <c r="J159" s="181">
        <f>ROUND(I159*H159,2)</f>
        <v>0</v>
      </c>
      <c r="K159" s="177" t="s">
        <v>460</v>
      </c>
      <c r="L159" s="40"/>
      <c r="M159" s="182" t="s">
        <v>3</v>
      </c>
      <c r="N159" s="183" t="s">
        <v>45</v>
      </c>
      <c r="O159" s="73"/>
      <c r="P159" s="184">
        <f>O159*H159</f>
        <v>0</v>
      </c>
      <c r="Q159" s="184">
        <v>0</v>
      </c>
      <c r="R159" s="184">
        <f>Q159*H159</f>
        <v>0</v>
      </c>
      <c r="S159" s="184">
        <v>0</v>
      </c>
      <c r="T159" s="18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186" t="s">
        <v>246</v>
      </c>
      <c r="AT159" s="186" t="s">
        <v>241</v>
      </c>
      <c r="AU159" s="186" t="s">
        <v>86</v>
      </c>
      <c r="AY159" s="20" t="s">
        <v>239</v>
      </c>
      <c r="BE159" s="187">
        <f>IF(N159="základní",J159,0)</f>
        <v>0</v>
      </c>
      <c r="BF159" s="187">
        <f>IF(N159="snížená",J159,0)</f>
        <v>0</v>
      </c>
      <c r="BG159" s="187">
        <f>IF(N159="zákl. přenesená",J159,0)</f>
        <v>0</v>
      </c>
      <c r="BH159" s="187">
        <f>IF(N159="sníž. přenesená",J159,0)</f>
        <v>0</v>
      </c>
      <c r="BI159" s="187">
        <f>IF(N159="nulová",J159,0)</f>
        <v>0</v>
      </c>
      <c r="BJ159" s="20" t="s">
        <v>86</v>
      </c>
      <c r="BK159" s="187">
        <f>ROUND(I159*H159,2)</f>
        <v>0</v>
      </c>
      <c r="BL159" s="20" t="s">
        <v>246</v>
      </c>
      <c r="BM159" s="186" t="s">
        <v>1525</v>
      </c>
    </row>
    <row r="160" s="2" customFormat="1">
      <c r="A160" s="39"/>
      <c r="B160" s="174"/>
      <c r="C160" s="175" t="s">
        <v>1175</v>
      </c>
      <c r="D160" s="175" t="s">
        <v>241</v>
      </c>
      <c r="E160" s="176" t="s">
        <v>3720</v>
      </c>
      <c r="F160" s="177" t="s">
        <v>3721</v>
      </c>
      <c r="G160" s="178" t="s">
        <v>470</v>
      </c>
      <c r="H160" s="179">
        <v>58</v>
      </c>
      <c r="I160" s="180"/>
      <c r="J160" s="181">
        <f>ROUND(I160*H160,2)</f>
        <v>0</v>
      </c>
      <c r="K160" s="177" t="s">
        <v>460</v>
      </c>
      <c r="L160" s="40"/>
      <c r="M160" s="182" t="s">
        <v>3</v>
      </c>
      <c r="N160" s="183" t="s">
        <v>45</v>
      </c>
      <c r="O160" s="73"/>
      <c r="P160" s="184">
        <f>O160*H160</f>
        <v>0</v>
      </c>
      <c r="Q160" s="184">
        <v>0</v>
      </c>
      <c r="R160" s="184">
        <f>Q160*H160</f>
        <v>0</v>
      </c>
      <c r="S160" s="184">
        <v>0</v>
      </c>
      <c r="T160" s="18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186" t="s">
        <v>246</v>
      </c>
      <c r="AT160" s="186" t="s">
        <v>241</v>
      </c>
      <c r="AU160" s="186" t="s">
        <v>86</v>
      </c>
      <c r="AY160" s="20" t="s">
        <v>239</v>
      </c>
      <c r="BE160" s="187">
        <f>IF(N160="základní",J160,0)</f>
        <v>0</v>
      </c>
      <c r="BF160" s="187">
        <f>IF(N160="snížená",J160,0)</f>
        <v>0</v>
      </c>
      <c r="BG160" s="187">
        <f>IF(N160="zákl. přenesená",J160,0)</f>
        <v>0</v>
      </c>
      <c r="BH160" s="187">
        <f>IF(N160="sníž. přenesená",J160,0)</f>
        <v>0</v>
      </c>
      <c r="BI160" s="187">
        <f>IF(N160="nulová",J160,0)</f>
        <v>0</v>
      </c>
      <c r="BJ160" s="20" t="s">
        <v>86</v>
      </c>
      <c r="BK160" s="187">
        <f>ROUND(I160*H160,2)</f>
        <v>0</v>
      </c>
      <c r="BL160" s="20" t="s">
        <v>246</v>
      </c>
      <c r="BM160" s="186" t="s">
        <v>1535</v>
      </c>
    </row>
    <row r="161" s="2" customFormat="1" ht="16.5" customHeight="1">
      <c r="A161" s="39"/>
      <c r="B161" s="174"/>
      <c r="C161" s="175" t="s">
        <v>1181</v>
      </c>
      <c r="D161" s="175" t="s">
        <v>241</v>
      </c>
      <c r="E161" s="176" t="s">
        <v>3585</v>
      </c>
      <c r="F161" s="177" t="s">
        <v>3270</v>
      </c>
      <c r="G161" s="178" t="s">
        <v>470</v>
      </c>
      <c r="H161" s="179">
        <v>58</v>
      </c>
      <c r="I161" s="180"/>
      <c r="J161" s="181">
        <f>ROUND(I161*H161,2)</f>
        <v>0</v>
      </c>
      <c r="K161" s="177" t="s">
        <v>460</v>
      </c>
      <c r="L161" s="40"/>
      <c r="M161" s="182" t="s">
        <v>3</v>
      </c>
      <c r="N161" s="183" t="s">
        <v>45</v>
      </c>
      <c r="O161" s="73"/>
      <c r="P161" s="184">
        <f>O161*H161</f>
        <v>0</v>
      </c>
      <c r="Q161" s="184">
        <v>0</v>
      </c>
      <c r="R161" s="184">
        <f>Q161*H161</f>
        <v>0</v>
      </c>
      <c r="S161" s="184">
        <v>0</v>
      </c>
      <c r="T161" s="18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186" t="s">
        <v>246</v>
      </c>
      <c r="AT161" s="186" t="s">
        <v>241</v>
      </c>
      <c r="AU161" s="186" t="s">
        <v>86</v>
      </c>
      <c r="AY161" s="20" t="s">
        <v>239</v>
      </c>
      <c r="BE161" s="187">
        <f>IF(N161="základní",J161,0)</f>
        <v>0</v>
      </c>
      <c r="BF161" s="187">
        <f>IF(N161="snížená",J161,0)</f>
        <v>0</v>
      </c>
      <c r="BG161" s="187">
        <f>IF(N161="zákl. přenesená",J161,0)</f>
        <v>0</v>
      </c>
      <c r="BH161" s="187">
        <f>IF(N161="sníž. přenesená",J161,0)</f>
        <v>0</v>
      </c>
      <c r="BI161" s="187">
        <f>IF(N161="nulová",J161,0)</f>
        <v>0</v>
      </c>
      <c r="BJ161" s="20" t="s">
        <v>86</v>
      </c>
      <c r="BK161" s="187">
        <f>ROUND(I161*H161,2)</f>
        <v>0</v>
      </c>
      <c r="BL161" s="20" t="s">
        <v>246</v>
      </c>
      <c r="BM161" s="186" t="s">
        <v>1544</v>
      </c>
    </row>
    <row r="162" s="2" customFormat="1" ht="16.5" customHeight="1">
      <c r="A162" s="39"/>
      <c r="B162" s="174"/>
      <c r="C162" s="175" t="s">
        <v>726</v>
      </c>
      <c r="D162" s="175" t="s">
        <v>241</v>
      </c>
      <c r="E162" s="176" t="s">
        <v>3722</v>
      </c>
      <c r="F162" s="177" t="s">
        <v>3723</v>
      </c>
      <c r="G162" s="178" t="s">
        <v>2689</v>
      </c>
      <c r="H162" s="179">
        <v>1</v>
      </c>
      <c r="I162" s="180"/>
      <c r="J162" s="181">
        <f>ROUND(I162*H162,2)</f>
        <v>0</v>
      </c>
      <c r="K162" s="177" t="s">
        <v>460</v>
      </c>
      <c r="L162" s="40"/>
      <c r="M162" s="182" t="s">
        <v>3</v>
      </c>
      <c r="N162" s="183" t="s">
        <v>45</v>
      </c>
      <c r="O162" s="73"/>
      <c r="P162" s="184">
        <f>O162*H162</f>
        <v>0</v>
      </c>
      <c r="Q162" s="184">
        <v>0</v>
      </c>
      <c r="R162" s="184">
        <f>Q162*H162</f>
        <v>0</v>
      </c>
      <c r="S162" s="184">
        <v>0</v>
      </c>
      <c r="T162" s="18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186" t="s">
        <v>246</v>
      </c>
      <c r="AT162" s="186" t="s">
        <v>241</v>
      </c>
      <c r="AU162" s="186" t="s">
        <v>86</v>
      </c>
      <c r="AY162" s="20" t="s">
        <v>239</v>
      </c>
      <c r="BE162" s="187">
        <f>IF(N162="základní",J162,0)</f>
        <v>0</v>
      </c>
      <c r="BF162" s="187">
        <f>IF(N162="snížená",J162,0)</f>
        <v>0</v>
      </c>
      <c r="BG162" s="187">
        <f>IF(N162="zákl. přenesená",J162,0)</f>
        <v>0</v>
      </c>
      <c r="BH162" s="187">
        <f>IF(N162="sníž. přenesená",J162,0)</f>
        <v>0</v>
      </c>
      <c r="BI162" s="187">
        <f>IF(N162="nulová",J162,0)</f>
        <v>0</v>
      </c>
      <c r="BJ162" s="20" t="s">
        <v>86</v>
      </c>
      <c r="BK162" s="187">
        <f>ROUND(I162*H162,2)</f>
        <v>0</v>
      </c>
      <c r="BL162" s="20" t="s">
        <v>246</v>
      </c>
      <c r="BM162" s="186" t="s">
        <v>1551</v>
      </c>
    </row>
    <row r="163" s="12" customFormat="1" ht="22.8" customHeight="1">
      <c r="A163" s="12"/>
      <c r="B163" s="161"/>
      <c r="C163" s="12"/>
      <c r="D163" s="162" t="s">
        <v>72</v>
      </c>
      <c r="E163" s="172" t="s">
        <v>3334</v>
      </c>
      <c r="F163" s="172" t="s">
        <v>3501</v>
      </c>
      <c r="G163" s="12"/>
      <c r="H163" s="12"/>
      <c r="I163" s="164"/>
      <c r="J163" s="173">
        <f>BK163</f>
        <v>0</v>
      </c>
      <c r="K163" s="12"/>
      <c r="L163" s="161"/>
      <c r="M163" s="166"/>
      <c r="N163" s="167"/>
      <c r="O163" s="167"/>
      <c r="P163" s="168">
        <f>SUM(P164:P169)</f>
        <v>0</v>
      </c>
      <c r="Q163" s="167"/>
      <c r="R163" s="168">
        <f>SUM(R164:R169)</f>
        <v>0</v>
      </c>
      <c r="S163" s="167"/>
      <c r="T163" s="169">
        <f>SUM(T164:T169)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2" t="s">
        <v>80</v>
      </c>
      <c r="AT163" s="170" t="s">
        <v>72</v>
      </c>
      <c r="AU163" s="170" t="s">
        <v>80</v>
      </c>
      <c r="AY163" s="162" t="s">
        <v>239</v>
      </c>
      <c r="BK163" s="171">
        <f>SUM(BK164:BK169)</f>
        <v>0</v>
      </c>
    </row>
    <row r="164" s="2" customFormat="1" ht="16.5" customHeight="1">
      <c r="A164" s="39"/>
      <c r="B164" s="174"/>
      <c r="C164" s="175" t="s">
        <v>1191</v>
      </c>
      <c r="D164" s="175" t="s">
        <v>241</v>
      </c>
      <c r="E164" s="176" t="s">
        <v>3724</v>
      </c>
      <c r="F164" s="177" t="s">
        <v>3503</v>
      </c>
      <c r="G164" s="178" t="s">
        <v>470</v>
      </c>
      <c r="H164" s="179">
        <v>1</v>
      </c>
      <c r="I164" s="180"/>
      <c r="J164" s="181">
        <f>ROUND(I164*H164,2)</f>
        <v>0</v>
      </c>
      <c r="K164" s="177" t="s">
        <v>460</v>
      </c>
      <c r="L164" s="40"/>
      <c r="M164" s="182" t="s">
        <v>3</v>
      </c>
      <c r="N164" s="183" t="s">
        <v>45</v>
      </c>
      <c r="O164" s="73"/>
      <c r="P164" s="184">
        <f>O164*H164</f>
        <v>0</v>
      </c>
      <c r="Q164" s="184">
        <v>0</v>
      </c>
      <c r="R164" s="184">
        <f>Q164*H164</f>
        <v>0</v>
      </c>
      <c r="S164" s="184">
        <v>0</v>
      </c>
      <c r="T164" s="18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186" t="s">
        <v>246</v>
      </c>
      <c r="AT164" s="186" t="s">
        <v>241</v>
      </c>
      <c r="AU164" s="186" t="s">
        <v>86</v>
      </c>
      <c r="AY164" s="20" t="s">
        <v>239</v>
      </c>
      <c r="BE164" s="187">
        <f>IF(N164="základní",J164,0)</f>
        <v>0</v>
      </c>
      <c r="BF164" s="187">
        <f>IF(N164="snížená",J164,0)</f>
        <v>0</v>
      </c>
      <c r="BG164" s="187">
        <f>IF(N164="zákl. přenesená",J164,0)</f>
        <v>0</v>
      </c>
      <c r="BH164" s="187">
        <f>IF(N164="sníž. přenesená",J164,0)</f>
        <v>0</v>
      </c>
      <c r="BI164" s="187">
        <f>IF(N164="nulová",J164,0)</f>
        <v>0</v>
      </c>
      <c r="BJ164" s="20" t="s">
        <v>86</v>
      </c>
      <c r="BK164" s="187">
        <f>ROUND(I164*H164,2)</f>
        <v>0</v>
      </c>
      <c r="BL164" s="20" t="s">
        <v>246</v>
      </c>
      <c r="BM164" s="186" t="s">
        <v>1560</v>
      </c>
    </row>
    <row r="165" s="2" customFormat="1" ht="16.5" customHeight="1">
      <c r="A165" s="39"/>
      <c r="B165" s="174"/>
      <c r="C165" s="175" t="s">
        <v>1201</v>
      </c>
      <c r="D165" s="175" t="s">
        <v>241</v>
      </c>
      <c r="E165" s="176" t="s">
        <v>3505</v>
      </c>
      <c r="F165" s="177" t="s">
        <v>3506</v>
      </c>
      <c r="G165" s="178" t="s">
        <v>3507</v>
      </c>
      <c r="H165" s="179">
        <v>20</v>
      </c>
      <c r="I165" s="180"/>
      <c r="J165" s="181">
        <f>ROUND(I165*H165,2)</f>
        <v>0</v>
      </c>
      <c r="K165" s="177" t="s">
        <v>460</v>
      </c>
      <c r="L165" s="40"/>
      <c r="M165" s="182" t="s">
        <v>3</v>
      </c>
      <c r="N165" s="183" t="s">
        <v>45</v>
      </c>
      <c r="O165" s="73"/>
      <c r="P165" s="184">
        <f>O165*H165</f>
        <v>0</v>
      </c>
      <c r="Q165" s="184">
        <v>0</v>
      </c>
      <c r="R165" s="184">
        <f>Q165*H165</f>
        <v>0</v>
      </c>
      <c r="S165" s="184">
        <v>0</v>
      </c>
      <c r="T165" s="18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186" t="s">
        <v>246</v>
      </c>
      <c r="AT165" s="186" t="s">
        <v>241</v>
      </c>
      <c r="AU165" s="186" t="s">
        <v>86</v>
      </c>
      <c r="AY165" s="20" t="s">
        <v>239</v>
      </c>
      <c r="BE165" s="187">
        <f>IF(N165="základní",J165,0)</f>
        <v>0</v>
      </c>
      <c r="BF165" s="187">
        <f>IF(N165="snížená",J165,0)</f>
        <v>0</v>
      </c>
      <c r="BG165" s="187">
        <f>IF(N165="zákl. přenesená",J165,0)</f>
        <v>0</v>
      </c>
      <c r="BH165" s="187">
        <f>IF(N165="sníž. přenesená",J165,0)</f>
        <v>0</v>
      </c>
      <c r="BI165" s="187">
        <f>IF(N165="nulová",J165,0)</f>
        <v>0</v>
      </c>
      <c r="BJ165" s="20" t="s">
        <v>86</v>
      </c>
      <c r="BK165" s="187">
        <f>ROUND(I165*H165,2)</f>
        <v>0</v>
      </c>
      <c r="BL165" s="20" t="s">
        <v>246</v>
      </c>
      <c r="BM165" s="186" t="s">
        <v>1588</v>
      </c>
    </row>
    <row r="166" s="2" customFormat="1" ht="16.5" customHeight="1">
      <c r="A166" s="39"/>
      <c r="B166" s="174"/>
      <c r="C166" s="175" t="s">
        <v>1207</v>
      </c>
      <c r="D166" s="175" t="s">
        <v>241</v>
      </c>
      <c r="E166" s="176" t="s">
        <v>3725</v>
      </c>
      <c r="F166" s="177" t="s">
        <v>3509</v>
      </c>
      <c r="G166" s="178" t="s">
        <v>470</v>
      </c>
      <c r="H166" s="179">
        <v>1</v>
      </c>
      <c r="I166" s="180"/>
      <c r="J166" s="181">
        <f>ROUND(I166*H166,2)</f>
        <v>0</v>
      </c>
      <c r="K166" s="177" t="s">
        <v>460</v>
      </c>
      <c r="L166" s="40"/>
      <c r="M166" s="182" t="s">
        <v>3</v>
      </c>
      <c r="N166" s="183" t="s">
        <v>45</v>
      </c>
      <c r="O166" s="73"/>
      <c r="P166" s="184">
        <f>O166*H166</f>
        <v>0</v>
      </c>
      <c r="Q166" s="184">
        <v>0</v>
      </c>
      <c r="R166" s="184">
        <f>Q166*H166</f>
        <v>0</v>
      </c>
      <c r="S166" s="184">
        <v>0</v>
      </c>
      <c r="T166" s="18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186" t="s">
        <v>246</v>
      </c>
      <c r="AT166" s="186" t="s">
        <v>241</v>
      </c>
      <c r="AU166" s="186" t="s">
        <v>86</v>
      </c>
      <c r="AY166" s="20" t="s">
        <v>239</v>
      </c>
      <c r="BE166" s="187">
        <f>IF(N166="základní",J166,0)</f>
        <v>0</v>
      </c>
      <c r="BF166" s="187">
        <f>IF(N166="snížená",J166,0)</f>
        <v>0</v>
      </c>
      <c r="BG166" s="187">
        <f>IF(N166="zákl. přenesená",J166,0)</f>
        <v>0</v>
      </c>
      <c r="BH166" s="187">
        <f>IF(N166="sníž. přenesená",J166,0)</f>
        <v>0</v>
      </c>
      <c r="BI166" s="187">
        <f>IF(N166="nulová",J166,0)</f>
        <v>0</v>
      </c>
      <c r="BJ166" s="20" t="s">
        <v>86</v>
      </c>
      <c r="BK166" s="187">
        <f>ROUND(I166*H166,2)</f>
        <v>0</v>
      </c>
      <c r="BL166" s="20" t="s">
        <v>246</v>
      </c>
      <c r="BM166" s="186" t="s">
        <v>1597</v>
      </c>
    </row>
    <row r="167" s="2" customFormat="1" ht="16.5" customHeight="1">
      <c r="A167" s="39"/>
      <c r="B167" s="174"/>
      <c r="C167" s="175" t="s">
        <v>1212</v>
      </c>
      <c r="D167" s="175" t="s">
        <v>241</v>
      </c>
      <c r="E167" s="176" t="s">
        <v>3511</v>
      </c>
      <c r="F167" s="177" t="s">
        <v>3512</v>
      </c>
      <c r="G167" s="178" t="s">
        <v>3507</v>
      </c>
      <c r="H167" s="179">
        <v>10</v>
      </c>
      <c r="I167" s="180"/>
      <c r="J167" s="181">
        <f>ROUND(I167*H167,2)</f>
        <v>0</v>
      </c>
      <c r="K167" s="177" t="s">
        <v>460</v>
      </c>
      <c r="L167" s="40"/>
      <c r="M167" s="182" t="s">
        <v>3</v>
      </c>
      <c r="N167" s="183" t="s">
        <v>45</v>
      </c>
      <c r="O167" s="73"/>
      <c r="P167" s="184">
        <f>O167*H167</f>
        <v>0</v>
      </c>
      <c r="Q167" s="184">
        <v>0</v>
      </c>
      <c r="R167" s="184">
        <f>Q167*H167</f>
        <v>0</v>
      </c>
      <c r="S167" s="184">
        <v>0</v>
      </c>
      <c r="T167" s="18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186" t="s">
        <v>246</v>
      </c>
      <c r="AT167" s="186" t="s">
        <v>241</v>
      </c>
      <c r="AU167" s="186" t="s">
        <v>86</v>
      </c>
      <c r="AY167" s="20" t="s">
        <v>239</v>
      </c>
      <c r="BE167" s="187">
        <f>IF(N167="základní",J167,0)</f>
        <v>0</v>
      </c>
      <c r="BF167" s="187">
        <f>IF(N167="snížená",J167,0)</f>
        <v>0</v>
      </c>
      <c r="BG167" s="187">
        <f>IF(N167="zákl. přenesená",J167,0)</f>
        <v>0</v>
      </c>
      <c r="BH167" s="187">
        <f>IF(N167="sníž. přenesená",J167,0)</f>
        <v>0</v>
      </c>
      <c r="BI167" s="187">
        <f>IF(N167="nulová",J167,0)</f>
        <v>0</v>
      </c>
      <c r="BJ167" s="20" t="s">
        <v>86</v>
      </c>
      <c r="BK167" s="187">
        <f>ROUND(I167*H167,2)</f>
        <v>0</v>
      </c>
      <c r="BL167" s="20" t="s">
        <v>246</v>
      </c>
      <c r="BM167" s="186" t="s">
        <v>1607</v>
      </c>
    </row>
    <row r="168" s="2" customFormat="1" ht="16.5" customHeight="1">
      <c r="A168" s="39"/>
      <c r="B168" s="174"/>
      <c r="C168" s="175" t="s">
        <v>1225</v>
      </c>
      <c r="D168" s="175" t="s">
        <v>241</v>
      </c>
      <c r="E168" s="176" t="s">
        <v>3726</v>
      </c>
      <c r="F168" s="177" t="s">
        <v>3727</v>
      </c>
      <c r="G168" s="178" t="s">
        <v>279</v>
      </c>
      <c r="H168" s="179">
        <v>1.5</v>
      </c>
      <c r="I168" s="180"/>
      <c r="J168" s="181">
        <f>ROUND(I168*H168,2)</f>
        <v>0</v>
      </c>
      <c r="K168" s="177" t="s">
        <v>460</v>
      </c>
      <c r="L168" s="40"/>
      <c r="M168" s="182" t="s">
        <v>3</v>
      </c>
      <c r="N168" s="183" t="s">
        <v>45</v>
      </c>
      <c r="O168" s="73"/>
      <c r="P168" s="184">
        <f>O168*H168</f>
        <v>0</v>
      </c>
      <c r="Q168" s="184">
        <v>0</v>
      </c>
      <c r="R168" s="184">
        <f>Q168*H168</f>
        <v>0</v>
      </c>
      <c r="S168" s="184">
        <v>0</v>
      </c>
      <c r="T168" s="18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186" t="s">
        <v>246</v>
      </c>
      <c r="AT168" s="186" t="s">
        <v>241</v>
      </c>
      <c r="AU168" s="186" t="s">
        <v>86</v>
      </c>
      <c r="AY168" s="20" t="s">
        <v>239</v>
      </c>
      <c r="BE168" s="187">
        <f>IF(N168="základní",J168,0)</f>
        <v>0</v>
      </c>
      <c r="BF168" s="187">
        <f>IF(N168="snížená",J168,0)</f>
        <v>0</v>
      </c>
      <c r="BG168" s="187">
        <f>IF(N168="zákl. přenesená",J168,0)</f>
        <v>0</v>
      </c>
      <c r="BH168" s="187">
        <f>IF(N168="sníž. přenesená",J168,0)</f>
        <v>0</v>
      </c>
      <c r="BI168" s="187">
        <f>IF(N168="nulová",J168,0)</f>
        <v>0</v>
      </c>
      <c r="BJ168" s="20" t="s">
        <v>86</v>
      </c>
      <c r="BK168" s="187">
        <f>ROUND(I168*H168,2)</f>
        <v>0</v>
      </c>
      <c r="BL168" s="20" t="s">
        <v>246</v>
      </c>
      <c r="BM168" s="186" t="s">
        <v>1618</v>
      </c>
    </row>
    <row r="169" s="2" customFormat="1" ht="16.5" customHeight="1">
      <c r="A169" s="39"/>
      <c r="B169" s="174"/>
      <c r="C169" s="175" t="s">
        <v>1230</v>
      </c>
      <c r="D169" s="175" t="s">
        <v>241</v>
      </c>
      <c r="E169" s="176" t="s">
        <v>3728</v>
      </c>
      <c r="F169" s="177" t="s">
        <v>3518</v>
      </c>
      <c r="G169" s="178" t="s">
        <v>2689</v>
      </c>
      <c r="H169" s="179">
        <v>1</v>
      </c>
      <c r="I169" s="180"/>
      <c r="J169" s="181">
        <f>ROUND(I169*H169,2)</f>
        <v>0</v>
      </c>
      <c r="K169" s="177" t="s">
        <v>460</v>
      </c>
      <c r="L169" s="40"/>
      <c r="M169" s="222" t="s">
        <v>3</v>
      </c>
      <c r="N169" s="223" t="s">
        <v>45</v>
      </c>
      <c r="O169" s="224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186" t="s">
        <v>246</v>
      </c>
      <c r="AT169" s="186" t="s">
        <v>241</v>
      </c>
      <c r="AU169" s="186" t="s">
        <v>86</v>
      </c>
      <c r="AY169" s="20" t="s">
        <v>239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20" t="s">
        <v>86</v>
      </c>
      <c r="BK169" s="187">
        <f>ROUND(I169*H169,2)</f>
        <v>0</v>
      </c>
      <c r="BL169" s="20" t="s">
        <v>246</v>
      </c>
      <c r="BM169" s="186" t="s">
        <v>1629</v>
      </c>
    </row>
    <row r="170" s="2" customFormat="1" ht="6.96" customHeight="1">
      <c r="A170" s="39"/>
      <c r="B170" s="56"/>
      <c r="C170" s="57"/>
      <c r="D170" s="57"/>
      <c r="E170" s="57"/>
      <c r="F170" s="57"/>
      <c r="G170" s="57"/>
      <c r="H170" s="57"/>
      <c r="I170" s="57"/>
      <c r="J170" s="57"/>
      <c r="K170" s="57"/>
      <c r="L170" s="40"/>
      <c r="M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</sheetData>
  <autoFilter ref="C98:K16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151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3211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3729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ROUND(J97,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ROUND((SUM(BE97:BE216)),  2)</f>
        <v>0</v>
      </c>
      <c r="G37" s="39"/>
      <c r="H37" s="39"/>
      <c r="I37" s="133">
        <v>0.20999999999999999</v>
      </c>
      <c r="J37" s="132">
        <f>ROUND(((SUM(BE97:BE216))*I37),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ROUND((SUM(BF97:BF216)),  2)</f>
        <v>0</v>
      </c>
      <c r="G38" s="39"/>
      <c r="H38" s="39"/>
      <c r="I38" s="133">
        <v>0.14999999999999999</v>
      </c>
      <c r="J38" s="132">
        <f>ROUND(((SUM(BF97:BF216))*I38),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ROUND((SUM(BG97:BG216)),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ROUND((SUM(BH97:BH216)),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ROUND((SUM(BI97:BI216)),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3211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SO-04.04.03 - EPS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J97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3730</v>
      </c>
      <c r="E68" s="145"/>
      <c r="F68" s="145"/>
      <c r="G68" s="145"/>
      <c r="H68" s="145"/>
      <c r="I68" s="145"/>
      <c r="J68" s="146">
        <f>J98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43"/>
      <c r="C69" s="9"/>
      <c r="D69" s="144" t="s">
        <v>3731</v>
      </c>
      <c r="E69" s="145"/>
      <c r="F69" s="145"/>
      <c r="G69" s="145"/>
      <c r="H69" s="145"/>
      <c r="I69" s="145"/>
      <c r="J69" s="146">
        <f>J142</f>
        <v>0</v>
      </c>
      <c r="K69" s="9"/>
      <c r="L69" s="14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43"/>
      <c r="C70" s="9"/>
      <c r="D70" s="144" t="s">
        <v>3732</v>
      </c>
      <c r="E70" s="145"/>
      <c r="F70" s="145"/>
      <c r="G70" s="145"/>
      <c r="H70" s="145"/>
      <c r="I70" s="145"/>
      <c r="J70" s="146">
        <f>J179</f>
        <v>0</v>
      </c>
      <c r="K70" s="9"/>
      <c r="L70" s="14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43"/>
      <c r="C71" s="9"/>
      <c r="D71" s="144" t="s">
        <v>3733</v>
      </c>
      <c r="E71" s="145"/>
      <c r="F71" s="145"/>
      <c r="G71" s="145"/>
      <c r="H71" s="145"/>
      <c r="I71" s="145"/>
      <c r="J71" s="146">
        <f>J197</f>
        <v>0</v>
      </c>
      <c r="K71" s="9"/>
      <c r="L71" s="14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43"/>
      <c r="C72" s="9"/>
      <c r="D72" s="144" t="s">
        <v>3734</v>
      </c>
      <c r="E72" s="145"/>
      <c r="F72" s="145"/>
      <c r="G72" s="145"/>
      <c r="H72" s="145"/>
      <c r="I72" s="145"/>
      <c r="J72" s="146">
        <f>J206</f>
        <v>0</v>
      </c>
      <c r="K72" s="9"/>
      <c r="L72" s="14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43"/>
      <c r="C73" s="9"/>
      <c r="D73" s="144" t="s">
        <v>3735</v>
      </c>
      <c r="E73" s="145"/>
      <c r="F73" s="145"/>
      <c r="G73" s="145"/>
      <c r="H73" s="145"/>
      <c r="I73" s="145"/>
      <c r="J73" s="146">
        <f>J208</f>
        <v>0</v>
      </c>
      <c r="K73" s="9"/>
      <c r="L73" s="14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2" customFormat="1" ht="21.84" customHeight="1">
      <c r="A74" s="39"/>
      <c r="B74" s="40"/>
      <c r="C74" s="39"/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56"/>
      <c r="C75" s="57"/>
      <c r="D75" s="57"/>
      <c r="E75" s="57"/>
      <c r="F75" s="57"/>
      <c r="G75" s="57"/>
      <c r="H75" s="57"/>
      <c r="I75" s="57"/>
      <c r="J75" s="57"/>
      <c r="K75" s="57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9" s="2" customFormat="1" ht="6.96" customHeight="1">
      <c r="A79" s="39"/>
      <c r="B79" s="58"/>
      <c r="C79" s="59"/>
      <c r="D79" s="59"/>
      <c r="E79" s="59"/>
      <c r="F79" s="59"/>
      <c r="G79" s="59"/>
      <c r="H79" s="59"/>
      <c r="I79" s="59"/>
      <c r="J79" s="59"/>
      <c r="K79" s="5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224</v>
      </c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39"/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17</v>
      </c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39"/>
      <c r="D83" s="39"/>
      <c r="E83" s="125" t="str">
        <f>E7</f>
        <v>Kolovraty - dostupné bydlení</v>
      </c>
      <c r="F83" s="33"/>
      <c r="G83" s="33"/>
      <c r="H83" s="33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3"/>
      <c r="C84" s="33" t="s">
        <v>213</v>
      </c>
      <c r="L84" s="23"/>
    </row>
    <row r="85" s="1" customFormat="1" ht="16.5" customHeight="1">
      <c r="B85" s="23"/>
      <c r="E85" s="125" t="s">
        <v>571</v>
      </c>
      <c r="F85" s="1"/>
      <c r="G85" s="1"/>
      <c r="H85" s="1"/>
      <c r="L85" s="23"/>
    </row>
    <row r="86" s="1" customFormat="1" ht="12" customHeight="1">
      <c r="B86" s="23"/>
      <c r="C86" s="33" t="s">
        <v>215</v>
      </c>
      <c r="L86" s="23"/>
    </row>
    <row r="87" s="2" customFormat="1" ht="16.5" customHeight="1">
      <c r="A87" s="39"/>
      <c r="B87" s="40"/>
      <c r="C87" s="39"/>
      <c r="D87" s="39"/>
      <c r="E87" s="131" t="s">
        <v>3211</v>
      </c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2600</v>
      </c>
      <c r="D88" s="39"/>
      <c r="E88" s="39"/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39"/>
      <c r="D89" s="39"/>
      <c r="E89" s="63" t="str">
        <f>E13</f>
        <v>SO-04.04.03 - EPS</v>
      </c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39"/>
      <c r="D90" s="39"/>
      <c r="E90" s="39"/>
      <c r="F90" s="39"/>
      <c r="G90" s="39"/>
      <c r="H90" s="39"/>
      <c r="I90" s="39"/>
      <c r="J90" s="39"/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39"/>
      <c r="E91" s="39"/>
      <c r="F91" s="28" t="str">
        <f>F16</f>
        <v>Kolovraty</v>
      </c>
      <c r="G91" s="39"/>
      <c r="H91" s="39"/>
      <c r="I91" s="33" t="s">
        <v>24</v>
      </c>
      <c r="J91" s="65" t="str">
        <f>IF(J16="","",J16)</f>
        <v>28. 6. 2021</v>
      </c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39"/>
      <c r="D92" s="39"/>
      <c r="E92" s="39"/>
      <c r="F92" s="39"/>
      <c r="G92" s="39"/>
      <c r="H92" s="39"/>
      <c r="I92" s="39"/>
      <c r="J92" s="39"/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26</v>
      </c>
      <c r="D93" s="39"/>
      <c r="E93" s="39"/>
      <c r="F93" s="28" t="str">
        <f>E19</f>
        <v>atelier HETA s.r.o.</v>
      </c>
      <c r="G93" s="39"/>
      <c r="H93" s="39"/>
      <c r="I93" s="33" t="s">
        <v>32</v>
      </c>
      <c r="J93" s="37" t="str">
        <f>E25</f>
        <v>atelier HETA s.r.o.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39"/>
      <c r="E94" s="39"/>
      <c r="F94" s="28" t="str">
        <f>IF(E22="","",E22)</f>
        <v>Vyplň údaj</v>
      </c>
      <c r="G94" s="39"/>
      <c r="H94" s="39"/>
      <c r="I94" s="33" t="s">
        <v>34</v>
      </c>
      <c r="J94" s="37" t="str">
        <f>E28</f>
        <v>Toman Martin</v>
      </c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39"/>
      <c r="D95" s="39"/>
      <c r="E95" s="39"/>
      <c r="F95" s="39"/>
      <c r="G95" s="39"/>
      <c r="H95" s="39"/>
      <c r="I95" s="39"/>
      <c r="J95" s="39"/>
      <c r="K95" s="39"/>
      <c r="L95" s="12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51"/>
      <c r="B96" s="152"/>
      <c r="C96" s="153" t="s">
        <v>225</v>
      </c>
      <c r="D96" s="154" t="s">
        <v>58</v>
      </c>
      <c r="E96" s="154" t="s">
        <v>54</v>
      </c>
      <c r="F96" s="154" t="s">
        <v>55</v>
      </c>
      <c r="G96" s="154" t="s">
        <v>226</v>
      </c>
      <c r="H96" s="154" t="s">
        <v>227</v>
      </c>
      <c r="I96" s="154" t="s">
        <v>228</v>
      </c>
      <c r="J96" s="154" t="s">
        <v>219</v>
      </c>
      <c r="K96" s="155" t="s">
        <v>229</v>
      </c>
      <c r="L96" s="156"/>
      <c r="M96" s="81" t="s">
        <v>3</v>
      </c>
      <c r="N96" s="82" t="s">
        <v>43</v>
      </c>
      <c r="O96" s="82" t="s">
        <v>230</v>
      </c>
      <c r="P96" s="82" t="s">
        <v>231</v>
      </c>
      <c r="Q96" s="82" t="s">
        <v>232</v>
      </c>
      <c r="R96" s="82" t="s">
        <v>233</v>
      </c>
      <c r="S96" s="82" t="s">
        <v>234</v>
      </c>
      <c r="T96" s="83" t="s">
        <v>235</v>
      </c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</row>
    <row r="97" s="2" customFormat="1" ht="22.8" customHeight="1">
      <c r="A97" s="39"/>
      <c r="B97" s="40"/>
      <c r="C97" s="88" t="s">
        <v>236</v>
      </c>
      <c r="D97" s="39"/>
      <c r="E97" s="39"/>
      <c r="F97" s="39"/>
      <c r="G97" s="39"/>
      <c r="H97" s="39"/>
      <c r="I97" s="39"/>
      <c r="J97" s="157">
        <f>BK97</f>
        <v>0</v>
      </c>
      <c r="K97" s="39"/>
      <c r="L97" s="40"/>
      <c r="M97" s="84"/>
      <c r="N97" s="69"/>
      <c r="O97" s="85"/>
      <c r="P97" s="158">
        <f>P98+P142+P179+P197+P206+P208</f>
        <v>0</v>
      </c>
      <c r="Q97" s="85"/>
      <c r="R97" s="158">
        <f>R98+R142+R179+R197+R206+R208</f>
        <v>0</v>
      </c>
      <c r="S97" s="85"/>
      <c r="T97" s="159">
        <f>T98+T142+T179+T197+T206+T208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20" t="s">
        <v>72</v>
      </c>
      <c r="AU97" s="20" t="s">
        <v>220</v>
      </c>
      <c r="BK97" s="160">
        <f>BK98+BK142+BK179+BK197+BK206+BK208</f>
        <v>0</v>
      </c>
    </row>
    <row r="98" s="12" customFormat="1" ht="25.92" customHeight="1">
      <c r="A98" s="12"/>
      <c r="B98" s="161"/>
      <c r="C98" s="12"/>
      <c r="D98" s="162" t="s">
        <v>72</v>
      </c>
      <c r="E98" s="163" t="s">
        <v>455</v>
      </c>
      <c r="F98" s="163" t="s">
        <v>3736</v>
      </c>
      <c r="G98" s="12"/>
      <c r="H98" s="12"/>
      <c r="I98" s="164"/>
      <c r="J98" s="165">
        <f>BK98</f>
        <v>0</v>
      </c>
      <c r="K98" s="12"/>
      <c r="L98" s="161"/>
      <c r="M98" s="166"/>
      <c r="N98" s="167"/>
      <c r="O98" s="167"/>
      <c r="P98" s="168">
        <f>SUM(P99:P141)</f>
        <v>0</v>
      </c>
      <c r="Q98" s="167"/>
      <c r="R98" s="168">
        <f>SUM(R99:R141)</f>
        <v>0</v>
      </c>
      <c r="S98" s="167"/>
      <c r="T98" s="169">
        <f>SUM(T99:T141)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2" t="s">
        <v>80</v>
      </c>
      <c r="AT98" s="170" t="s">
        <v>72</v>
      </c>
      <c r="AU98" s="170" t="s">
        <v>73</v>
      </c>
      <c r="AY98" s="162" t="s">
        <v>239</v>
      </c>
      <c r="BK98" s="171">
        <f>SUM(BK99:BK141)</f>
        <v>0</v>
      </c>
    </row>
    <row r="99" s="2" customFormat="1" ht="16.5" customHeight="1">
      <c r="A99" s="39"/>
      <c r="B99" s="174"/>
      <c r="C99" s="175" t="s">
        <v>80</v>
      </c>
      <c r="D99" s="175" t="s">
        <v>241</v>
      </c>
      <c r="E99" s="176" t="s">
        <v>3737</v>
      </c>
      <c r="F99" s="177" t="s">
        <v>3738</v>
      </c>
      <c r="G99" s="178" t="s">
        <v>470</v>
      </c>
      <c r="H99" s="179">
        <v>1</v>
      </c>
      <c r="I99" s="180"/>
      <c r="J99" s="181">
        <f>ROUND(I99*H99,2)</f>
        <v>0</v>
      </c>
      <c r="K99" s="177" t="s">
        <v>460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246</v>
      </c>
      <c r="AT99" s="186" t="s">
        <v>241</v>
      </c>
      <c r="AU99" s="186" t="s">
        <v>80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246</v>
      </c>
      <c r="BM99" s="186" t="s">
        <v>86</v>
      </c>
    </row>
    <row r="100" s="2" customFormat="1" ht="33" customHeight="1">
      <c r="A100" s="39"/>
      <c r="B100" s="174"/>
      <c r="C100" s="175" t="s">
        <v>86</v>
      </c>
      <c r="D100" s="175" t="s">
        <v>241</v>
      </c>
      <c r="E100" s="176" t="s">
        <v>3739</v>
      </c>
      <c r="F100" s="177" t="s">
        <v>3740</v>
      </c>
      <c r="G100" s="178" t="s">
        <v>470</v>
      </c>
      <c r="H100" s="179">
        <v>1</v>
      </c>
      <c r="I100" s="180"/>
      <c r="J100" s="181">
        <f>ROUND(I100*H100,2)</f>
        <v>0</v>
      </c>
      <c r="K100" s="177" t="s">
        <v>460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80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246</v>
      </c>
    </row>
    <row r="101" s="2" customFormat="1" ht="16.5" customHeight="1">
      <c r="A101" s="39"/>
      <c r="B101" s="174"/>
      <c r="C101" s="175" t="s">
        <v>117</v>
      </c>
      <c r="D101" s="175" t="s">
        <v>241</v>
      </c>
      <c r="E101" s="176" t="s">
        <v>3741</v>
      </c>
      <c r="F101" s="177" t="s">
        <v>3742</v>
      </c>
      <c r="G101" s="178" t="s">
        <v>470</v>
      </c>
      <c r="H101" s="179">
        <v>2</v>
      </c>
      <c r="I101" s="180"/>
      <c r="J101" s="181">
        <f>ROUND(I101*H101,2)</f>
        <v>0</v>
      </c>
      <c r="K101" s="177" t="s">
        <v>460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80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276</v>
      </c>
    </row>
    <row r="102" s="2" customFormat="1" ht="16.5" customHeight="1">
      <c r="A102" s="39"/>
      <c r="B102" s="174"/>
      <c r="C102" s="175" t="s">
        <v>246</v>
      </c>
      <c r="D102" s="175" t="s">
        <v>241</v>
      </c>
      <c r="E102" s="176" t="s">
        <v>3743</v>
      </c>
      <c r="F102" s="177" t="s">
        <v>3744</v>
      </c>
      <c r="G102" s="178" t="s">
        <v>470</v>
      </c>
      <c r="H102" s="179">
        <v>1</v>
      </c>
      <c r="I102" s="180"/>
      <c r="J102" s="181">
        <f>ROUND(I102*H102,2)</f>
        <v>0</v>
      </c>
      <c r="K102" s="177" t="s">
        <v>460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80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287</v>
      </c>
    </row>
    <row r="103" s="2" customFormat="1">
      <c r="A103" s="39"/>
      <c r="B103" s="174"/>
      <c r="C103" s="175" t="s">
        <v>271</v>
      </c>
      <c r="D103" s="175" t="s">
        <v>241</v>
      </c>
      <c r="E103" s="176" t="s">
        <v>3745</v>
      </c>
      <c r="F103" s="177" t="s">
        <v>3746</v>
      </c>
      <c r="G103" s="178" t="s">
        <v>470</v>
      </c>
      <c r="H103" s="179">
        <v>1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80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299</v>
      </c>
    </row>
    <row r="104" s="2" customFormat="1">
      <c r="A104" s="39"/>
      <c r="B104" s="174"/>
      <c r="C104" s="175" t="s">
        <v>276</v>
      </c>
      <c r="D104" s="175" t="s">
        <v>241</v>
      </c>
      <c r="E104" s="176" t="s">
        <v>3747</v>
      </c>
      <c r="F104" s="177" t="s">
        <v>3748</v>
      </c>
      <c r="G104" s="178" t="s">
        <v>470</v>
      </c>
      <c r="H104" s="179">
        <v>4</v>
      </c>
      <c r="I104" s="180"/>
      <c r="J104" s="181">
        <f>ROUND(I104*H104,2)</f>
        <v>0</v>
      </c>
      <c r="K104" s="177" t="s">
        <v>460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80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357</v>
      </c>
    </row>
    <row r="105" s="2" customFormat="1" ht="16.5" customHeight="1">
      <c r="A105" s="39"/>
      <c r="B105" s="174"/>
      <c r="C105" s="175" t="s">
        <v>283</v>
      </c>
      <c r="D105" s="175" t="s">
        <v>241</v>
      </c>
      <c r="E105" s="176" t="s">
        <v>3749</v>
      </c>
      <c r="F105" s="177" t="s">
        <v>3750</v>
      </c>
      <c r="G105" s="178" t="s">
        <v>470</v>
      </c>
      <c r="H105" s="179">
        <v>4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80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368</v>
      </c>
    </row>
    <row r="106" s="2" customFormat="1">
      <c r="A106" s="39"/>
      <c r="B106" s="40"/>
      <c r="C106" s="39"/>
      <c r="D106" s="189" t="s">
        <v>391</v>
      </c>
      <c r="E106" s="39"/>
      <c r="F106" s="227" t="s">
        <v>3751</v>
      </c>
      <c r="G106" s="39"/>
      <c r="H106" s="39"/>
      <c r="I106" s="228"/>
      <c r="J106" s="39"/>
      <c r="K106" s="39"/>
      <c r="L106" s="40"/>
      <c r="M106" s="229"/>
      <c r="N106" s="230"/>
      <c r="O106" s="73"/>
      <c r="P106" s="73"/>
      <c r="Q106" s="73"/>
      <c r="R106" s="73"/>
      <c r="S106" s="73"/>
      <c r="T106" s="74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20" t="s">
        <v>391</v>
      </c>
      <c r="AU106" s="20" t="s">
        <v>80</v>
      </c>
    </row>
    <row r="107" s="2" customFormat="1" ht="21.75" customHeight="1">
      <c r="A107" s="39"/>
      <c r="B107" s="174"/>
      <c r="C107" s="175" t="s">
        <v>287</v>
      </c>
      <c r="D107" s="175" t="s">
        <v>241</v>
      </c>
      <c r="E107" s="176" t="s">
        <v>3752</v>
      </c>
      <c r="F107" s="177" t="s">
        <v>3753</v>
      </c>
      <c r="G107" s="178" t="s">
        <v>470</v>
      </c>
      <c r="H107" s="179">
        <v>10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80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377</v>
      </c>
    </row>
    <row r="108" s="2" customFormat="1">
      <c r="A108" s="39"/>
      <c r="B108" s="40"/>
      <c r="C108" s="39"/>
      <c r="D108" s="189" t="s">
        <v>391</v>
      </c>
      <c r="E108" s="39"/>
      <c r="F108" s="227" t="s">
        <v>3754</v>
      </c>
      <c r="G108" s="39"/>
      <c r="H108" s="39"/>
      <c r="I108" s="228"/>
      <c r="J108" s="39"/>
      <c r="K108" s="39"/>
      <c r="L108" s="40"/>
      <c r="M108" s="229"/>
      <c r="N108" s="230"/>
      <c r="O108" s="73"/>
      <c r="P108" s="73"/>
      <c r="Q108" s="73"/>
      <c r="R108" s="73"/>
      <c r="S108" s="73"/>
      <c r="T108" s="74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20" t="s">
        <v>391</v>
      </c>
      <c r="AU108" s="20" t="s">
        <v>80</v>
      </c>
    </row>
    <row r="109" s="2" customFormat="1" ht="16.5" customHeight="1">
      <c r="A109" s="39"/>
      <c r="B109" s="174"/>
      <c r="C109" s="175" t="s">
        <v>293</v>
      </c>
      <c r="D109" s="175" t="s">
        <v>241</v>
      </c>
      <c r="E109" s="176" t="s">
        <v>3755</v>
      </c>
      <c r="F109" s="177" t="s">
        <v>3756</v>
      </c>
      <c r="G109" s="178" t="s">
        <v>470</v>
      </c>
      <c r="H109" s="179">
        <v>10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80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387</v>
      </c>
    </row>
    <row r="110" s="2" customFormat="1">
      <c r="A110" s="39"/>
      <c r="B110" s="40"/>
      <c r="C110" s="39"/>
      <c r="D110" s="189" t="s">
        <v>391</v>
      </c>
      <c r="E110" s="39"/>
      <c r="F110" s="227" t="s">
        <v>3757</v>
      </c>
      <c r="G110" s="39"/>
      <c r="H110" s="39"/>
      <c r="I110" s="228"/>
      <c r="J110" s="39"/>
      <c r="K110" s="39"/>
      <c r="L110" s="40"/>
      <c r="M110" s="229"/>
      <c r="N110" s="230"/>
      <c r="O110" s="73"/>
      <c r="P110" s="73"/>
      <c r="Q110" s="73"/>
      <c r="R110" s="73"/>
      <c r="S110" s="73"/>
      <c r="T110" s="74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20" t="s">
        <v>391</v>
      </c>
      <c r="AU110" s="20" t="s">
        <v>80</v>
      </c>
    </row>
    <row r="111" s="2" customFormat="1" ht="16.5" customHeight="1">
      <c r="A111" s="39"/>
      <c r="B111" s="174"/>
      <c r="C111" s="175" t="s">
        <v>299</v>
      </c>
      <c r="D111" s="175" t="s">
        <v>241</v>
      </c>
      <c r="E111" s="176" t="s">
        <v>3758</v>
      </c>
      <c r="F111" s="177" t="s">
        <v>3759</v>
      </c>
      <c r="G111" s="178" t="s">
        <v>470</v>
      </c>
      <c r="H111" s="179">
        <v>7</v>
      </c>
      <c r="I111" s="180"/>
      <c r="J111" s="181">
        <f>ROUND(I111*H111,2)</f>
        <v>0</v>
      </c>
      <c r="K111" s="177" t="s">
        <v>460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80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397</v>
      </c>
    </row>
    <row r="112" s="2" customFormat="1">
      <c r="A112" s="39"/>
      <c r="B112" s="40"/>
      <c r="C112" s="39"/>
      <c r="D112" s="189" t="s">
        <v>391</v>
      </c>
      <c r="E112" s="39"/>
      <c r="F112" s="227" t="s">
        <v>3760</v>
      </c>
      <c r="G112" s="39"/>
      <c r="H112" s="39"/>
      <c r="I112" s="228"/>
      <c r="J112" s="39"/>
      <c r="K112" s="39"/>
      <c r="L112" s="40"/>
      <c r="M112" s="229"/>
      <c r="N112" s="230"/>
      <c r="O112" s="73"/>
      <c r="P112" s="73"/>
      <c r="Q112" s="73"/>
      <c r="R112" s="73"/>
      <c r="S112" s="73"/>
      <c r="T112" s="74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20" t="s">
        <v>391</v>
      </c>
      <c r="AU112" s="20" t="s">
        <v>80</v>
      </c>
    </row>
    <row r="113" s="2" customFormat="1" ht="16.5" customHeight="1">
      <c r="A113" s="39"/>
      <c r="B113" s="174"/>
      <c r="C113" s="175" t="s">
        <v>310</v>
      </c>
      <c r="D113" s="175" t="s">
        <v>241</v>
      </c>
      <c r="E113" s="176" t="s">
        <v>3761</v>
      </c>
      <c r="F113" s="177" t="s">
        <v>3762</v>
      </c>
      <c r="G113" s="178" t="s">
        <v>470</v>
      </c>
      <c r="H113" s="179">
        <v>1</v>
      </c>
      <c r="I113" s="180"/>
      <c r="J113" s="181">
        <f>ROUND(I113*H113,2)</f>
        <v>0</v>
      </c>
      <c r="K113" s="177" t="s">
        <v>460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246</v>
      </c>
      <c r="AT113" s="186" t="s">
        <v>241</v>
      </c>
      <c r="AU113" s="186" t="s">
        <v>80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404</v>
      </c>
    </row>
    <row r="114" s="2" customFormat="1">
      <c r="A114" s="39"/>
      <c r="B114" s="40"/>
      <c r="C114" s="39"/>
      <c r="D114" s="189" t="s">
        <v>391</v>
      </c>
      <c r="E114" s="39"/>
      <c r="F114" s="227" t="s">
        <v>3760</v>
      </c>
      <c r="G114" s="39"/>
      <c r="H114" s="39"/>
      <c r="I114" s="228"/>
      <c r="J114" s="39"/>
      <c r="K114" s="39"/>
      <c r="L114" s="40"/>
      <c r="M114" s="229"/>
      <c r="N114" s="230"/>
      <c r="O114" s="73"/>
      <c r="P114" s="73"/>
      <c r="Q114" s="73"/>
      <c r="R114" s="73"/>
      <c r="S114" s="73"/>
      <c r="T114" s="74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20" t="s">
        <v>391</v>
      </c>
      <c r="AU114" s="20" t="s">
        <v>80</v>
      </c>
    </row>
    <row r="115" s="2" customFormat="1" ht="16.5" customHeight="1">
      <c r="A115" s="39"/>
      <c r="B115" s="174"/>
      <c r="C115" s="175" t="s">
        <v>357</v>
      </c>
      <c r="D115" s="175" t="s">
        <v>241</v>
      </c>
      <c r="E115" s="176" t="s">
        <v>3763</v>
      </c>
      <c r="F115" s="177" t="s">
        <v>3764</v>
      </c>
      <c r="G115" s="178" t="s">
        <v>470</v>
      </c>
      <c r="H115" s="179">
        <v>50</v>
      </c>
      <c r="I115" s="180"/>
      <c r="J115" s="181">
        <f>ROUND(I115*H115,2)</f>
        <v>0</v>
      </c>
      <c r="K115" s="177" t="s">
        <v>460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246</v>
      </c>
      <c r="AT115" s="186" t="s">
        <v>241</v>
      </c>
      <c r="AU115" s="186" t="s">
        <v>80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246</v>
      </c>
      <c r="BM115" s="186" t="s">
        <v>412</v>
      </c>
    </row>
    <row r="116" s="2" customFormat="1">
      <c r="A116" s="39"/>
      <c r="B116" s="40"/>
      <c r="C116" s="39"/>
      <c r="D116" s="189" t="s">
        <v>391</v>
      </c>
      <c r="E116" s="39"/>
      <c r="F116" s="227" t="s">
        <v>3760</v>
      </c>
      <c r="G116" s="39"/>
      <c r="H116" s="39"/>
      <c r="I116" s="228"/>
      <c r="J116" s="39"/>
      <c r="K116" s="39"/>
      <c r="L116" s="40"/>
      <c r="M116" s="229"/>
      <c r="N116" s="230"/>
      <c r="O116" s="73"/>
      <c r="P116" s="73"/>
      <c r="Q116" s="73"/>
      <c r="R116" s="73"/>
      <c r="S116" s="73"/>
      <c r="T116" s="74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20" t="s">
        <v>391</v>
      </c>
      <c r="AU116" s="20" t="s">
        <v>80</v>
      </c>
    </row>
    <row r="117" s="2" customFormat="1" ht="16.5" customHeight="1">
      <c r="A117" s="39"/>
      <c r="B117" s="174"/>
      <c r="C117" s="175" t="s">
        <v>363</v>
      </c>
      <c r="D117" s="175" t="s">
        <v>241</v>
      </c>
      <c r="E117" s="176" t="s">
        <v>3765</v>
      </c>
      <c r="F117" s="177" t="s">
        <v>3766</v>
      </c>
      <c r="G117" s="178" t="s">
        <v>470</v>
      </c>
      <c r="H117" s="179">
        <v>8</v>
      </c>
      <c r="I117" s="180"/>
      <c r="J117" s="181">
        <f>ROUND(I117*H117,2)</f>
        <v>0</v>
      </c>
      <c r="K117" s="177" t="s">
        <v>460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80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420</v>
      </c>
    </row>
    <row r="118" s="2" customFormat="1">
      <c r="A118" s="39"/>
      <c r="B118" s="40"/>
      <c r="C118" s="39"/>
      <c r="D118" s="189" t="s">
        <v>391</v>
      </c>
      <c r="E118" s="39"/>
      <c r="F118" s="227" t="s">
        <v>3767</v>
      </c>
      <c r="G118" s="39"/>
      <c r="H118" s="39"/>
      <c r="I118" s="228"/>
      <c r="J118" s="39"/>
      <c r="K118" s="39"/>
      <c r="L118" s="40"/>
      <c r="M118" s="229"/>
      <c r="N118" s="230"/>
      <c r="O118" s="73"/>
      <c r="P118" s="73"/>
      <c r="Q118" s="73"/>
      <c r="R118" s="73"/>
      <c r="S118" s="73"/>
      <c r="T118" s="74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20" t="s">
        <v>391</v>
      </c>
      <c r="AU118" s="20" t="s">
        <v>80</v>
      </c>
    </row>
    <row r="119" s="2" customFormat="1" ht="16.5" customHeight="1">
      <c r="A119" s="39"/>
      <c r="B119" s="174"/>
      <c r="C119" s="175" t="s">
        <v>368</v>
      </c>
      <c r="D119" s="175" t="s">
        <v>241</v>
      </c>
      <c r="E119" s="176" t="s">
        <v>3768</v>
      </c>
      <c r="F119" s="177" t="s">
        <v>3769</v>
      </c>
      <c r="G119" s="178" t="s">
        <v>470</v>
      </c>
      <c r="H119" s="179">
        <v>1</v>
      </c>
      <c r="I119" s="180"/>
      <c r="J119" s="181">
        <f>ROUND(I119*H119,2)</f>
        <v>0</v>
      </c>
      <c r="K119" s="177" t="s">
        <v>460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80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429</v>
      </c>
    </row>
    <row r="120" s="2" customFormat="1">
      <c r="A120" s="39"/>
      <c r="B120" s="40"/>
      <c r="C120" s="39"/>
      <c r="D120" s="189" t="s">
        <v>391</v>
      </c>
      <c r="E120" s="39"/>
      <c r="F120" s="227" t="s">
        <v>3770</v>
      </c>
      <c r="G120" s="39"/>
      <c r="H120" s="39"/>
      <c r="I120" s="228"/>
      <c r="J120" s="39"/>
      <c r="K120" s="39"/>
      <c r="L120" s="40"/>
      <c r="M120" s="229"/>
      <c r="N120" s="230"/>
      <c r="O120" s="73"/>
      <c r="P120" s="73"/>
      <c r="Q120" s="73"/>
      <c r="R120" s="73"/>
      <c r="S120" s="73"/>
      <c r="T120" s="74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20" t="s">
        <v>391</v>
      </c>
      <c r="AU120" s="20" t="s">
        <v>80</v>
      </c>
    </row>
    <row r="121" s="2" customFormat="1" ht="16.5" customHeight="1">
      <c r="A121" s="39"/>
      <c r="B121" s="174"/>
      <c r="C121" s="175" t="s">
        <v>9</v>
      </c>
      <c r="D121" s="175" t="s">
        <v>241</v>
      </c>
      <c r="E121" s="176" t="s">
        <v>3771</v>
      </c>
      <c r="F121" s="177" t="s">
        <v>3772</v>
      </c>
      <c r="G121" s="178" t="s">
        <v>470</v>
      </c>
      <c r="H121" s="179">
        <v>1</v>
      </c>
      <c r="I121" s="180"/>
      <c r="J121" s="181">
        <f>ROUND(I121*H121,2)</f>
        <v>0</v>
      </c>
      <c r="K121" s="177" t="s">
        <v>460</v>
      </c>
      <c r="L121" s="40"/>
      <c r="M121" s="182" t="s">
        <v>3</v>
      </c>
      <c r="N121" s="183" t="s">
        <v>45</v>
      </c>
      <c r="O121" s="73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186" t="s">
        <v>246</v>
      </c>
      <c r="AT121" s="186" t="s">
        <v>241</v>
      </c>
      <c r="AU121" s="186" t="s">
        <v>80</v>
      </c>
      <c r="AY121" s="20" t="s">
        <v>239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20" t="s">
        <v>86</v>
      </c>
      <c r="BK121" s="187">
        <f>ROUND(I121*H121,2)</f>
        <v>0</v>
      </c>
      <c r="BL121" s="20" t="s">
        <v>246</v>
      </c>
      <c r="BM121" s="186" t="s">
        <v>441</v>
      </c>
    </row>
    <row r="122" s="2" customFormat="1" ht="16.5" customHeight="1">
      <c r="A122" s="39"/>
      <c r="B122" s="174"/>
      <c r="C122" s="175" t="s">
        <v>377</v>
      </c>
      <c r="D122" s="175" t="s">
        <v>241</v>
      </c>
      <c r="E122" s="176" t="s">
        <v>3773</v>
      </c>
      <c r="F122" s="177" t="s">
        <v>3774</v>
      </c>
      <c r="G122" s="178" t="s">
        <v>470</v>
      </c>
      <c r="H122" s="179">
        <v>150</v>
      </c>
      <c r="I122" s="180"/>
      <c r="J122" s="181">
        <f>ROUND(I122*H122,2)</f>
        <v>0</v>
      </c>
      <c r="K122" s="177" t="s">
        <v>460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246</v>
      </c>
      <c r="AT122" s="186" t="s">
        <v>241</v>
      </c>
      <c r="AU122" s="186" t="s">
        <v>80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246</v>
      </c>
      <c r="BM122" s="186" t="s">
        <v>542</v>
      </c>
    </row>
    <row r="123" s="2" customFormat="1" ht="16.5" customHeight="1">
      <c r="A123" s="39"/>
      <c r="B123" s="174"/>
      <c r="C123" s="175" t="s">
        <v>382</v>
      </c>
      <c r="D123" s="175" t="s">
        <v>241</v>
      </c>
      <c r="E123" s="176" t="s">
        <v>3775</v>
      </c>
      <c r="F123" s="177" t="s">
        <v>3776</v>
      </c>
      <c r="G123" s="178" t="s">
        <v>470</v>
      </c>
      <c r="H123" s="179">
        <v>1</v>
      </c>
      <c r="I123" s="180"/>
      <c r="J123" s="181">
        <f>ROUND(I123*H123,2)</f>
        <v>0</v>
      </c>
      <c r="K123" s="177" t="s">
        <v>460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0</v>
      </c>
      <c r="R123" s="184">
        <f>Q123*H123</f>
        <v>0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246</v>
      </c>
      <c r="AT123" s="186" t="s">
        <v>241</v>
      </c>
      <c r="AU123" s="186" t="s">
        <v>80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1028</v>
      </c>
    </row>
    <row r="124" s="2" customFormat="1" ht="16.5" customHeight="1">
      <c r="A124" s="39"/>
      <c r="B124" s="174"/>
      <c r="C124" s="175" t="s">
        <v>387</v>
      </c>
      <c r="D124" s="175" t="s">
        <v>241</v>
      </c>
      <c r="E124" s="176" t="s">
        <v>3777</v>
      </c>
      <c r="F124" s="177" t="s">
        <v>3778</v>
      </c>
      <c r="G124" s="178" t="s">
        <v>470</v>
      </c>
      <c r="H124" s="179">
        <v>1</v>
      </c>
      <c r="I124" s="180"/>
      <c r="J124" s="181">
        <f>ROUND(I124*H124,2)</f>
        <v>0</v>
      </c>
      <c r="K124" s="177" t="s">
        <v>460</v>
      </c>
      <c r="L124" s="40"/>
      <c r="M124" s="182" t="s">
        <v>3</v>
      </c>
      <c r="N124" s="183" t="s">
        <v>45</v>
      </c>
      <c r="O124" s="73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186" t="s">
        <v>246</v>
      </c>
      <c r="AT124" s="186" t="s">
        <v>241</v>
      </c>
      <c r="AU124" s="186" t="s">
        <v>80</v>
      </c>
      <c r="AY124" s="20" t="s">
        <v>239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20" t="s">
        <v>86</v>
      </c>
      <c r="BK124" s="187">
        <f>ROUND(I124*H124,2)</f>
        <v>0</v>
      </c>
      <c r="BL124" s="20" t="s">
        <v>246</v>
      </c>
      <c r="BM124" s="186" t="s">
        <v>1044</v>
      </c>
    </row>
    <row r="125" s="2" customFormat="1">
      <c r="A125" s="39"/>
      <c r="B125" s="40"/>
      <c r="C125" s="39"/>
      <c r="D125" s="189" t="s">
        <v>391</v>
      </c>
      <c r="E125" s="39"/>
      <c r="F125" s="227" t="s">
        <v>3779</v>
      </c>
      <c r="G125" s="39"/>
      <c r="H125" s="39"/>
      <c r="I125" s="228"/>
      <c r="J125" s="39"/>
      <c r="K125" s="39"/>
      <c r="L125" s="40"/>
      <c r="M125" s="229"/>
      <c r="N125" s="230"/>
      <c r="O125" s="73"/>
      <c r="P125" s="73"/>
      <c r="Q125" s="73"/>
      <c r="R125" s="73"/>
      <c r="S125" s="73"/>
      <c r="T125" s="74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20" t="s">
        <v>391</v>
      </c>
      <c r="AU125" s="20" t="s">
        <v>80</v>
      </c>
    </row>
    <row r="126" s="2" customFormat="1">
      <c r="A126" s="39"/>
      <c r="B126" s="174"/>
      <c r="C126" s="175" t="s">
        <v>393</v>
      </c>
      <c r="D126" s="175" t="s">
        <v>241</v>
      </c>
      <c r="E126" s="176" t="s">
        <v>3780</v>
      </c>
      <c r="F126" s="177" t="s">
        <v>3781</v>
      </c>
      <c r="G126" s="178" t="s">
        <v>470</v>
      </c>
      <c r="H126" s="179">
        <v>800</v>
      </c>
      <c r="I126" s="180"/>
      <c r="J126" s="181">
        <f>ROUND(I126*H126,2)</f>
        <v>0</v>
      </c>
      <c r="K126" s="177" t="s">
        <v>460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80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1053</v>
      </c>
    </row>
    <row r="127" s="2" customFormat="1">
      <c r="A127" s="39"/>
      <c r="B127" s="174"/>
      <c r="C127" s="175" t="s">
        <v>397</v>
      </c>
      <c r="D127" s="175" t="s">
        <v>241</v>
      </c>
      <c r="E127" s="176" t="s">
        <v>3782</v>
      </c>
      <c r="F127" s="177" t="s">
        <v>3783</v>
      </c>
      <c r="G127" s="178" t="s">
        <v>326</v>
      </c>
      <c r="H127" s="179">
        <v>5</v>
      </c>
      <c r="I127" s="180"/>
      <c r="J127" s="181">
        <f>ROUND(I127*H127,2)</f>
        <v>0</v>
      </c>
      <c r="K127" s="177" t="s">
        <v>460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246</v>
      </c>
      <c r="AT127" s="186" t="s">
        <v>241</v>
      </c>
      <c r="AU127" s="186" t="s">
        <v>80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246</v>
      </c>
      <c r="BM127" s="186" t="s">
        <v>1061</v>
      </c>
    </row>
    <row r="128" s="2" customFormat="1">
      <c r="A128" s="39"/>
      <c r="B128" s="40"/>
      <c r="C128" s="39"/>
      <c r="D128" s="189" t="s">
        <v>391</v>
      </c>
      <c r="E128" s="39"/>
      <c r="F128" s="227" t="s">
        <v>3784</v>
      </c>
      <c r="G128" s="39"/>
      <c r="H128" s="39"/>
      <c r="I128" s="228"/>
      <c r="J128" s="39"/>
      <c r="K128" s="39"/>
      <c r="L128" s="40"/>
      <c r="M128" s="229"/>
      <c r="N128" s="230"/>
      <c r="O128" s="73"/>
      <c r="P128" s="73"/>
      <c r="Q128" s="73"/>
      <c r="R128" s="73"/>
      <c r="S128" s="73"/>
      <c r="T128" s="74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20" t="s">
        <v>391</v>
      </c>
      <c r="AU128" s="20" t="s">
        <v>80</v>
      </c>
    </row>
    <row r="129" s="2" customFormat="1" ht="16.5" customHeight="1">
      <c r="A129" s="39"/>
      <c r="B129" s="174"/>
      <c r="C129" s="175" t="s">
        <v>8</v>
      </c>
      <c r="D129" s="175" t="s">
        <v>241</v>
      </c>
      <c r="E129" s="176" t="s">
        <v>3785</v>
      </c>
      <c r="F129" s="177" t="s">
        <v>3786</v>
      </c>
      <c r="G129" s="178" t="s">
        <v>470</v>
      </c>
      <c r="H129" s="179">
        <v>10</v>
      </c>
      <c r="I129" s="180"/>
      <c r="J129" s="181">
        <f>ROUND(I129*H129,2)</f>
        <v>0</v>
      </c>
      <c r="K129" s="177" t="s">
        <v>460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246</v>
      </c>
      <c r="AT129" s="186" t="s">
        <v>241</v>
      </c>
      <c r="AU129" s="186" t="s">
        <v>80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246</v>
      </c>
      <c r="BM129" s="186" t="s">
        <v>1073</v>
      </c>
    </row>
    <row r="130" s="2" customFormat="1">
      <c r="A130" s="39"/>
      <c r="B130" s="40"/>
      <c r="C130" s="39"/>
      <c r="D130" s="189" t="s">
        <v>391</v>
      </c>
      <c r="E130" s="39"/>
      <c r="F130" s="227" t="s">
        <v>3787</v>
      </c>
      <c r="G130" s="39"/>
      <c r="H130" s="39"/>
      <c r="I130" s="228"/>
      <c r="J130" s="39"/>
      <c r="K130" s="39"/>
      <c r="L130" s="40"/>
      <c r="M130" s="229"/>
      <c r="N130" s="230"/>
      <c r="O130" s="73"/>
      <c r="P130" s="73"/>
      <c r="Q130" s="73"/>
      <c r="R130" s="73"/>
      <c r="S130" s="73"/>
      <c r="T130" s="74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20" t="s">
        <v>391</v>
      </c>
      <c r="AU130" s="20" t="s">
        <v>80</v>
      </c>
    </row>
    <row r="131" s="2" customFormat="1">
      <c r="A131" s="39"/>
      <c r="B131" s="174"/>
      <c r="C131" s="175" t="s">
        <v>404</v>
      </c>
      <c r="D131" s="175" t="s">
        <v>241</v>
      </c>
      <c r="E131" s="176" t="s">
        <v>3788</v>
      </c>
      <c r="F131" s="177" t="s">
        <v>3789</v>
      </c>
      <c r="G131" s="178" t="s">
        <v>470</v>
      </c>
      <c r="H131" s="179">
        <v>1</v>
      </c>
      <c r="I131" s="180"/>
      <c r="J131" s="181">
        <f>ROUND(I131*H131,2)</f>
        <v>0</v>
      </c>
      <c r="K131" s="177" t="s">
        <v>460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</v>
      </c>
      <c r="R131" s="184">
        <f>Q131*H131</f>
        <v>0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246</v>
      </c>
      <c r="AT131" s="186" t="s">
        <v>241</v>
      </c>
      <c r="AU131" s="186" t="s">
        <v>80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246</v>
      </c>
      <c r="BM131" s="186" t="s">
        <v>1110</v>
      </c>
    </row>
    <row r="132" s="2" customFormat="1">
      <c r="A132" s="39"/>
      <c r="B132" s="40"/>
      <c r="C132" s="39"/>
      <c r="D132" s="189" t="s">
        <v>391</v>
      </c>
      <c r="E132" s="39"/>
      <c r="F132" s="227" t="s">
        <v>3790</v>
      </c>
      <c r="G132" s="39"/>
      <c r="H132" s="39"/>
      <c r="I132" s="228"/>
      <c r="J132" s="39"/>
      <c r="K132" s="39"/>
      <c r="L132" s="40"/>
      <c r="M132" s="229"/>
      <c r="N132" s="230"/>
      <c r="O132" s="73"/>
      <c r="P132" s="73"/>
      <c r="Q132" s="73"/>
      <c r="R132" s="73"/>
      <c r="S132" s="73"/>
      <c r="T132" s="74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20" t="s">
        <v>391</v>
      </c>
      <c r="AU132" s="20" t="s">
        <v>80</v>
      </c>
    </row>
    <row r="133" s="2" customFormat="1" ht="16.5" customHeight="1">
      <c r="A133" s="39"/>
      <c r="B133" s="174"/>
      <c r="C133" s="175" t="s">
        <v>408</v>
      </c>
      <c r="D133" s="175" t="s">
        <v>241</v>
      </c>
      <c r="E133" s="176" t="s">
        <v>3791</v>
      </c>
      <c r="F133" s="177" t="s">
        <v>3792</v>
      </c>
      <c r="G133" s="178" t="s">
        <v>470</v>
      </c>
      <c r="H133" s="179">
        <v>4</v>
      </c>
      <c r="I133" s="180"/>
      <c r="J133" s="181">
        <f>ROUND(I133*H133,2)</f>
        <v>0</v>
      </c>
      <c r="K133" s="177" t="s">
        <v>460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</v>
      </c>
      <c r="R133" s="184">
        <f>Q133*H133</f>
        <v>0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246</v>
      </c>
      <c r="AT133" s="186" t="s">
        <v>241</v>
      </c>
      <c r="AU133" s="186" t="s">
        <v>80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246</v>
      </c>
      <c r="BM133" s="186" t="s">
        <v>1123</v>
      </c>
    </row>
    <row r="134" s="2" customFormat="1">
      <c r="A134" s="39"/>
      <c r="B134" s="40"/>
      <c r="C134" s="39"/>
      <c r="D134" s="189" t="s">
        <v>391</v>
      </c>
      <c r="E134" s="39"/>
      <c r="F134" s="227" t="s">
        <v>3793</v>
      </c>
      <c r="G134" s="39"/>
      <c r="H134" s="39"/>
      <c r="I134" s="228"/>
      <c r="J134" s="39"/>
      <c r="K134" s="39"/>
      <c r="L134" s="40"/>
      <c r="M134" s="229"/>
      <c r="N134" s="230"/>
      <c r="O134" s="73"/>
      <c r="P134" s="73"/>
      <c r="Q134" s="73"/>
      <c r="R134" s="73"/>
      <c r="S134" s="73"/>
      <c r="T134" s="74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20" t="s">
        <v>391</v>
      </c>
      <c r="AU134" s="20" t="s">
        <v>80</v>
      </c>
    </row>
    <row r="135" s="2" customFormat="1" ht="16.5" customHeight="1">
      <c r="A135" s="39"/>
      <c r="B135" s="174"/>
      <c r="C135" s="175" t="s">
        <v>412</v>
      </c>
      <c r="D135" s="175" t="s">
        <v>241</v>
      </c>
      <c r="E135" s="176" t="s">
        <v>3794</v>
      </c>
      <c r="F135" s="177" t="s">
        <v>3795</v>
      </c>
      <c r="G135" s="178" t="s">
        <v>470</v>
      </c>
      <c r="H135" s="179">
        <v>4</v>
      </c>
      <c r="I135" s="180"/>
      <c r="J135" s="181">
        <f>ROUND(I135*H135,2)</f>
        <v>0</v>
      </c>
      <c r="K135" s="177" t="s">
        <v>460</v>
      </c>
      <c r="L135" s="40"/>
      <c r="M135" s="182" t="s">
        <v>3</v>
      </c>
      <c r="N135" s="183" t="s">
        <v>45</v>
      </c>
      <c r="O135" s="73"/>
      <c r="P135" s="184">
        <f>O135*H135</f>
        <v>0</v>
      </c>
      <c r="Q135" s="184">
        <v>0</v>
      </c>
      <c r="R135" s="184">
        <f>Q135*H135</f>
        <v>0</v>
      </c>
      <c r="S135" s="184">
        <v>0</v>
      </c>
      <c r="T135" s="185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246</v>
      </c>
      <c r="AT135" s="186" t="s">
        <v>241</v>
      </c>
      <c r="AU135" s="186" t="s">
        <v>80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246</v>
      </c>
      <c r="BM135" s="186" t="s">
        <v>1141</v>
      </c>
    </row>
    <row r="136" s="2" customFormat="1">
      <c r="A136" s="39"/>
      <c r="B136" s="40"/>
      <c r="C136" s="39"/>
      <c r="D136" s="189" t="s">
        <v>391</v>
      </c>
      <c r="E136" s="39"/>
      <c r="F136" s="227" t="s">
        <v>3796</v>
      </c>
      <c r="G136" s="39"/>
      <c r="H136" s="39"/>
      <c r="I136" s="228"/>
      <c r="J136" s="39"/>
      <c r="K136" s="39"/>
      <c r="L136" s="40"/>
      <c r="M136" s="229"/>
      <c r="N136" s="230"/>
      <c r="O136" s="73"/>
      <c r="P136" s="73"/>
      <c r="Q136" s="73"/>
      <c r="R136" s="73"/>
      <c r="S136" s="73"/>
      <c r="T136" s="74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20" t="s">
        <v>391</v>
      </c>
      <c r="AU136" s="20" t="s">
        <v>80</v>
      </c>
    </row>
    <row r="137" s="2" customFormat="1" ht="16.5" customHeight="1">
      <c r="A137" s="39"/>
      <c r="B137" s="174"/>
      <c r="C137" s="175" t="s">
        <v>416</v>
      </c>
      <c r="D137" s="175" t="s">
        <v>241</v>
      </c>
      <c r="E137" s="176" t="s">
        <v>3797</v>
      </c>
      <c r="F137" s="177" t="s">
        <v>3798</v>
      </c>
      <c r="G137" s="178" t="s">
        <v>470</v>
      </c>
      <c r="H137" s="179">
        <v>54</v>
      </c>
      <c r="I137" s="180"/>
      <c r="J137" s="181">
        <f>ROUND(I137*H137,2)</f>
        <v>0</v>
      </c>
      <c r="K137" s="177" t="s">
        <v>460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</v>
      </c>
      <c r="R137" s="184">
        <f>Q137*H137</f>
        <v>0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246</v>
      </c>
      <c r="AT137" s="186" t="s">
        <v>241</v>
      </c>
      <c r="AU137" s="186" t="s">
        <v>80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1150</v>
      </c>
    </row>
    <row r="138" s="2" customFormat="1">
      <c r="A138" s="39"/>
      <c r="B138" s="40"/>
      <c r="C138" s="39"/>
      <c r="D138" s="189" t="s">
        <v>391</v>
      </c>
      <c r="E138" s="39"/>
      <c r="F138" s="227" t="s">
        <v>3799</v>
      </c>
      <c r="G138" s="39"/>
      <c r="H138" s="39"/>
      <c r="I138" s="228"/>
      <c r="J138" s="39"/>
      <c r="K138" s="39"/>
      <c r="L138" s="40"/>
      <c r="M138" s="229"/>
      <c r="N138" s="230"/>
      <c r="O138" s="73"/>
      <c r="P138" s="73"/>
      <c r="Q138" s="73"/>
      <c r="R138" s="73"/>
      <c r="S138" s="73"/>
      <c r="T138" s="74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20" t="s">
        <v>391</v>
      </c>
      <c r="AU138" s="20" t="s">
        <v>80</v>
      </c>
    </row>
    <row r="139" s="2" customFormat="1" ht="16.5" customHeight="1">
      <c r="A139" s="39"/>
      <c r="B139" s="174"/>
      <c r="C139" s="175" t="s">
        <v>420</v>
      </c>
      <c r="D139" s="175" t="s">
        <v>241</v>
      </c>
      <c r="E139" s="176" t="s">
        <v>3800</v>
      </c>
      <c r="F139" s="177" t="s">
        <v>3801</v>
      </c>
      <c r="G139" s="178" t="s">
        <v>470</v>
      </c>
      <c r="H139" s="179">
        <v>1</v>
      </c>
      <c r="I139" s="180"/>
      <c r="J139" s="181">
        <f>ROUND(I139*H139,2)</f>
        <v>0</v>
      </c>
      <c r="K139" s="177" t="s">
        <v>460</v>
      </c>
      <c r="L139" s="40"/>
      <c r="M139" s="182" t="s">
        <v>3</v>
      </c>
      <c r="N139" s="183" t="s">
        <v>45</v>
      </c>
      <c r="O139" s="73"/>
      <c r="P139" s="184">
        <f>O139*H139</f>
        <v>0</v>
      </c>
      <c r="Q139" s="184">
        <v>0</v>
      </c>
      <c r="R139" s="184">
        <f>Q139*H139</f>
        <v>0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246</v>
      </c>
      <c r="AT139" s="186" t="s">
        <v>241</v>
      </c>
      <c r="AU139" s="186" t="s">
        <v>80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1163</v>
      </c>
    </row>
    <row r="140" s="2" customFormat="1">
      <c r="A140" s="39"/>
      <c r="B140" s="40"/>
      <c r="C140" s="39"/>
      <c r="D140" s="189" t="s">
        <v>391</v>
      </c>
      <c r="E140" s="39"/>
      <c r="F140" s="227" t="s">
        <v>3802</v>
      </c>
      <c r="G140" s="39"/>
      <c r="H140" s="39"/>
      <c r="I140" s="228"/>
      <c r="J140" s="39"/>
      <c r="K140" s="39"/>
      <c r="L140" s="40"/>
      <c r="M140" s="229"/>
      <c r="N140" s="230"/>
      <c r="O140" s="73"/>
      <c r="P140" s="73"/>
      <c r="Q140" s="73"/>
      <c r="R140" s="73"/>
      <c r="S140" s="73"/>
      <c r="T140" s="74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20" t="s">
        <v>391</v>
      </c>
      <c r="AU140" s="20" t="s">
        <v>80</v>
      </c>
    </row>
    <row r="141" s="2" customFormat="1" ht="16.5" customHeight="1">
      <c r="A141" s="39"/>
      <c r="B141" s="174"/>
      <c r="C141" s="175" t="s">
        <v>425</v>
      </c>
      <c r="D141" s="175" t="s">
        <v>241</v>
      </c>
      <c r="E141" s="176" t="s">
        <v>3803</v>
      </c>
      <c r="F141" s="177" t="s">
        <v>3804</v>
      </c>
      <c r="G141" s="178" t="s">
        <v>470</v>
      </c>
      <c r="H141" s="179">
        <v>1</v>
      </c>
      <c r="I141" s="180"/>
      <c r="J141" s="181">
        <f>ROUND(I141*H141,2)</f>
        <v>0</v>
      </c>
      <c r="K141" s="177" t="s">
        <v>460</v>
      </c>
      <c r="L141" s="40"/>
      <c r="M141" s="182" t="s">
        <v>3</v>
      </c>
      <c r="N141" s="183" t="s">
        <v>45</v>
      </c>
      <c r="O141" s="73"/>
      <c r="P141" s="184">
        <f>O141*H141</f>
        <v>0</v>
      </c>
      <c r="Q141" s="184">
        <v>0</v>
      </c>
      <c r="R141" s="184">
        <f>Q141*H141</f>
        <v>0</v>
      </c>
      <c r="S141" s="184">
        <v>0</v>
      </c>
      <c r="T141" s="18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186" t="s">
        <v>246</v>
      </c>
      <c r="AT141" s="186" t="s">
        <v>241</v>
      </c>
      <c r="AU141" s="186" t="s">
        <v>80</v>
      </c>
      <c r="AY141" s="20" t="s">
        <v>239</v>
      </c>
      <c r="BE141" s="187">
        <f>IF(N141="základní",J141,0)</f>
        <v>0</v>
      </c>
      <c r="BF141" s="187">
        <f>IF(N141="snížená",J141,0)</f>
        <v>0</v>
      </c>
      <c r="BG141" s="187">
        <f>IF(N141="zákl. přenesená",J141,0)</f>
        <v>0</v>
      </c>
      <c r="BH141" s="187">
        <f>IF(N141="sníž. přenesená",J141,0)</f>
        <v>0</v>
      </c>
      <c r="BI141" s="187">
        <f>IF(N141="nulová",J141,0)</f>
        <v>0</v>
      </c>
      <c r="BJ141" s="20" t="s">
        <v>86</v>
      </c>
      <c r="BK141" s="187">
        <f>ROUND(I141*H141,2)</f>
        <v>0</v>
      </c>
      <c r="BL141" s="20" t="s">
        <v>246</v>
      </c>
      <c r="BM141" s="186" t="s">
        <v>1175</v>
      </c>
    </row>
    <row r="142" s="12" customFormat="1" ht="25.92" customHeight="1">
      <c r="A142" s="12"/>
      <c r="B142" s="161"/>
      <c r="C142" s="12"/>
      <c r="D142" s="162" t="s">
        <v>72</v>
      </c>
      <c r="E142" s="163" t="s">
        <v>497</v>
      </c>
      <c r="F142" s="163" t="s">
        <v>3805</v>
      </c>
      <c r="G142" s="12"/>
      <c r="H142" s="12"/>
      <c r="I142" s="164"/>
      <c r="J142" s="165">
        <f>BK142</f>
        <v>0</v>
      </c>
      <c r="K142" s="12"/>
      <c r="L142" s="161"/>
      <c r="M142" s="166"/>
      <c r="N142" s="167"/>
      <c r="O142" s="167"/>
      <c r="P142" s="168">
        <f>SUM(P143:P178)</f>
        <v>0</v>
      </c>
      <c r="Q142" s="167"/>
      <c r="R142" s="168">
        <f>SUM(R143:R178)</f>
        <v>0</v>
      </c>
      <c r="S142" s="167"/>
      <c r="T142" s="169">
        <f>SUM(T143:T178)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2" t="s">
        <v>80</v>
      </c>
      <c r="AT142" s="170" t="s">
        <v>72</v>
      </c>
      <c r="AU142" s="170" t="s">
        <v>73</v>
      </c>
      <c r="AY142" s="162" t="s">
        <v>239</v>
      </c>
      <c r="BK142" s="171">
        <f>SUM(BK143:BK178)</f>
        <v>0</v>
      </c>
    </row>
    <row r="143" s="2" customFormat="1">
      <c r="A143" s="39"/>
      <c r="B143" s="174"/>
      <c r="C143" s="175" t="s">
        <v>429</v>
      </c>
      <c r="D143" s="175" t="s">
        <v>241</v>
      </c>
      <c r="E143" s="176" t="s">
        <v>3806</v>
      </c>
      <c r="F143" s="177" t="s">
        <v>3807</v>
      </c>
      <c r="G143" s="178" t="s">
        <v>470</v>
      </c>
      <c r="H143" s="179">
        <v>1</v>
      </c>
      <c r="I143" s="180"/>
      <c r="J143" s="181">
        <f>ROUND(I143*H143,2)</f>
        <v>0</v>
      </c>
      <c r="K143" s="177" t="s">
        <v>460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0</v>
      </c>
      <c r="R143" s="184">
        <f>Q143*H143</f>
        <v>0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246</v>
      </c>
      <c r="AT143" s="186" t="s">
        <v>241</v>
      </c>
      <c r="AU143" s="186" t="s">
        <v>80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246</v>
      </c>
      <c r="BM143" s="186" t="s">
        <v>726</v>
      </c>
    </row>
    <row r="144" s="2" customFormat="1" ht="16.5" customHeight="1">
      <c r="A144" s="39"/>
      <c r="B144" s="174"/>
      <c r="C144" s="175" t="s">
        <v>433</v>
      </c>
      <c r="D144" s="175" t="s">
        <v>241</v>
      </c>
      <c r="E144" s="176" t="s">
        <v>3808</v>
      </c>
      <c r="F144" s="177" t="s">
        <v>3809</v>
      </c>
      <c r="G144" s="178" t="s">
        <v>470</v>
      </c>
      <c r="H144" s="179">
        <v>1</v>
      </c>
      <c r="I144" s="180"/>
      <c r="J144" s="181">
        <f>ROUND(I144*H144,2)</f>
        <v>0</v>
      </c>
      <c r="K144" s="177" t="s">
        <v>460</v>
      </c>
      <c r="L144" s="40"/>
      <c r="M144" s="182" t="s">
        <v>3</v>
      </c>
      <c r="N144" s="183" t="s">
        <v>45</v>
      </c>
      <c r="O144" s="73"/>
      <c r="P144" s="184">
        <f>O144*H144</f>
        <v>0</v>
      </c>
      <c r="Q144" s="184">
        <v>0</v>
      </c>
      <c r="R144" s="184">
        <f>Q144*H144</f>
        <v>0</v>
      </c>
      <c r="S144" s="184">
        <v>0</v>
      </c>
      <c r="T144" s="18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186" t="s">
        <v>246</v>
      </c>
      <c r="AT144" s="186" t="s">
        <v>241</v>
      </c>
      <c r="AU144" s="186" t="s">
        <v>80</v>
      </c>
      <c r="AY144" s="20" t="s">
        <v>239</v>
      </c>
      <c r="BE144" s="187">
        <f>IF(N144="základní",J144,0)</f>
        <v>0</v>
      </c>
      <c r="BF144" s="187">
        <f>IF(N144="snížená",J144,0)</f>
        <v>0</v>
      </c>
      <c r="BG144" s="187">
        <f>IF(N144="zákl. přenesená",J144,0)</f>
        <v>0</v>
      </c>
      <c r="BH144" s="187">
        <f>IF(N144="sníž. přenesená",J144,0)</f>
        <v>0</v>
      </c>
      <c r="BI144" s="187">
        <f>IF(N144="nulová",J144,0)</f>
        <v>0</v>
      </c>
      <c r="BJ144" s="20" t="s">
        <v>86</v>
      </c>
      <c r="BK144" s="187">
        <f>ROUND(I144*H144,2)</f>
        <v>0</v>
      </c>
      <c r="BL144" s="20" t="s">
        <v>246</v>
      </c>
      <c r="BM144" s="186" t="s">
        <v>1201</v>
      </c>
    </row>
    <row r="145" s="2" customFormat="1" ht="16.5" customHeight="1">
      <c r="A145" s="39"/>
      <c r="B145" s="174"/>
      <c r="C145" s="175" t="s">
        <v>441</v>
      </c>
      <c r="D145" s="175" t="s">
        <v>241</v>
      </c>
      <c r="E145" s="176" t="s">
        <v>3810</v>
      </c>
      <c r="F145" s="177" t="s">
        <v>3811</v>
      </c>
      <c r="G145" s="178" t="s">
        <v>470</v>
      </c>
      <c r="H145" s="179">
        <v>2</v>
      </c>
      <c r="I145" s="180"/>
      <c r="J145" s="181">
        <f>ROUND(I145*H145,2)</f>
        <v>0</v>
      </c>
      <c r="K145" s="177" t="s">
        <v>460</v>
      </c>
      <c r="L145" s="40"/>
      <c r="M145" s="182" t="s">
        <v>3</v>
      </c>
      <c r="N145" s="183" t="s">
        <v>45</v>
      </c>
      <c r="O145" s="73"/>
      <c r="P145" s="184">
        <f>O145*H145</f>
        <v>0</v>
      </c>
      <c r="Q145" s="184">
        <v>0</v>
      </c>
      <c r="R145" s="184">
        <f>Q145*H145</f>
        <v>0</v>
      </c>
      <c r="S145" s="184">
        <v>0</v>
      </c>
      <c r="T145" s="18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186" t="s">
        <v>246</v>
      </c>
      <c r="AT145" s="186" t="s">
        <v>241</v>
      </c>
      <c r="AU145" s="186" t="s">
        <v>80</v>
      </c>
      <c r="AY145" s="20" t="s">
        <v>239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20" t="s">
        <v>86</v>
      </c>
      <c r="BK145" s="187">
        <f>ROUND(I145*H145,2)</f>
        <v>0</v>
      </c>
      <c r="BL145" s="20" t="s">
        <v>246</v>
      </c>
      <c r="BM145" s="186" t="s">
        <v>1212</v>
      </c>
    </row>
    <row r="146" s="2" customFormat="1" ht="16.5" customHeight="1">
      <c r="A146" s="39"/>
      <c r="B146" s="174"/>
      <c r="C146" s="175" t="s">
        <v>446</v>
      </c>
      <c r="D146" s="175" t="s">
        <v>241</v>
      </c>
      <c r="E146" s="176" t="s">
        <v>3812</v>
      </c>
      <c r="F146" s="177" t="s">
        <v>3744</v>
      </c>
      <c r="G146" s="178" t="s">
        <v>470</v>
      </c>
      <c r="H146" s="179">
        <v>1</v>
      </c>
      <c r="I146" s="180"/>
      <c r="J146" s="181">
        <f>ROUND(I146*H146,2)</f>
        <v>0</v>
      </c>
      <c r="K146" s="177" t="s">
        <v>460</v>
      </c>
      <c r="L146" s="40"/>
      <c r="M146" s="182" t="s">
        <v>3</v>
      </c>
      <c r="N146" s="183" t="s">
        <v>45</v>
      </c>
      <c r="O146" s="73"/>
      <c r="P146" s="184">
        <f>O146*H146</f>
        <v>0</v>
      </c>
      <c r="Q146" s="184">
        <v>0</v>
      </c>
      <c r="R146" s="184">
        <f>Q146*H146</f>
        <v>0</v>
      </c>
      <c r="S146" s="184">
        <v>0</v>
      </c>
      <c r="T146" s="18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186" t="s">
        <v>246</v>
      </c>
      <c r="AT146" s="186" t="s">
        <v>241</v>
      </c>
      <c r="AU146" s="186" t="s">
        <v>80</v>
      </c>
      <c r="AY146" s="20" t="s">
        <v>239</v>
      </c>
      <c r="BE146" s="187">
        <f>IF(N146="základní",J146,0)</f>
        <v>0</v>
      </c>
      <c r="BF146" s="187">
        <f>IF(N146="snížená",J146,0)</f>
        <v>0</v>
      </c>
      <c r="BG146" s="187">
        <f>IF(N146="zákl. přenesená",J146,0)</f>
        <v>0</v>
      </c>
      <c r="BH146" s="187">
        <f>IF(N146="sníž. přenesená",J146,0)</f>
        <v>0</v>
      </c>
      <c r="BI146" s="187">
        <f>IF(N146="nulová",J146,0)</f>
        <v>0</v>
      </c>
      <c r="BJ146" s="20" t="s">
        <v>86</v>
      </c>
      <c r="BK146" s="187">
        <f>ROUND(I146*H146,2)</f>
        <v>0</v>
      </c>
      <c r="BL146" s="20" t="s">
        <v>246</v>
      </c>
      <c r="BM146" s="186" t="s">
        <v>1230</v>
      </c>
    </row>
    <row r="147" s="2" customFormat="1" ht="16.5" customHeight="1">
      <c r="A147" s="39"/>
      <c r="B147" s="174"/>
      <c r="C147" s="175" t="s">
        <v>542</v>
      </c>
      <c r="D147" s="175" t="s">
        <v>241</v>
      </c>
      <c r="E147" s="176" t="s">
        <v>3813</v>
      </c>
      <c r="F147" s="177" t="s">
        <v>3814</v>
      </c>
      <c r="G147" s="178" t="s">
        <v>470</v>
      </c>
      <c r="H147" s="179">
        <v>1</v>
      </c>
      <c r="I147" s="180"/>
      <c r="J147" s="181">
        <f>ROUND(I147*H147,2)</f>
        <v>0</v>
      </c>
      <c r="K147" s="177" t="s">
        <v>460</v>
      </c>
      <c r="L147" s="40"/>
      <c r="M147" s="182" t="s">
        <v>3</v>
      </c>
      <c r="N147" s="183" t="s">
        <v>45</v>
      </c>
      <c r="O147" s="73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246</v>
      </c>
      <c r="AT147" s="186" t="s">
        <v>241</v>
      </c>
      <c r="AU147" s="186" t="s">
        <v>80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1238</v>
      </c>
    </row>
    <row r="148" s="2" customFormat="1">
      <c r="A148" s="39"/>
      <c r="B148" s="174"/>
      <c r="C148" s="175" t="s">
        <v>1024</v>
      </c>
      <c r="D148" s="175" t="s">
        <v>241</v>
      </c>
      <c r="E148" s="176" t="s">
        <v>3815</v>
      </c>
      <c r="F148" s="177" t="s">
        <v>3816</v>
      </c>
      <c r="G148" s="178" t="s">
        <v>470</v>
      </c>
      <c r="H148" s="179">
        <v>4</v>
      </c>
      <c r="I148" s="180"/>
      <c r="J148" s="181">
        <f>ROUND(I148*H148,2)</f>
        <v>0</v>
      </c>
      <c r="K148" s="177" t="s">
        <v>460</v>
      </c>
      <c r="L148" s="40"/>
      <c r="M148" s="182" t="s">
        <v>3</v>
      </c>
      <c r="N148" s="183" t="s">
        <v>45</v>
      </c>
      <c r="O148" s="73"/>
      <c r="P148" s="184">
        <f>O148*H148</f>
        <v>0</v>
      </c>
      <c r="Q148" s="184">
        <v>0</v>
      </c>
      <c r="R148" s="184">
        <f>Q148*H148</f>
        <v>0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246</v>
      </c>
      <c r="AT148" s="186" t="s">
        <v>241</v>
      </c>
      <c r="AU148" s="186" t="s">
        <v>80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1247</v>
      </c>
    </row>
    <row r="149" s="2" customFormat="1" ht="16.5" customHeight="1">
      <c r="A149" s="39"/>
      <c r="B149" s="174"/>
      <c r="C149" s="175" t="s">
        <v>1028</v>
      </c>
      <c r="D149" s="175" t="s">
        <v>241</v>
      </c>
      <c r="E149" s="176" t="s">
        <v>3817</v>
      </c>
      <c r="F149" s="177" t="s">
        <v>3750</v>
      </c>
      <c r="G149" s="178" t="s">
        <v>470</v>
      </c>
      <c r="H149" s="179">
        <v>4</v>
      </c>
      <c r="I149" s="180"/>
      <c r="J149" s="181">
        <f>ROUND(I149*H149,2)</f>
        <v>0</v>
      </c>
      <c r="K149" s="177" t="s">
        <v>460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0</v>
      </c>
      <c r="R149" s="184">
        <f>Q149*H149</f>
        <v>0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246</v>
      </c>
      <c r="AT149" s="186" t="s">
        <v>241</v>
      </c>
      <c r="AU149" s="186" t="s">
        <v>80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246</v>
      </c>
      <c r="BM149" s="186" t="s">
        <v>1257</v>
      </c>
    </row>
    <row r="150" s="2" customFormat="1" ht="16.5" customHeight="1">
      <c r="A150" s="39"/>
      <c r="B150" s="174"/>
      <c r="C150" s="175" t="s">
        <v>1032</v>
      </c>
      <c r="D150" s="175" t="s">
        <v>241</v>
      </c>
      <c r="E150" s="176" t="s">
        <v>3818</v>
      </c>
      <c r="F150" s="177" t="s">
        <v>3819</v>
      </c>
      <c r="G150" s="178" t="s">
        <v>3507</v>
      </c>
      <c r="H150" s="179">
        <v>12</v>
      </c>
      <c r="I150" s="180"/>
      <c r="J150" s="181">
        <f>ROUND(I150*H150,2)</f>
        <v>0</v>
      </c>
      <c r="K150" s="177" t="s">
        <v>460</v>
      </c>
      <c r="L150" s="40"/>
      <c r="M150" s="182" t="s">
        <v>3</v>
      </c>
      <c r="N150" s="183" t="s">
        <v>45</v>
      </c>
      <c r="O150" s="73"/>
      <c r="P150" s="184">
        <f>O150*H150</f>
        <v>0</v>
      </c>
      <c r="Q150" s="184">
        <v>0</v>
      </c>
      <c r="R150" s="184">
        <f>Q150*H150</f>
        <v>0</v>
      </c>
      <c r="S150" s="184">
        <v>0</v>
      </c>
      <c r="T150" s="18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186" t="s">
        <v>246</v>
      </c>
      <c r="AT150" s="186" t="s">
        <v>241</v>
      </c>
      <c r="AU150" s="186" t="s">
        <v>80</v>
      </c>
      <c r="AY150" s="20" t="s">
        <v>239</v>
      </c>
      <c r="BE150" s="187">
        <f>IF(N150="základní",J150,0)</f>
        <v>0</v>
      </c>
      <c r="BF150" s="187">
        <f>IF(N150="snížená",J150,0)</f>
        <v>0</v>
      </c>
      <c r="BG150" s="187">
        <f>IF(N150="zákl. přenesená",J150,0)</f>
        <v>0</v>
      </c>
      <c r="BH150" s="187">
        <f>IF(N150="sníž. přenesená",J150,0)</f>
        <v>0</v>
      </c>
      <c r="BI150" s="187">
        <f>IF(N150="nulová",J150,0)</f>
        <v>0</v>
      </c>
      <c r="BJ150" s="20" t="s">
        <v>86</v>
      </c>
      <c r="BK150" s="187">
        <f>ROUND(I150*H150,2)</f>
        <v>0</v>
      </c>
      <c r="BL150" s="20" t="s">
        <v>246</v>
      </c>
      <c r="BM150" s="186" t="s">
        <v>1268</v>
      </c>
    </row>
    <row r="151" s="2" customFormat="1" ht="21.75" customHeight="1">
      <c r="A151" s="39"/>
      <c r="B151" s="174"/>
      <c r="C151" s="175" t="s">
        <v>1044</v>
      </c>
      <c r="D151" s="175" t="s">
        <v>241</v>
      </c>
      <c r="E151" s="176" t="s">
        <v>3820</v>
      </c>
      <c r="F151" s="177" t="s">
        <v>3821</v>
      </c>
      <c r="G151" s="178" t="s">
        <v>3507</v>
      </c>
      <c r="H151" s="179">
        <v>8</v>
      </c>
      <c r="I151" s="180"/>
      <c r="J151" s="181">
        <f>ROUND(I151*H151,2)</f>
        <v>0</v>
      </c>
      <c r="K151" s="177" t="s">
        <v>460</v>
      </c>
      <c r="L151" s="40"/>
      <c r="M151" s="182" t="s">
        <v>3</v>
      </c>
      <c r="N151" s="183" t="s">
        <v>45</v>
      </c>
      <c r="O151" s="73"/>
      <c r="P151" s="184">
        <f>O151*H151</f>
        <v>0</v>
      </c>
      <c r="Q151" s="184">
        <v>0</v>
      </c>
      <c r="R151" s="184">
        <f>Q151*H151</f>
        <v>0</v>
      </c>
      <c r="S151" s="184">
        <v>0</v>
      </c>
      <c r="T151" s="18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186" t="s">
        <v>246</v>
      </c>
      <c r="AT151" s="186" t="s">
        <v>241</v>
      </c>
      <c r="AU151" s="186" t="s">
        <v>80</v>
      </c>
      <c r="AY151" s="20" t="s">
        <v>239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20" t="s">
        <v>86</v>
      </c>
      <c r="BK151" s="187">
        <f>ROUND(I151*H151,2)</f>
        <v>0</v>
      </c>
      <c r="BL151" s="20" t="s">
        <v>246</v>
      </c>
      <c r="BM151" s="186" t="s">
        <v>1280</v>
      </c>
    </row>
    <row r="152" s="2" customFormat="1" ht="16.5" customHeight="1">
      <c r="A152" s="39"/>
      <c r="B152" s="174"/>
      <c r="C152" s="175" t="s">
        <v>1048</v>
      </c>
      <c r="D152" s="175" t="s">
        <v>241</v>
      </c>
      <c r="E152" s="176" t="s">
        <v>3822</v>
      </c>
      <c r="F152" s="177" t="s">
        <v>3823</v>
      </c>
      <c r="G152" s="178" t="s">
        <v>470</v>
      </c>
      <c r="H152" s="179">
        <v>4</v>
      </c>
      <c r="I152" s="180"/>
      <c r="J152" s="181">
        <f>ROUND(I152*H152,2)</f>
        <v>0</v>
      </c>
      <c r="K152" s="177" t="s">
        <v>460</v>
      </c>
      <c r="L152" s="40"/>
      <c r="M152" s="182" t="s">
        <v>3</v>
      </c>
      <c r="N152" s="183" t="s">
        <v>45</v>
      </c>
      <c r="O152" s="73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186" t="s">
        <v>246</v>
      </c>
      <c r="AT152" s="186" t="s">
        <v>241</v>
      </c>
      <c r="AU152" s="186" t="s">
        <v>80</v>
      </c>
      <c r="AY152" s="20" t="s">
        <v>239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20" t="s">
        <v>86</v>
      </c>
      <c r="BK152" s="187">
        <f>ROUND(I152*H152,2)</f>
        <v>0</v>
      </c>
      <c r="BL152" s="20" t="s">
        <v>246</v>
      </c>
      <c r="BM152" s="186" t="s">
        <v>1288</v>
      </c>
    </row>
    <row r="153" s="2" customFormat="1" ht="16.5" customHeight="1">
      <c r="A153" s="39"/>
      <c r="B153" s="174"/>
      <c r="C153" s="175" t="s">
        <v>1053</v>
      </c>
      <c r="D153" s="175" t="s">
        <v>241</v>
      </c>
      <c r="E153" s="176" t="s">
        <v>3824</v>
      </c>
      <c r="F153" s="177" t="s">
        <v>3795</v>
      </c>
      <c r="G153" s="178" t="s">
        <v>470</v>
      </c>
      <c r="H153" s="179">
        <v>4</v>
      </c>
      <c r="I153" s="180"/>
      <c r="J153" s="181">
        <f>ROUND(I153*H153,2)</f>
        <v>0</v>
      </c>
      <c r="K153" s="177" t="s">
        <v>460</v>
      </c>
      <c r="L153" s="40"/>
      <c r="M153" s="182" t="s">
        <v>3</v>
      </c>
      <c r="N153" s="183" t="s">
        <v>45</v>
      </c>
      <c r="O153" s="73"/>
      <c r="P153" s="184">
        <f>O153*H153</f>
        <v>0</v>
      </c>
      <c r="Q153" s="184">
        <v>0</v>
      </c>
      <c r="R153" s="184">
        <f>Q153*H153</f>
        <v>0</v>
      </c>
      <c r="S153" s="184">
        <v>0</v>
      </c>
      <c r="T153" s="18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186" t="s">
        <v>246</v>
      </c>
      <c r="AT153" s="186" t="s">
        <v>241</v>
      </c>
      <c r="AU153" s="186" t="s">
        <v>80</v>
      </c>
      <c r="AY153" s="20" t="s">
        <v>239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20" t="s">
        <v>86</v>
      </c>
      <c r="BK153" s="187">
        <f>ROUND(I153*H153,2)</f>
        <v>0</v>
      </c>
      <c r="BL153" s="20" t="s">
        <v>246</v>
      </c>
      <c r="BM153" s="186" t="s">
        <v>1303</v>
      </c>
    </row>
    <row r="154" s="2" customFormat="1">
      <c r="A154" s="39"/>
      <c r="B154" s="174"/>
      <c r="C154" s="175" t="s">
        <v>1057</v>
      </c>
      <c r="D154" s="175" t="s">
        <v>241</v>
      </c>
      <c r="E154" s="176" t="s">
        <v>3825</v>
      </c>
      <c r="F154" s="177" t="s">
        <v>3826</v>
      </c>
      <c r="G154" s="178" t="s">
        <v>3507</v>
      </c>
      <c r="H154" s="179">
        <v>16</v>
      </c>
      <c r="I154" s="180"/>
      <c r="J154" s="181">
        <f>ROUND(I154*H154,2)</f>
        <v>0</v>
      </c>
      <c r="K154" s="177" t="s">
        <v>460</v>
      </c>
      <c r="L154" s="40"/>
      <c r="M154" s="182" t="s">
        <v>3</v>
      </c>
      <c r="N154" s="183" t="s">
        <v>45</v>
      </c>
      <c r="O154" s="73"/>
      <c r="P154" s="184">
        <f>O154*H154</f>
        <v>0</v>
      </c>
      <c r="Q154" s="184">
        <v>0</v>
      </c>
      <c r="R154" s="184">
        <f>Q154*H154</f>
        <v>0</v>
      </c>
      <c r="S154" s="184">
        <v>0</v>
      </c>
      <c r="T154" s="18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186" t="s">
        <v>246</v>
      </c>
      <c r="AT154" s="186" t="s">
        <v>241</v>
      </c>
      <c r="AU154" s="186" t="s">
        <v>80</v>
      </c>
      <c r="AY154" s="20" t="s">
        <v>239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20" t="s">
        <v>86</v>
      </c>
      <c r="BK154" s="187">
        <f>ROUND(I154*H154,2)</f>
        <v>0</v>
      </c>
      <c r="BL154" s="20" t="s">
        <v>246</v>
      </c>
      <c r="BM154" s="186" t="s">
        <v>1320</v>
      </c>
    </row>
    <row r="155" s="2" customFormat="1" ht="16.5" customHeight="1">
      <c r="A155" s="39"/>
      <c r="B155" s="174"/>
      <c r="C155" s="175" t="s">
        <v>1061</v>
      </c>
      <c r="D155" s="175" t="s">
        <v>241</v>
      </c>
      <c r="E155" s="176" t="s">
        <v>3827</v>
      </c>
      <c r="F155" s="177" t="s">
        <v>3828</v>
      </c>
      <c r="G155" s="178" t="s">
        <v>3507</v>
      </c>
      <c r="H155" s="179">
        <v>16</v>
      </c>
      <c r="I155" s="180"/>
      <c r="J155" s="181">
        <f>ROUND(I155*H155,2)</f>
        <v>0</v>
      </c>
      <c r="K155" s="177" t="s">
        <v>460</v>
      </c>
      <c r="L155" s="40"/>
      <c r="M155" s="182" t="s">
        <v>3</v>
      </c>
      <c r="N155" s="183" t="s">
        <v>45</v>
      </c>
      <c r="O155" s="73"/>
      <c r="P155" s="184">
        <f>O155*H155</f>
        <v>0</v>
      </c>
      <c r="Q155" s="184">
        <v>0</v>
      </c>
      <c r="R155" s="184">
        <f>Q155*H155</f>
        <v>0</v>
      </c>
      <c r="S155" s="184">
        <v>0</v>
      </c>
      <c r="T155" s="18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186" t="s">
        <v>246</v>
      </c>
      <c r="AT155" s="186" t="s">
        <v>241</v>
      </c>
      <c r="AU155" s="186" t="s">
        <v>80</v>
      </c>
      <c r="AY155" s="20" t="s">
        <v>239</v>
      </c>
      <c r="BE155" s="187">
        <f>IF(N155="základní",J155,0)</f>
        <v>0</v>
      </c>
      <c r="BF155" s="187">
        <f>IF(N155="snížená",J155,0)</f>
        <v>0</v>
      </c>
      <c r="BG155" s="187">
        <f>IF(N155="zákl. přenesená",J155,0)</f>
        <v>0</v>
      </c>
      <c r="BH155" s="187">
        <f>IF(N155="sníž. přenesená",J155,0)</f>
        <v>0</v>
      </c>
      <c r="BI155" s="187">
        <f>IF(N155="nulová",J155,0)</f>
        <v>0</v>
      </c>
      <c r="BJ155" s="20" t="s">
        <v>86</v>
      </c>
      <c r="BK155" s="187">
        <f>ROUND(I155*H155,2)</f>
        <v>0</v>
      </c>
      <c r="BL155" s="20" t="s">
        <v>246</v>
      </c>
      <c r="BM155" s="186" t="s">
        <v>1329</v>
      </c>
    </row>
    <row r="156" s="2" customFormat="1">
      <c r="A156" s="39"/>
      <c r="B156" s="174"/>
      <c r="C156" s="175" t="s">
        <v>1068</v>
      </c>
      <c r="D156" s="175" t="s">
        <v>241</v>
      </c>
      <c r="E156" s="176" t="s">
        <v>3829</v>
      </c>
      <c r="F156" s="177" t="s">
        <v>3830</v>
      </c>
      <c r="G156" s="178" t="s">
        <v>470</v>
      </c>
      <c r="H156" s="179">
        <v>10</v>
      </c>
      <c r="I156" s="180"/>
      <c r="J156" s="181">
        <f>ROUND(I156*H156,2)</f>
        <v>0</v>
      </c>
      <c r="K156" s="177" t="s">
        <v>460</v>
      </c>
      <c r="L156" s="40"/>
      <c r="M156" s="182" t="s">
        <v>3</v>
      </c>
      <c r="N156" s="183" t="s">
        <v>45</v>
      </c>
      <c r="O156" s="73"/>
      <c r="P156" s="184">
        <f>O156*H156</f>
        <v>0</v>
      </c>
      <c r="Q156" s="184">
        <v>0</v>
      </c>
      <c r="R156" s="184">
        <f>Q156*H156</f>
        <v>0</v>
      </c>
      <c r="S156" s="184">
        <v>0</v>
      </c>
      <c r="T156" s="18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186" t="s">
        <v>246</v>
      </c>
      <c r="AT156" s="186" t="s">
        <v>241</v>
      </c>
      <c r="AU156" s="186" t="s">
        <v>80</v>
      </c>
      <c r="AY156" s="20" t="s">
        <v>239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20" t="s">
        <v>86</v>
      </c>
      <c r="BK156" s="187">
        <f>ROUND(I156*H156,2)</f>
        <v>0</v>
      </c>
      <c r="BL156" s="20" t="s">
        <v>246</v>
      </c>
      <c r="BM156" s="186" t="s">
        <v>1342</v>
      </c>
    </row>
    <row r="157" s="2" customFormat="1" ht="16.5" customHeight="1">
      <c r="A157" s="39"/>
      <c r="B157" s="174"/>
      <c r="C157" s="175" t="s">
        <v>1073</v>
      </c>
      <c r="D157" s="175" t="s">
        <v>241</v>
      </c>
      <c r="E157" s="176" t="s">
        <v>3831</v>
      </c>
      <c r="F157" s="177" t="s">
        <v>3832</v>
      </c>
      <c r="G157" s="178" t="s">
        <v>470</v>
      </c>
      <c r="H157" s="179">
        <v>8</v>
      </c>
      <c r="I157" s="180"/>
      <c r="J157" s="181">
        <f>ROUND(I157*H157,2)</f>
        <v>0</v>
      </c>
      <c r="K157" s="177" t="s">
        <v>460</v>
      </c>
      <c r="L157" s="40"/>
      <c r="M157" s="182" t="s">
        <v>3</v>
      </c>
      <c r="N157" s="183" t="s">
        <v>45</v>
      </c>
      <c r="O157" s="73"/>
      <c r="P157" s="184">
        <f>O157*H157</f>
        <v>0</v>
      </c>
      <c r="Q157" s="184">
        <v>0</v>
      </c>
      <c r="R157" s="184">
        <f>Q157*H157</f>
        <v>0</v>
      </c>
      <c r="S157" s="184">
        <v>0</v>
      </c>
      <c r="T157" s="18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186" t="s">
        <v>246</v>
      </c>
      <c r="AT157" s="186" t="s">
        <v>241</v>
      </c>
      <c r="AU157" s="186" t="s">
        <v>80</v>
      </c>
      <c r="AY157" s="20" t="s">
        <v>239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20" t="s">
        <v>86</v>
      </c>
      <c r="BK157" s="187">
        <f>ROUND(I157*H157,2)</f>
        <v>0</v>
      </c>
      <c r="BL157" s="20" t="s">
        <v>246</v>
      </c>
      <c r="BM157" s="186" t="s">
        <v>1353</v>
      </c>
    </row>
    <row r="158" s="2" customFormat="1" ht="16.5" customHeight="1">
      <c r="A158" s="39"/>
      <c r="B158" s="174"/>
      <c r="C158" s="175" t="s">
        <v>1105</v>
      </c>
      <c r="D158" s="175" t="s">
        <v>241</v>
      </c>
      <c r="E158" s="176" t="s">
        <v>3833</v>
      </c>
      <c r="F158" s="177" t="s">
        <v>3764</v>
      </c>
      <c r="G158" s="178" t="s">
        <v>470</v>
      </c>
      <c r="H158" s="179">
        <v>50</v>
      </c>
      <c r="I158" s="180"/>
      <c r="J158" s="181">
        <f>ROUND(I158*H158,2)</f>
        <v>0</v>
      </c>
      <c r="K158" s="177" t="s">
        <v>460</v>
      </c>
      <c r="L158" s="40"/>
      <c r="M158" s="182" t="s">
        <v>3</v>
      </c>
      <c r="N158" s="183" t="s">
        <v>45</v>
      </c>
      <c r="O158" s="73"/>
      <c r="P158" s="184">
        <f>O158*H158</f>
        <v>0</v>
      </c>
      <c r="Q158" s="184">
        <v>0</v>
      </c>
      <c r="R158" s="184">
        <f>Q158*H158</f>
        <v>0</v>
      </c>
      <c r="S158" s="184">
        <v>0</v>
      </c>
      <c r="T158" s="18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186" t="s">
        <v>246</v>
      </c>
      <c r="AT158" s="186" t="s">
        <v>241</v>
      </c>
      <c r="AU158" s="186" t="s">
        <v>80</v>
      </c>
      <c r="AY158" s="20" t="s">
        <v>239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20" t="s">
        <v>86</v>
      </c>
      <c r="BK158" s="187">
        <f>ROUND(I158*H158,2)</f>
        <v>0</v>
      </c>
      <c r="BL158" s="20" t="s">
        <v>246</v>
      </c>
      <c r="BM158" s="186" t="s">
        <v>1362</v>
      </c>
    </row>
    <row r="159" s="2" customFormat="1" ht="16.5" customHeight="1">
      <c r="A159" s="39"/>
      <c r="B159" s="174"/>
      <c r="C159" s="175" t="s">
        <v>1110</v>
      </c>
      <c r="D159" s="175" t="s">
        <v>241</v>
      </c>
      <c r="E159" s="176" t="s">
        <v>3834</v>
      </c>
      <c r="F159" s="177" t="s">
        <v>3766</v>
      </c>
      <c r="G159" s="178" t="s">
        <v>470</v>
      </c>
      <c r="H159" s="179">
        <v>8</v>
      </c>
      <c r="I159" s="180"/>
      <c r="J159" s="181">
        <f>ROUND(I159*H159,2)</f>
        <v>0</v>
      </c>
      <c r="K159" s="177" t="s">
        <v>460</v>
      </c>
      <c r="L159" s="40"/>
      <c r="M159" s="182" t="s">
        <v>3</v>
      </c>
      <c r="N159" s="183" t="s">
        <v>45</v>
      </c>
      <c r="O159" s="73"/>
      <c r="P159" s="184">
        <f>O159*H159</f>
        <v>0</v>
      </c>
      <c r="Q159" s="184">
        <v>0</v>
      </c>
      <c r="R159" s="184">
        <f>Q159*H159</f>
        <v>0</v>
      </c>
      <c r="S159" s="184">
        <v>0</v>
      </c>
      <c r="T159" s="18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186" t="s">
        <v>246</v>
      </c>
      <c r="AT159" s="186" t="s">
        <v>241</v>
      </c>
      <c r="AU159" s="186" t="s">
        <v>80</v>
      </c>
      <c r="AY159" s="20" t="s">
        <v>239</v>
      </c>
      <c r="BE159" s="187">
        <f>IF(N159="základní",J159,0)</f>
        <v>0</v>
      </c>
      <c r="BF159" s="187">
        <f>IF(N159="snížená",J159,0)</f>
        <v>0</v>
      </c>
      <c r="BG159" s="187">
        <f>IF(N159="zákl. přenesená",J159,0)</f>
        <v>0</v>
      </c>
      <c r="BH159" s="187">
        <f>IF(N159="sníž. přenesená",J159,0)</f>
        <v>0</v>
      </c>
      <c r="BI159" s="187">
        <f>IF(N159="nulová",J159,0)</f>
        <v>0</v>
      </c>
      <c r="BJ159" s="20" t="s">
        <v>86</v>
      </c>
      <c r="BK159" s="187">
        <f>ROUND(I159*H159,2)</f>
        <v>0</v>
      </c>
      <c r="BL159" s="20" t="s">
        <v>246</v>
      </c>
      <c r="BM159" s="186" t="s">
        <v>1373</v>
      </c>
    </row>
    <row r="160" s="2" customFormat="1" ht="16.5" customHeight="1">
      <c r="A160" s="39"/>
      <c r="B160" s="174"/>
      <c r="C160" s="175" t="s">
        <v>1115</v>
      </c>
      <c r="D160" s="175" t="s">
        <v>241</v>
      </c>
      <c r="E160" s="176" t="s">
        <v>3835</v>
      </c>
      <c r="F160" s="177" t="s">
        <v>3769</v>
      </c>
      <c r="G160" s="178" t="s">
        <v>470</v>
      </c>
      <c r="H160" s="179">
        <v>1</v>
      </c>
      <c r="I160" s="180"/>
      <c r="J160" s="181">
        <f>ROUND(I160*H160,2)</f>
        <v>0</v>
      </c>
      <c r="K160" s="177" t="s">
        <v>460</v>
      </c>
      <c r="L160" s="40"/>
      <c r="M160" s="182" t="s">
        <v>3</v>
      </c>
      <c r="N160" s="183" t="s">
        <v>45</v>
      </c>
      <c r="O160" s="73"/>
      <c r="P160" s="184">
        <f>O160*H160</f>
        <v>0</v>
      </c>
      <c r="Q160" s="184">
        <v>0</v>
      </c>
      <c r="R160" s="184">
        <f>Q160*H160</f>
        <v>0</v>
      </c>
      <c r="S160" s="184">
        <v>0</v>
      </c>
      <c r="T160" s="18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186" t="s">
        <v>246</v>
      </c>
      <c r="AT160" s="186" t="s">
        <v>241</v>
      </c>
      <c r="AU160" s="186" t="s">
        <v>80</v>
      </c>
      <c r="AY160" s="20" t="s">
        <v>239</v>
      </c>
      <c r="BE160" s="187">
        <f>IF(N160="základní",J160,0)</f>
        <v>0</v>
      </c>
      <c r="BF160" s="187">
        <f>IF(N160="snížená",J160,0)</f>
        <v>0</v>
      </c>
      <c r="BG160" s="187">
        <f>IF(N160="zákl. přenesená",J160,0)</f>
        <v>0</v>
      </c>
      <c r="BH160" s="187">
        <f>IF(N160="sníž. přenesená",J160,0)</f>
        <v>0</v>
      </c>
      <c r="BI160" s="187">
        <f>IF(N160="nulová",J160,0)</f>
        <v>0</v>
      </c>
      <c r="BJ160" s="20" t="s">
        <v>86</v>
      </c>
      <c r="BK160" s="187">
        <f>ROUND(I160*H160,2)</f>
        <v>0</v>
      </c>
      <c r="BL160" s="20" t="s">
        <v>246</v>
      </c>
      <c r="BM160" s="186" t="s">
        <v>1384</v>
      </c>
    </row>
    <row r="161" s="2" customFormat="1" ht="16.5" customHeight="1">
      <c r="A161" s="39"/>
      <c r="B161" s="174"/>
      <c r="C161" s="175" t="s">
        <v>1123</v>
      </c>
      <c r="D161" s="175" t="s">
        <v>241</v>
      </c>
      <c r="E161" s="176" t="s">
        <v>3836</v>
      </c>
      <c r="F161" s="177" t="s">
        <v>3837</v>
      </c>
      <c r="G161" s="178" t="s">
        <v>470</v>
      </c>
      <c r="H161" s="179">
        <v>1</v>
      </c>
      <c r="I161" s="180"/>
      <c r="J161" s="181">
        <f>ROUND(I161*H161,2)</f>
        <v>0</v>
      </c>
      <c r="K161" s="177" t="s">
        <v>460</v>
      </c>
      <c r="L161" s="40"/>
      <c r="M161" s="182" t="s">
        <v>3</v>
      </c>
      <c r="N161" s="183" t="s">
        <v>45</v>
      </c>
      <c r="O161" s="73"/>
      <c r="P161" s="184">
        <f>O161*H161</f>
        <v>0</v>
      </c>
      <c r="Q161" s="184">
        <v>0</v>
      </c>
      <c r="R161" s="184">
        <f>Q161*H161</f>
        <v>0</v>
      </c>
      <c r="S161" s="184">
        <v>0</v>
      </c>
      <c r="T161" s="18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186" t="s">
        <v>246</v>
      </c>
      <c r="AT161" s="186" t="s">
        <v>241</v>
      </c>
      <c r="AU161" s="186" t="s">
        <v>80</v>
      </c>
      <c r="AY161" s="20" t="s">
        <v>239</v>
      </c>
      <c r="BE161" s="187">
        <f>IF(N161="základní",J161,0)</f>
        <v>0</v>
      </c>
      <c r="BF161" s="187">
        <f>IF(N161="snížená",J161,0)</f>
        <v>0</v>
      </c>
      <c r="BG161" s="187">
        <f>IF(N161="zákl. přenesená",J161,0)</f>
        <v>0</v>
      </c>
      <c r="BH161" s="187">
        <f>IF(N161="sníž. přenesená",J161,0)</f>
        <v>0</v>
      </c>
      <c r="BI161" s="187">
        <f>IF(N161="nulová",J161,0)</f>
        <v>0</v>
      </c>
      <c r="BJ161" s="20" t="s">
        <v>86</v>
      </c>
      <c r="BK161" s="187">
        <f>ROUND(I161*H161,2)</f>
        <v>0</v>
      </c>
      <c r="BL161" s="20" t="s">
        <v>246</v>
      </c>
      <c r="BM161" s="186" t="s">
        <v>1392</v>
      </c>
    </row>
    <row r="162" s="2" customFormat="1" ht="16.5" customHeight="1">
      <c r="A162" s="39"/>
      <c r="B162" s="174"/>
      <c r="C162" s="175" t="s">
        <v>1128</v>
      </c>
      <c r="D162" s="175" t="s">
        <v>241</v>
      </c>
      <c r="E162" s="176" t="s">
        <v>3838</v>
      </c>
      <c r="F162" s="177" t="s">
        <v>3774</v>
      </c>
      <c r="G162" s="178" t="s">
        <v>470</v>
      </c>
      <c r="H162" s="179">
        <v>150</v>
      </c>
      <c r="I162" s="180"/>
      <c r="J162" s="181">
        <f>ROUND(I162*H162,2)</f>
        <v>0</v>
      </c>
      <c r="K162" s="177" t="s">
        <v>460</v>
      </c>
      <c r="L162" s="40"/>
      <c r="M162" s="182" t="s">
        <v>3</v>
      </c>
      <c r="N162" s="183" t="s">
        <v>45</v>
      </c>
      <c r="O162" s="73"/>
      <c r="P162" s="184">
        <f>O162*H162</f>
        <v>0</v>
      </c>
      <c r="Q162" s="184">
        <v>0</v>
      </c>
      <c r="R162" s="184">
        <f>Q162*H162</f>
        <v>0</v>
      </c>
      <c r="S162" s="184">
        <v>0</v>
      </c>
      <c r="T162" s="18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186" t="s">
        <v>246</v>
      </c>
      <c r="AT162" s="186" t="s">
        <v>241</v>
      </c>
      <c r="AU162" s="186" t="s">
        <v>80</v>
      </c>
      <c r="AY162" s="20" t="s">
        <v>239</v>
      </c>
      <c r="BE162" s="187">
        <f>IF(N162="základní",J162,0)</f>
        <v>0</v>
      </c>
      <c r="BF162" s="187">
        <f>IF(N162="snížená",J162,0)</f>
        <v>0</v>
      </c>
      <c r="BG162" s="187">
        <f>IF(N162="zákl. přenesená",J162,0)</f>
        <v>0</v>
      </c>
      <c r="BH162" s="187">
        <f>IF(N162="sníž. přenesená",J162,0)</f>
        <v>0</v>
      </c>
      <c r="BI162" s="187">
        <f>IF(N162="nulová",J162,0)</f>
        <v>0</v>
      </c>
      <c r="BJ162" s="20" t="s">
        <v>86</v>
      </c>
      <c r="BK162" s="187">
        <f>ROUND(I162*H162,2)</f>
        <v>0</v>
      </c>
      <c r="BL162" s="20" t="s">
        <v>246</v>
      </c>
      <c r="BM162" s="186" t="s">
        <v>1408</v>
      </c>
    </row>
    <row r="163" s="2" customFormat="1" ht="16.5" customHeight="1">
      <c r="A163" s="39"/>
      <c r="B163" s="174"/>
      <c r="C163" s="175" t="s">
        <v>1141</v>
      </c>
      <c r="D163" s="175" t="s">
        <v>241</v>
      </c>
      <c r="E163" s="176" t="s">
        <v>3839</v>
      </c>
      <c r="F163" s="177" t="s">
        <v>3840</v>
      </c>
      <c r="G163" s="178" t="s">
        <v>470</v>
      </c>
      <c r="H163" s="179">
        <v>1</v>
      </c>
      <c r="I163" s="180"/>
      <c r="J163" s="181">
        <f>ROUND(I163*H163,2)</f>
        <v>0</v>
      </c>
      <c r="K163" s="177" t="s">
        <v>460</v>
      </c>
      <c r="L163" s="40"/>
      <c r="M163" s="182" t="s">
        <v>3</v>
      </c>
      <c r="N163" s="183" t="s">
        <v>45</v>
      </c>
      <c r="O163" s="73"/>
      <c r="P163" s="184">
        <f>O163*H163</f>
        <v>0</v>
      </c>
      <c r="Q163" s="184">
        <v>0</v>
      </c>
      <c r="R163" s="184">
        <f>Q163*H163</f>
        <v>0</v>
      </c>
      <c r="S163" s="184">
        <v>0</v>
      </c>
      <c r="T163" s="18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186" t="s">
        <v>246</v>
      </c>
      <c r="AT163" s="186" t="s">
        <v>241</v>
      </c>
      <c r="AU163" s="186" t="s">
        <v>80</v>
      </c>
      <c r="AY163" s="20" t="s">
        <v>239</v>
      </c>
      <c r="BE163" s="187">
        <f>IF(N163="základní",J163,0)</f>
        <v>0</v>
      </c>
      <c r="BF163" s="187">
        <f>IF(N163="snížená",J163,0)</f>
        <v>0</v>
      </c>
      <c r="BG163" s="187">
        <f>IF(N163="zákl. přenesená",J163,0)</f>
        <v>0</v>
      </c>
      <c r="BH163" s="187">
        <f>IF(N163="sníž. přenesená",J163,0)</f>
        <v>0</v>
      </c>
      <c r="BI163" s="187">
        <f>IF(N163="nulová",J163,0)</f>
        <v>0</v>
      </c>
      <c r="BJ163" s="20" t="s">
        <v>86</v>
      </c>
      <c r="BK163" s="187">
        <f>ROUND(I163*H163,2)</f>
        <v>0</v>
      </c>
      <c r="BL163" s="20" t="s">
        <v>246</v>
      </c>
      <c r="BM163" s="186" t="s">
        <v>1417</v>
      </c>
    </row>
    <row r="164" s="2" customFormat="1" ht="16.5" customHeight="1">
      <c r="A164" s="39"/>
      <c r="B164" s="174"/>
      <c r="C164" s="175" t="s">
        <v>1146</v>
      </c>
      <c r="D164" s="175" t="s">
        <v>241</v>
      </c>
      <c r="E164" s="176" t="s">
        <v>3841</v>
      </c>
      <c r="F164" s="177" t="s">
        <v>3842</v>
      </c>
      <c r="G164" s="178" t="s">
        <v>470</v>
      </c>
      <c r="H164" s="179">
        <v>1</v>
      </c>
      <c r="I164" s="180"/>
      <c r="J164" s="181">
        <f>ROUND(I164*H164,2)</f>
        <v>0</v>
      </c>
      <c r="K164" s="177" t="s">
        <v>460</v>
      </c>
      <c r="L164" s="40"/>
      <c r="M164" s="182" t="s">
        <v>3</v>
      </c>
      <c r="N164" s="183" t="s">
        <v>45</v>
      </c>
      <c r="O164" s="73"/>
      <c r="P164" s="184">
        <f>O164*H164</f>
        <v>0</v>
      </c>
      <c r="Q164" s="184">
        <v>0</v>
      </c>
      <c r="R164" s="184">
        <f>Q164*H164</f>
        <v>0</v>
      </c>
      <c r="S164" s="184">
        <v>0</v>
      </c>
      <c r="T164" s="18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186" t="s">
        <v>246</v>
      </c>
      <c r="AT164" s="186" t="s">
        <v>241</v>
      </c>
      <c r="AU164" s="186" t="s">
        <v>80</v>
      </c>
      <c r="AY164" s="20" t="s">
        <v>239</v>
      </c>
      <c r="BE164" s="187">
        <f>IF(N164="základní",J164,0)</f>
        <v>0</v>
      </c>
      <c r="BF164" s="187">
        <f>IF(N164="snížená",J164,0)</f>
        <v>0</v>
      </c>
      <c r="BG164" s="187">
        <f>IF(N164="zákl. přenesená",J164,0)</f>
        <v>0</v>
      </c>
      <c r="BH164" s="187">
        <f>IF(N164="sníž. přenesená",J164,0)</f>
        <v>0</v>
      </c>
      <c r="BI164" s="187">
        <f>IF(N164="nulová",J164,0)</f>
        <v>0</v>
      </c>
      <c r="BJ164" s="20" t="s">
        <v>86</v>
      </c>
      <c r="BK164" s="187">
        <f>ROUND(I164*H164,2)</f>
        <v>0</v>
      </c>
      <c r="BL164" s="20" t="s">
        <v>246</v>
      </c>
      <c r="BM164" s="186" t="s">
        <v>1425</v>
      </c>
    </row>
    <row r="165" s="2" customFormat="1" ht="33" customHeight="1">
      <c r="A165" s="39"/>
      <c r="B165" s="174"/>
      <c r="C165" s="175" t="s">
        <v>1150</v>
      </c>
      <c r="D165" s="175" t="s">
        <v>241</v>
      </c>
      <c r="E165" s="176" t="s">
        <v>3843</v>
      </c>
      <c r="F165" s="177" t="s">
        <v>3844</v>
      </c>
      <c r="G165" s="178" t="s">
        <v>470</v>
      </c>
      <c r="H165" s="179">
        <v>800</v>
      </c>
      <c r="I165" s="180"/>
      <c r="J165" s="181">
        <f>ROUND(I165*H165,2)</f>
        <v>0</v>
      </c>
      <c r="K165" s="177" t="s">
        <v>460</v>
      </c>
      <c r="L165" s="40"/>
      <c r="M165" s="182" t="s">
        <v>3</v>
      </c>
      <c r="N165" s="183" t="s">
        <v>45</v>
      </c>
      <c r="O165" s="73"/>
      <c r="P165" s="184">
        <f>O165*H165</f>
        <v>0</v>
      </c>
      <c r="Q165" s="184">
        <v>0</v>
      </c>
      <c r="R165" s="184">
        <f>Q165*H165</f>
        <v>0</v>
      </c>
      <c r="S165" s="184">
        <v>0</v>
      </c>
      <c r="T165" s="18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186" t="s">
        <v>246</v>
      </c>
      <c r="AT165" s="186" t="s">
        <v>241</v>
      </c>
      <c r="AU165" s="186" t="s">
        <v>80</v>
      </c>
      <c r="AY165" s="20" t="s">
        <v>239</v>
      </c>
      <c r="BE165" s="187">
        <f>IF(N165="základní",J165,0)</f>
        <v>0</v>
      </c>
      <c r="BF165" s="187">
        <f>IF(N165="snížená",J165,0)</f>
        <v>0</v>
      </c>
      <c r="BG165" s="187">
        <f>IF(N165="zákl. přenesená",J165,0)</f>
        <v>0</v>
      </c>
      <c r="BH165" s="187">
        <f>IF(N165="sníž. přenesená",J165,0)</f>
        <v>0</v>
      </c>
      <c r="BI165" s="187">
        <f>IF(N165="nulová",J165,0)</f>
        <v>0</v>
      </c>
      <c r="BJ165" s="20" t="s">
        <v>86</v>
      </c>
      <c r="BK165" s="187">
        <f>ROUND(I165*H165,2)</f>
        <v>0</v>
      </c>
      <c r="BL165" s="20" t="s">
        <v>246</v>
      </c>
      <c r="BM165" s="186" t="s">
        <v>1438</v>
      </c>
    </row>
    <row r="166" s="2" customFormat="1">
      <c r="A166" s="39"/>
      <c r="B166" s="174"/>
      <c r="C166" s="175" t="s">
        <v>1154</v>
      </c>
      <c r="D166" s="175" t="s">
        <v>241</v>
      </c>
      <c r="E166" s="176" t="s">
        <v>3845</v>
      </c>
      <c r="F166" s="177" t="s">
        <v>3783</v>
      </c>
      <c r="G166" s="178" t="s">
        <v>326</v>
      </c>
      <c r="H166" s="179">
        <v>5</v>
      </c>
      <c r="I166" s="180"/>
      <c r="J166" s="181">
        <f>ROUND(I166*H166,2)</f>
        <v>0</v>
      </c>
      <c r="K166" s="177" t="s">
        <v>460</v>
      </c>
      <c r="L166" s="40"/>
      <c r="M166" s="182" t="s">
        <v>3</v>
      </c>
      <c r="N166" s="183" t="s">
        <v>45</v>
      </c>
      <c r="O166" s="73"/>
      <c r="P166" s="184">
        <f>O166*H166</f>
        <v>0</v>
      </c>
      <c r="Q166" s="184">
        <v>0</v>
      </c>
      <c r="R166" s="184">
        <f>Q166*H166</f>
        <v>0</v>
      </c>
      <c r="S166" s="184">
        <v>0</v>
      </c>
      <c r="T166" s="18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186" t="s">
        <v>246</v>
      </c>
      <c r="AT166" s="186" t="s">
        <v>241</v>
      </c>
      <c r="AU166" s="186" t="s">
        <v>80</v>
      </c>
      <c r="AY166" s="20" t="s">
        <v>239</v>
      </c>
      <c r="BE166" s="187">
        <f>IF(N166="základní",J166,0)</f>
        <v>0</v>
      </c>
      <c r="BF166" s="187">
        <f>IF(N166="snížená",J166,0)</f>
        <v>0</v>
      </c>
      <c r="BG166" s="187">
        <f>IF(N166="zákl. přenesená",J166,0)</f>
        <v>0</v>
      </c>
      <c r="BH166" s="187">
        <f>IF(N166="sníž. přenesená",J166,0)</f>
        <v>0</v>
      </c>
      <c r="BI166" s="187">
        <f>IF(N166="nulová",J166,0)</f>
        <v>0</v>
      </c>
      <c r="BJ166" s="20" t="s">
        <v>86</v>
      </c>
      <c r="BK166" s="187">
        <f>ROUND(I166*H166,2)</f>
        <v>0</v>
      </c>
      <c r="BL166" s="20" t="s">
        <v>246</v>
      </c>
      <c r="BM166" s="186" t="s">
        <v>1453</v>
      </c>
    </row>
    <row r="167" s="2" customFormat="1" ht="16.5" customHeight="1">
      <c r="A167" s="39"/>
      <c r="B167" s="174"/>
      <c r="C167" s="175" t="s">
        <v>1163</v>
      </c>
      <c r="D167" s="175" t="s">
        <v>241</v>
      </c>
      <c r="E167" s="176" t="s">
        <v>3846</v>
      </c>
      <c r="F167" s="177" t="s">
        <v>3847</v>
      </c>
      <c r="G167" s="178" t="s">
        <v>470</v>
      </c>
      <c r="H167" s="179">
        <v>10</v>
      </c>
      <c r="I167" s="180"/>
      <c r="J167" s="181">
        <f>ROUND(I167*H167,2)</f>
        <v>0</v>
      </c>
      <c r="K167" s="177" t="s">
        <v>460</v>
      </c>
      <c r="L167" s="40"/>
      <c r="M167" s="182" t="s">
        <v>3</v>
      </c>
      <c r="N167" s="183" t="s">
        <v>45</v>
      </c>
      <c r="O167" s="73"/>
      <c r="P167" s="184">
        <f>O167*H167</f>
        <v>0</v>
      </c>
      <c r="Q167" s="184">
        <v>0</v>
      </c>
      <c r="R167" s="184">
        <f>Q167*H167</f>
        <v>0</v>
      </c>
      <c r="S167" s="184">
        <v>0</v>
      </c>
      <c r="T167" s="18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186" t="s">
        <v>246</v>
      </c>
      <c r="AT167" s="186" t="s">
        <v>241</v>
      </c>
      <c r="AU167" s="186" t="s">
        <v>80</v>
      </c>
      <c r="AY167" s="20" t="s">
        <v>239</v>
      </c>
      <c r="BE167" s="187">
        <f>IF(N167="základní",J167,0)</f>
        <v>0</v>
      </c>
      <c r="BF167" s="187">
        <f>IF(N167="snížená",J167,0)</f>
        <v>0</v>
      </c>
      <c r="BG167" s="187">
        <f>IF(N167="zákl. přenesená",J167,0)</f>
        <v>0</v>
      </c>
      <c r="BH167" s="187">
        <f>IF(N167="sníž. přenesená",J167,0)</f>
        <v>0</v>
      </c>
      <c r="BI167" s="187">
        <f>IF(N167="nulová",J167,0)</f>
        <v>0</v>
      </c>
      <c r="BJ167" s="20" t="s">
        <v>86</v>
      </c>
      <c r="BK167" s="187">
        <f>ROUND(I167*H167,2)</f>
        <v>0</v>
      </c>
      <c r="BL167" s="20" t="s">
        <v>246</v>
      </c>
      <c r="BM167" s="186" t="s">
        <v>1464</v>
      </c>
    </row>
    <row r="168" s="2" customFormat="1">
      <c r="A168" s="39"/>
      <c r="B168" s="174"/>
      <c r="C168" s="175" t="s">
        <v>1169</v>
      </c>
      <c r="D168" s="175" t="s">
        <v>241</v>
      </c>
      <c r="E168" s="176" t="s">
        <v>3848</v>
      </c>
      <c r="F168" s="177" t="s">
        <v>3849</v>
      </c>
      <c r="G168" s="178" t="s">
        <v>2689</v>
      </c>
      <c r="H168" s="179">
        <v>1</v>
      </c>
      <c r="I168" s="180"/>
      <c r="J168" s="181">
        <f>ROUND(I168*H168,2)</f>
        <v>0</v>
      </c>
      <c r="K168" s="177" t="s">
        <v>460</v>
      </c>
      <c r="L168" s="40"/>
      <c r="M168" s="182" t="s">
        <v>3</v>
      </c>
      <c r="N168" s="183" t="s">
        <v>45</v>
      </c>
      <c r="O168" s="73"/>
      <c r="P168" s="184">
        <f>O168*H168</f>
        <v>0</v>
      </c>
      <c r="Q168" s="184">
        <v>0</v>
      </c>
      <c r="R168" s="184">
        <f>Q168*H168</f>
        <v>0</v>
      </c>
      <c r="S168" s="184">
        <v>0</v>
      </c>
      <c r="T168" s="18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186" t="s">
        <v>246</v>
      </c>
      <c r="AT168" s="186" t="s">
        <v>241</v>
      </c>
      <c r="AU168" s="186" t="s">
        <v>80</v>
      </c>
      <c r="AY168" s="20" t="s">
        <v>239</v>
      </c>
      <c r="BE168" s="187">
        <f>IF(N168="základní",J168,0)</f>
        <v>0</v>
      </c>
      <c r="BF168" s="187">
        <f>IF(N168="snížená",J168,0)</f>
        <v>0</v>
      </c>
      <c r="BG168" s="187">
        <f>IF(N168="zákl. přenesená",J168,0)</f>
        <v>0</v>
      </c>
      <c r="BH168" s="187">
        <f>IF(N168="sníž. přenesená",J168,0)</f>
        <v>0</v>
      </c>
      <c r="BI168" s="187">
        <f>IF(N168="nulová",J168,0)</f>
        <v>0</v>
      </c>
      <c r="BJ168" s="20" t="s">
        <v>86</v>
      </c>
      <c r="BK168" s="187">
        <f>ROUND(I168*H168,2)</f>
        <v>0</v>
      </c>
      <c r="BL168" s="20" t="s">
        <v>246</v>
      </c>
      <c r="BM168" s="186" t="s">
        <v>1478</v>
      </c>
    </row>
    <row r="169" s="2" customFormat="1" ht="16.5" customHeight="1">
      <c r="A169" s="39"/>
      <c r="B169" s="174"/>
      <c r="C169" s="175" t="s">
        <v>1175</v>
      </c>
      <c r="D169" s="175" t="s">
        <v>241</v>
      </c>
      <c r="E169" s="176" t="s">
        <v>3850</v>
      </c>
      <c r="F169" s="177" t="s">
        <v>3851</v>
      </c>
      <c r="G169" s="178" t="s">
        <v>470</v>
      </c>
      <c r="H169" s="179">
        <v>21</v>
      </c>
      <c r="I169" s="180"/>
      <c r="J169" s="181">
        <f>ROUND(I169*H169,2)</f>
        <v>0</v>
      </c>
      <c r="K169" s="177" t="s">
        <v>460</v>
      </c>
      <c r="L169" s="40"/>
      <c r="M169" s="182" t="s">
        <v>3</v>
      </c>
      <c r="N169" s="183" t="s">
        <v>45</v>
      </c>
      <c r="O169" s="73"/>
      <c r="P169" s="184">
        <f>O169*H169</f>
        <v>0</v>
      </c>
      <c r="Q169" s="184">
        <v>0</v>
      </c>
      <c r="R169" s="184">
        <f>Q169*H169</f>
        <v>0</v>
      </c>
      <c r="S169" s="184">
        <v>0</v>
      </c>
      <c r="T169" s="18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186" t="s">
        <v>246</v>
      </c>
      <c r="AT169" s="186" t="s">
        <v>241</v>
      </c>
      <c r="AU169" s="186" t="s">
        <v>80</v>
      </c>
      <c r="AY169" s="20" t="s">
        <v>239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20" t="s">
        <v>86</v>
      </c>
      <c r="BK169" s="187">
        <f>ROUND(I169*H169,2)</f>
        <v>0</v>
      </c>
      <c r="BL169" s="20" t="s">
        <v>246</v>
      </c>
      <c r="BM169" s="186" t="s">
        <v>1487</v>
      </c>
    </row>
    <row r="170" s="2" customFormat="1">
      <c r="A170" s="39"/>
      <c r="B170" s="174"/>
      <c r="C170" s="175" t="s">
        <v>1181</v>
      </c>
      <c r="D170" s="175" t="s">
        <v>241</v>
      </c>
      <c r="E170" s="176" t="s">
        <v>3852</v>
      </c>
      <c r="F170" s="177" t="s">
        <v>3853</v>
      </c>
      <c r="G170" s="178" t="s">
        <v>470</v>
      </c>
      <c r="H170" s="179">
        <v>1</v>
      </c>
      <c r="I170" s="180"/>
      <c r="J170" s="181">
        <f>ROUND(I170*H170,2)</f>
        <v>0</v>
      </c>
      <c r="K170" s="177" t="s">
        <v>460</v>
      </c>
      <c r="L170" s="40"/>
      <c r="M170" s="182" t="s">
        <v>3</v>
      </c>
      <c r="N170" s="183" t="s">
        <v>45</v>
      </c>
      <c r="O170" s="73"/>
      <c r="P170" s="184">
        <f>O170*H170</f>
        <v>0</v>
      </c>
      <c r="Q170" s="184">
        <v>0</v>
      </c>
      <c r="R170" s="184">
        <f>Q170*H170</f>
        <v>0</v>
      </c>
      <c r="S170" s="184">
        <v>0</v>
      </c>
      <c r="T170" s="18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186" t="s">
        <v>246</v>
      </c>
      <c r="AT170" s="186" t="s">
        <v>241</v>
      </c>
      <c r="AU170" s="186" t="s">
        <v>80</v>
      </c>
      <c r="AY170" s="20" t="s">
        <v>239</v>
      </c>
      <c r="BE170" s="187">
        <f>IF(N170="základní",J170,0)</f>
        <v>0</v>
      </c>
      <c r="BF170" s="187">
        <f>IF(N170="snížená",J170,0)</f>
        <v>0</v>
      </c>
      <c r="BG170" s="187">
        <f>IF(N170="zákl. přenesená",J170,0)</f>
        <v>0</v>
      </c>
      <c r="BH170" s="187">
        <f>IF(N170="sníž. přenesená",J170,0)</f>
        <v>0</v>
      </c>
      <c r="BI170" s="187">
        <f>IF(N170="nulová",J170,0)</f>
        <v>0</v>
      </c>
      <c r="BJ170" s="20" t="s">
        <v>86</v>
      </c>
      <c r="BK170" s="187">
        <f>ROUND(I170*H170,2)</f>
        <v>0</v>
      </c>
      <c r="BL170" s="20" t="s">
        <v>246</v>
      </c>
      <c r="BM170" s="186" t="s">
        <v>1494</v>
      </c>
    </row>
    <row r="171" s="2" customFormat="1" ht="16.5" customHeight="1">
      <c r="A171" s="39"/>
      <c r="B171" s="174"/>
      <c r="C171" s="175" t="s">
        <v>726</v>
      </c>
      <c r="D171" s="175" t="s">
        <v>241</v>
      </c>
      <c r="E171" s="176" t="s">
        <v>3854</v>
      </c>
      <c r="F171" s="177" t="s">
        <v>3811</v>
      </c>
      <c r="G171" s="178" t="s">
        <v>470</v>
      </c>
      <c r="H171" s="179">
        <v>2</v>
      </c>
      <c r="I171" s="180"/>
      <c r="J171" s="181">
        <f>ROUND(I171*H171,2)</f>
        <v>0</v>
      </c>
      <c r="K171" s="177" t="s">
        <v>460</v>
      </c>
      <c r="L171" s="40"/>
      <c r="M171" s="182" t="s">
        <v>3</v>
      </c>
      <c r="N171" s="183" t="s">
        <v>45</v>
      </c>
      <c r="O171" s="73"/>
      <c r="P171" s="184">
        <f>O171*H171</f>
        <v>0</v>
      </c>
      <c r="Q171" s="184">
        <v>0</v>
      </c>
      <c r="R171" s="184">
        <f>Q171*H171</f>
        <v>0</v>
      </c>
      <c r="S171" s="184">
        <v>0</v>
      </c>
      <c r="T171" s="18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186" t="s">
        <v>246</v>
      </c>
      <c r="AT171" s="186" t="s">
        <v>241</v>
      </c>
      <c r="AU171" s="186" t="s">
        <v>80</v>
      </c>
      <c r="AY171" s="20" t="s">
        <v>239</v>
      </c>
      <c r="BE171" s="187">
        <f>IF(N171="základní",J171,0)</f>
        <v>0</v>
      </c>
      <c r="BF171" s="187">
        <f>IF(N171="snížená",J171,0)</f>
        <v>0</v>
      </c>
      <c r="BG171" s="187">
        <f>IF(N171="zákl. přenesená",J171,0)</f>
        <v>0</v>
      </c>
      <c r="BH171" s="187">
        <f>IF(N171="sníž. přenesená",J171,0)</f>
        <v>0</v>
      </c>
      <c r="BI171" s="187">
        <f>IF(N171="nulová",J171,0)</f>
        <v>0</v>
      </c>
      <c r="BJ171" s="20" t="s">
        <v>86</v>
      </c>
      <c r="BK171" s="187">
        <f>ROUND(I171*H171,2)</f>
        <v>0</v>
      </c>
      <c r="BL171" s="20" t="s">
        <v>246</v>
      </c>
      <c r="BM171" s="186" t="s">
        <v>1505</v>
      </c>
    </row>
    <row r="172" s="2" customFormat="1" ht="16.5" customHeight="1">
      <c r="A172" s="39"/>
      <c r="B172" s="174"/>
      <c r="C172" s="175" t="s">
        <v>1191</v>
      </c>
      <c r="D172" s="175" t="s">
        <v>241</v>
      </c>
      <c r="E172" s="176" t="s">
        <v>3855</v>
      </c>
      <c r="F172" s="177" t="s">
        <v>3856</v>
      </c>
      <c r="G172" s="178" t="s">
        <v>470</v>
      </c>
      <c r="H172" s="179">
        <v>120</v>
      </c>
      <c r="I172" s="180"/>
      <c r="J172" s="181">
        <f>ROUND(I172*H172,2)</f>
        <v>0</v>
      </c>
      <c r="K172" s="177" t="s">
        <v>460</v>
      </c>
      <c r="L172" s="40"/>
      <c r="M172" s="182" t="s">
        <v>3</v>
      </c>
      <c r="N172" s="183" t="s">
        <v>45</v>
      </c>
      <c r="O172" s="73"/>
      <c r="P172" s="184">
        <f>O172*H172</f>
        <v>0</v>
      </c>
      <c r="Q172" s="184">
        <v>0</v>
      </c>
      <c r="R172" s="184">
        <f>Q172*H172</f>
        <v>0</v>
      </c>
      <c r="S172" s="184">
        <v>0</v>
      </c>
      <c r="T172" s="18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186" t="s">
        <v>246</v>
      </c>
      <c r="AT172" s="186" t="s">
        <v>241</v>
      </c>
      <c r="AU172" s="186" t="s">
        <v>80</v>
      </c>
      <c r="AY172" s="20" t="s">
        <v>239</v>
      </c>
      <c r="BE172" s="187">
        <f>IF(N172="základní",J172,0)</f>
        <v>0</v>
      </c>
      <c r="BF172" s="187">
        <f>IF(N172="snížená",J172,0)</f>
        <v>0</v>
      </c>
      <c r="BG172" s="187">
        <f>IF(N172="zákl. přenesená",J172,0)</f>
        <v>0</v>
      </c>
      <c r="BH172" s="187">
        <f>IF(N172="sníž. přenesená",J172,0)</f>
        <v>0</v>
      </c>
      <c r="BI172" s="187">
        <f>IF(N172="nulová",J172,0)</f>
        <v>0</v>
      </c>
      <c r="BJ172" s="20" t="s">
        <v>86</v>
      </c>
      <c r="BK172" s="187">
        <f>ROUND(I172*H172,2)</f>
        <v>0</v>
      </c>
      <c r="BL172" s="20" t="s">
        <v>246</v>
      </c>
      <c r="BM172" s="186" t="s">
        <v>1512</v>
      </c>
    </row>
    <row r="173" s="2" customFormat="1" ht="16.5" customHeight="1">
      <c r="A173" s="39"/>
      <c r="B173" s="174"/>
      <c r="C173" s="175" t="s">
        <v>1201</v>
      </c>
      <c r="D173" s="175" t="s">
        <v>241</v>
      </c>
      <c r="E173" s="176" t="s">
        <v>3857</v>
      </c>
      <c r="F173" s="177" t="s">
        <v>3858</v>
      </c>
      <c r="G173" s="178" t="s">
        <v>3507</v>
      </c>
      <c r="H173" s="179">
        <v>30</v>
      </c>
      <c r="I173" s="180"/>
      <c r="J173" s="181">
        <f>ROUND(I173*H173,2)</f>
        <v>0</v>
      </c>
      <c r="K173" s="177" t="s">
        <v>460</v>
      </c>
      <c r="L173" s="40"/>
      <c r="M173" s="182" t="s">
        <v>3</v>
      </c>
      <c r="N173" s="183" t="s">
        <v>45</v>
      </c>
      <c r="O173" s="73"/>
      <c r="P173" s="184">
        <f>O173*H173</f>
        <v>0</v>
      </c>
      <c r="Q173" s="184">
        <v>0</v>
      </c>
      <c r="R173" s="184">
        <f>Q173*H173</f>
        <v>0</v>
      </c>
      <c r="S173" s="184">
        <v>0</v>
      </c>
      <c r="T173" s="18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186" t="s">
        <v>246</v>
      </c>
      <c r="AT173" s="186" t="s">
        <v>241</v>
      </c>
      <c r="AU173" s="186" t="s">
        <v>80</v>
      </c>
      <c r="AY173" s="20" t="s">
        <v>239</v>
      </c>
      <c r="BE173" s="187">
        <f>IF(N173="základní",J173,0)</f>
        <v>0</v>
      </c>
      <c r="BF173" s="187">
        <f>IF(N173="snížená",J173,0)</f>
        <v>0</v>
      </c>
      <c r="BG173" s="187">
        <f>IF(N173="zákl. přenesená",J173,0)</f>
        <v>0</v>
      </c>
      <c r="BH173" s="187">
        <f>IF(N173="sníž. přenesená",J173,0)</f>
        <v>0</v>
      </c>
      <c r="BI173" s="187">
        <f>IF(N173="nulová",J173,0)</f>
        <v>0</v>
      </c>
      <c r="BJ173" s="20" t="s">
        <v>86</v>
      </c>
      <c r="BK173" s="187">
        <f>ROUND(I173*H173,2)</f>
        <v>0</v>
      </c>
      <c r="BL173" s="20" t="s">
        <v>246</v>
      </c>
      <c r="BM173" s="186" t="s">
        <v>1525</v>
      </c>
    </row>
    <row r="174" s="2" customFormat="1" ht="16.5" customHeight="1">
      <c r="A174" s="39"/>
      <c r="B174" s="174"/>
      <c r="C174" s="175" t="s">
        <v>1207</v>
      </c>
      <c r="D174" s="175" t="s">
        <v>241</v>
      </c>
      <c r="E174" s="176" t="s">
        <v>3859</v>
      </c>
      <c r="F174" s="177" t="s">
        <v>3860</v>
      </c>
      <c r="G174" s="178" t="s">
        <v>3507</v>
      </c>
      <c r="H174" s="179">
        <v>30</v>
      </c>
      <c r="I174" s="180"/>
      <c r="J174" s="181">
        <f>ROUND(I174*H174,2)</f>
        <v>0</v>
      </c>
      <c r="K174" s="177" t="s">
        <v>460</v>
      </c>
      <c r="L174" s="40"/>
      <c r="M174" s="182" t="s">
        <v>3</v>
      </c>
      <c r="N174" s="183" t="s">
        <v>45</v>
      </c>
      <c r="O174" s="73"/>
      <c r="P174" s="184">
        <f>O174*H174</f>
        <v>0</v>
      </c>
      <c r="Q174" s="184">
        <v>0</v>
      </c>
      <c r="R174" s="184">
        <f>Q174*H174</f>
        <v>0</v>
      </c>
      <c r="S174" s="184">
        <v>0</v>
      </c>
      <c r="T174" s="18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186" t="s">
        <v>246</v>
      </c>
      <c r="AT174" s="186" t="s">
        <v>241</v>
      </c>
      <c r="AU174" s="186" t="s">
        <v>80</v>
      </c>
      <c r="AY174" s="20" t="s">
        <v>239</v>
      </c>
      <c r="BE174" s="187">
        <f>IF(N174="základní",J174,0)</f>
        <v>0</v>
      </c>
      <c r="BF174" s="187">
        <f>IF(N174="snížená",J174,0)</f>
        <v>0</v>
      </c>
      <c r="BG174" s="187">
        <f>IF(N174="zákl. přenesená",J174,0)</f>
        <v>0</v>
      </c>
      <c r="BH174" s="187">
        <f>IF(N174="sníž. přenesená",J174,0)</f>
        <v>0</v>
      </c>
      <c r="BI174" s="187">
        <f>IF(N174="nulová",J174,0)</f>
        <v>0</v>
      </c>
      <c r="BJ174" s="20" t="s">
        <v>86</v>
      </c>
      <c r="BK174" s="187">
        <f>ROUND(I174*H174,2)</f>
        <v>0</v>
      </c>
      <c r="BL174" s="20" t="s">
        <v>246</v>
      </c>
      <c r="BM174" s="186" t="s">
        <v>1535</v>
      </c>
    </row>
    <row r="175" s="2" customFormat="1" ht="16.5" customHeight="1">
      <c r="A175" s="39"/>
      <c r="B175" s="174"/>
      <c r="C175" s="175" t="s">
        <v>1212</v>
      </c>
      <c r="D175" s="175" t="s">
        <v>241</v>
      </c>
      <c r="E175" s="176" t="s">
        <v>3861</v>
      </c>
      <c r="F175" s="177" t="s">
        <v>3862</v>
      </c>
      <c r="G175" s="178" t="s">
        <v>3507</v>
      </c>
      <c r="H175" s="179">
        <v>8</v>
      </c>
      <c r="I175" s="180"/>
      <c r="J175" s="181">
        <f>ROUND(I175*H175,2)</f>
        <v>0</v>
      </c>
      <c r="K175" s="177" t="s">
        <v>460</v>
      </c>
      <c r="L175" s="40"/>
      <c r="M175" s="182" t="s">
        <v>3</v>
      </c>
      <c r="N175" s="183" t="s">
        <v>45</v>
      </c>
      <c r="O175" s="73"/>
      <c r="P175" s="184">
        <f>O175*H175</f>
        <v>0</v>
      </c>
      <c r="Q175" s="184">
        <v>0</v>
      </c>
      <c r="R175" s="184">
        <f>Q175*H175</f>
        <v>0</v>
      </c>
      <c r="S175" s="184">
        <v>0</v>
      </c>
      <c r="T175" s="18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186" t="s">
        <v>246</v>
      </c>
      <c r="AT175" s="186" t="s">
        <v>241</v>
      </c>
      <c r="AU175" s="186" t="s">
        <v>80</v>
      </c>
      <c r="AY175" s="20" t="s">
        <v>239</v>
      </c>
      <c r="BE175" s="187">
        <f>IF(N175="základní",J175,0)</f>
        <v>0</v>
      </c>
      <c r="BF175" s="187">
        <f>IF(N175="snížená",J175,0)</f>
        <v>0</v>
      </c>
      <c r="BG175" s="187">
        <f>IF(N175="zákl. přenesená",J175,0)</f>
        <v>0</v>
      </c>
      <c r="BH175" s="187">
        <f>IF(N175="sníž. přenesená",J175,0)</f>
        <v>0</v>
      </c>
      <c r="BI175" s="187">
        <f>IF(N175="nulová",J175,0)</f>
        <v>0</v>
      </c>
      <c r="BJ175" s="20" t="s">
        <v>86</v>
      </c>
      <c r="BK175" s="187">
        <f>ROUND(I175*H175,2)</f>
        <v>0</v>
      </c>
      <c r="BL175" s="20" t="s">
        <v>246</v>
      </c>
      <c r="BM175" s="186" t="s">
        <v>1544</v>
      </c>
    </row>
    <row r="176" s="2" customFormat="1" ht="16.5" customHeight="1">
      <c r="A176" s="39"/>
      <c r="B176" s="174"/>
      <c r="C176" s="175" t="s">
        <v>1225</v>
      </c>
      <c r="D176" s="175" t="s">
        <v>241</v>
      </c>
      <c r="E176" s="176" t="s">
        <v>3863</v>
      </c>
      <c r="F176" s="177" t="s">
        <v>3864</v>
      </c>
      <c r="G176" s="178" t="s">
        <v>470</v>
      </c>
      <c r="H176" s="179">
        <v>1</v>
      </c>
      <c r="I176" s="180"/>
      <c r="J176" s="181">
        <f>ROUND(I176*H176,2)</f>
        <v>0</v>
      </c>
      <c r="K176" s="177" t="s">
        <v>460</v>
      </c>
      <c r="L176" s="40"/>
      <c r="M176" s="182" t="s">
        <v>3</v>
      </c>
      <c r="N176" s="183" t="s">
        <v>45</v>
      </c>
      <c r="O176" s="73"/>
      <c r="P176" s="184">
        <f>O176*H176</f>
        <v>0</v>
      </c>
      <c r="Q176" s="184">
        <v>0</v>
      </c>
      <c r="R176" s="184">
        <f>Q176*H176</f>
        <v>0</v>
      </c>
      <c r="S176" s="184">
        <v>0</v>
      </c>
      <c r="T176" s="18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186" t="s">
        <v>246</v>
      </c>
      <c r="AT176" s="186" t="s">
        <v>241</v>
      </c>
      <c r="AU176" s="186" t="s">
        <v>80</v>
      </c>
      <c r="AY176" s="20" t="s">
        <v>239</v>
      </c>
      <c r="BE176" s="187">
        <f>IF(N176="základní",J176,0)</f>
        <v>0</v>
      </c>
      <c r="BF176" s="187">
        <f>IF(N176="snížená",J176,0)</f>
        <v>0</v>
      </c>
      <c r="BG176" s="187">
        <f>IF(N176="zákl. přenesená",J176,0)</f>
        <v>0</v>
      </c>
      <c r="BH176" s="187">
        <f>IF(N176="sníž. přenesená",J176,0)</f>
        <v>0</v>
      </c>
      <c r="BI176" s="187">
        <f>IF(N176="nulová",J176,0)</f>
        <v>0</v>
      </c>
      <c r="BJ176" s="20" t="s">
        <v>86</v>
      </c>
      <c r="BK176" s="187">
        <f>ROUND(I176*H176,2)</f>
        <v>0</v>
      </c>
      <c r="BL176" s="20" t="s">
        <v>246</v>
      </c>
      <c r="BM176" s="186" t="s">
        <v>1551</v>
      </c>
    </row>
    <row r="177" s="2" customFormat="1" ht="16.5" customHeight="1">
      <c r="A177" s="39"/>
      <c r="B177" s="174"/>
      <c r="C177" s="175" t="s">
        <v>1230</v>
      </c>
      <c r="D177" s="175" t="s">
        <v>241</v>
      </c>
      <c r="E177" s="176" t="s">
        <v>3865</v>
      </c>
      <c r="F177" s="177" t="s">
        <v>3866</v>
      </c>
      <c r="G177" s="178" t="s">
        <v>3867</v>
      </c>
      <c r="H177" s="179">
        <v>5</v>
      </c>
      <c r="I177" s="180"/>
      <c r="J177" s="181">
        <f>ROUND(I177*H177,2)</f>
        <v>0</v>
      </c>
      <c r="K177" s="177" t="s">
        <v>460</v>
      </c>
      <c r="L177" s="40"/>
      <c r="M177" s="182" t="s">
        <v>3</v>
      </c>
      <c r="N177" s="183" t="s">
        <v>45</v>
      </c>
      <c r="O177" s="73"/>
      <c r="P177" s="184">
        <f>O177*H177</f>
        <v>0</v>
      </c>
      <c r="Q177" s="184">
        <v>0</v>
      </c>
      <c r="R177" s="184">
        <f>Q177*H177</f>
        <v>0</v>
      </c>
      <c r="S177" s="184">
        <v>0</v>
      </c>
      <c r="T177" s="18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186" t="s">
        <v>246</v>
      </c>
      <c r="AT177" s="186" t="s">
        <v>241</v>
      </c>
      <c r="AU177" s="186" t="s">
        <v>80</v>
      </c>
      <c r="AY177" s="20" t="s">
        <v>239</v>
      </c>
      <c r="BE177" s="187">
        <f>IF(N177="základní",J177,0)</f>
        <v>0</v>
      </c>
      <c r="BF177" s="187">
        <f>IF(N177="snížená",J177,0)</f>
        <v>0</v>
      </c>
      <c r="BG177" s="187">
        <f>IF(N177="zákl. přenesená",J177,0)</f>
        <v>0</v>
      </c>
      <c r="BH177" s="187">
        <f>IF(N177="sníž. přenesená",J177,0)</f>
        <v>0</v>
      </c>
      <c r="BI177" s="187">
        <f>IF(N177="nulová",J177,0)</f>
        <v>0</v>
      </c>
      <c r="BJ177" s="20" t="s">
        <v>86</v>
      </c>
      <c r="BK177" s="187">
        <f>ROUND(I177*H177,2)</f>
        <v>0</v>
      </c>
      <c r="BL177" s="20" t="s">
        <v>246</v>
      </c>
      <c r="BM177" s="186" t="s">
        <v>1560</v>
      </c>
    </row>
    <row r="178" s="2" customFormat="1" ht="16.5" customHeight="1">
      <c r="A178" s="39"/>
      <c r="B178" s="174"/>
      <c r="C178" s="175" t="s">
        <v>1234</v>
      </c>
      <c r="D178" s="175" t="s">
        <v>241</v>
      </c>
      <c r="E178" s="176" t="s">
        <v>3868</v>
      </c>
      <c r="F178" s="177" t="s">
        <v>3804</v>
      </c>
      <c r="G178" s="178" t="s">
        <v>470</v>
      </c>
      <c r="H178" s="179">
        <v>1</v>
      </c>
      <c r="I178" s="180"/>
      <c r="J178" s="181">
        <f>ROUND(I178*H178,2)</f>
        <v>0</v>
      </c>
      <c r="K178" s="177" t="s">
        <v>460</v>
      </c>
      <c r="L178" s="40"/>
      <c r="M178" s="182" t="s">
        <v>3</v>
      </c>
      <c r="N178" s="183" t="s">
        <v>45</v>
      </c>
      <c r="O178" s="73"/>
      <c r="P178" s="184">
        <f>O178*H178</f>
        <v>0</v>
      </c>
      <c r="Q178" s="184">
        <v>0</v>
      </c>
      <c r="R178" s="184">
        <f>Q178*H178</f>
        <v>0</v>
      </c>
      <c r="S178" s="184">
        <v>0</v>
      </c>
      <c r="T178" s="18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186" t="s">
        <v>246</v>
      </c>
      <c r="AT178" s="186" t="s">
        <v>241</v>
      </c>
      <c r="AU178" s="186" t="s">
        <v>80</v>
      </c>
      <c r="AY178" s="20" t="s">
        <v>239</v>
      </c>
      <c r="BE178" s="187">
        <f>IF(N178="základní",J178,0)</f>
        <v>0</v>
      </c>
      <c r="BF178" s="187">
        <f>IF(N178="snížená",J178,0)</f>
        <v>0</v>
      </c>
      <c r="BG178" s="187">
        <f>IF(N178="zákl. přenesená",J178,0)</f>
        <v>0</v>
      </c>
      <c r="BH178" s="187">
        <f>IF(N178="sníž. přenesená",J178,0)</f>
        <v>0</v>
      </c>
      <c r="BI178" s="187">
        <f>IF(N178="nulová",J178,0)</f>
        <v>0</v>
      </c>
      <c r="BJ178" s="20" t="s">
        <v>86</v>
      </c>
      <c r="BK178" s="187">
        <f>ROUND(I178*H178,2)</f>
        <v>0</v>
      </c>
      <c r="BL178" s="20" t="s">
        <v>246</v>
      </c>
      <c r="BM178" s="186" t="s">
        <v>1588</v>
      </c>
    </row>
    <row r="179" s="12" customFormat="1" ht="25.92" customHeight="1">
      <c r="A179" s="12"/>
      <c r="B179" s="161"/>
      <c r="C179" s="12"/>
      <c r="D179" s="162" t="s">
        <v>72</v>
      </c>
      <c r="E179" s="163" t="s">
        <v>456</v>
      </c>
      <c r="F179" s="163" t="s">
        <v>3869</v>
      </c>
      <c r="G179" s="12"/>
      <c r="H179" s="12"/>
      <c r="I179" s="164"/>
      <c r="J179" s="165">
        <f>BK179</f>
        <v>0</v>
      </c>
      <c r="K179" s="12"/>
      <c r="L179" s="161"/>
      <c r="M179" s="166"/>
      <c r="N179" s="167"/>
      <c r="O179" s="167"/>
      <c r="P179" s="168">
        <f>SUM(P180:P196)</f>
        <v>0</v>
      </c>
      <c r="Q179" s="167"/>
      <c r="R179" s="168">
        <f>SUM(R180:R196)</f>
        <v>0</v>
      </c>
      <c r="S179" s="167"/>
      <c r="T179" s="169">
        <f>SUM(T180:T196)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162" t="s">
        <v>80</v>
      </c>
      <c r="AT179" s="170" t="s">
        <v>72</v>
      </c>
      <c r="AU179" s="170" t="s">
        <v>73</v>
      </c>
      <c r="AY179" s="162" t="s">
        <v>239</v>
      </c>
      <c r="BK179" s="171">
        <f>SUM(BK180:BK196)</f>
        <v>0</v>
      </c>
    </row>
    <row r="180" s="2" customFormat="1" ht="16.5" customHeight="1">
      <c r="A180" s="39"/>
      <c r="B180" s="174"/>
      <c r="C180" s="175" t="s">
        <v>1238</v>
      </c>
      <c r="D180" s="175" t="s">
        <v>241</v>
      </c>
      <c r="E180" s="176" t="s">
        <v>3870</v>
      </c>
      <c r="F180" s="177" t="s">
        <v>3871</v>
      </c>
      <c r="G180" s="178" t="s">
        <v>326</v>
      </c>
      <c r="H180" s="179">
        <v>600</v>
      </c>
      <c r="I180" s="180"/>
      <c r="J180" s="181">
        <f>ROUND(I180*H180,2)</f>
        <v>0</v>
      </c>
      <c r="K180" s="177" t="s">
        <v>460</v>
      </c>
      <c r="L180" s="40"/>
      <c r="M180" s="182" t="s">
        <v>3</v>
      </c>
      <c r="N180" s="183" t="s">
        <v>45</v>
      </c>
      <c r="O180" s="73"/>
      <c r="P180" s="184">
        <f>O180*H180</f>
        <v>0</v>
      </c>
      <c r="Q180" s="184">
        <v>0</v>
      </c>
      <c r="R180" s="184">
        <f>Q180*H180</f>
        <v>0</v>
      </c>
      <c r="S180" s="184">
        <v>0</v>
      </c>
      <c r="T180" s="18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186" t="s">
        <v>246</v>
      </c>
      <c r="AT180" s="186" t="s">
        <v>241</v>
      </c>
      <c r="AU180" s="186" t="s">
        <v>80</v>
      </c>
      <c r="AY180" s="20" t="s">
        <v>239</v>
      </c>
      <c r="BE180" s="187">
        <f>IF(N180="základní",J180,0)</f>
        <v>0</v>
      </c>
      <c r="BF180" s="187">
        <f>IF(N180="snížená",J180,0)</f>
        <v>0</v>
      </c>
      <c r="BG180" s="187">
        <f>IF(N180="zákl. přenesená",J180,0)</f>
        <v>0</v>
      </c>
      <c r="BH180" s="187">
        <f>IF(N180="sníž. přenesená",J180,0)</f>
        <v>0</v>
      </c>
      <c r="BI180" s="187">
        <f>IF(N180="nulová",J180,0)</f>
        <v>0</v>
      </c>
      <c r="BJ180" s="20" t="s">
        <v>86</v>
      </c>
      <c r="BK180" s="187">
        <f>ROUND(I180*H180,2)</f>
        <v>0</v>
      </c>
      <c r="BL180" s="20" t="s">
        <v>246</v>
      </c>
      <c r="BM180" s="186" t="s">
        <v>1597</v>
      </c>
    </row>
    <row r="181" s="2" customFormat="1">
      <c r="A181" s="39"/>
      <c r="B181" s="40"/>
      <c r="C181" s="39"/>
      <c r="D181" s="189" t="s">
        <v>391</v>
      </c>
      <c r="E181" s="39"/>
      <c r="F181" s="227" t="s">
        <v>3872</v>
      </c>
      <c r="G181" s="39"/>
      <c r="H181" s="39"/>
      <c r="I181" s="228"/>
      <c r="J181" s="39"/>
      <c r="K181" s="39"/>
      <c r="L181" s="40"/>
      <c r="M181" s="229"/>
      <c r="N181" s="230"/>
      <c r="O181" s="73"/>
      <c r="P181" s="73"/>
      <c r="Q181" s="73"/>
      <c r="R181" s="73"/>
      <c r="S181" s="73"/>
      <c r="T181" s="74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20" t="s">
        <v>391</v>
      </c>
      <c r="AU181" s="20" t="s">
        <v>80</v>
      </c>
    </row>
    <row r="182" s="2" customFormat="1" ht="16.5" customHeight="1">
      <c r="A182" s="39"/>
      <c r="B182" s="174"/>
      <c r="C182" s="175" t="s">
        <v>1242</v>
      </c>
      <c r="D182" s="175" t="s">
        <v>241</v>
      </c>
      <c r="E182" s="176" t="s">
        <v>3873</v>
      </c>
      <c r="F182" s="177" t="s">
        <v>3874</v>
      </c>
      <c r="G182" s="178" t="s">
        <v>326</v>
      </c>
      <c r="H182" s="179">
        <v>20</v>
      </c>
      <c r="I182" s="180"/>
      <c r="J182" s="181">
        <f>ROUND(I182*H182,2)</f>
        <v>0</v>
      </c>
      <c r="K182" s="177" t="s">
        <v>460</v>
      </c>
      <c r="L182" s="40"/>
      <c r="M182" s="182" t="s">
        <v>3</v>
      </c>
      <c r="N182" s="183" t="s">
        <v>45</v>
      </c>
      <c r="O182" s="73"/>
      <c r="P182" s="184">
        <f>O182*H182</f>
        <v>0</v>
      </c>
      <c r="Q182" s="184">
        <v>0</v>
      </c>
      <c r="R182" s="184">
        <f>Q182*H182</f>
        <v>0</v>
      </c>
      <c r="S182" s="184">
        <v>0</v>
      </c>
      <c r="T182" s="18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186" t="s">
        <v>246</v>
      </c>
      <c r="AT182" s="186" t="s">
        <v>241</v>
      </c>
      <c r="AU182" s="186" t="s">
        <v>80</v>
      </c>
      <c r="AY182" s="20" t="s">
        <v>239</v>
      </c>
      <c r="BE182" s="187">
        <f>IF(N182="základní",J182,0)</f>
        <v>0</v>
      </c>
      <c r="BF182" s="187">
        <f>IF(N182="snížená",J182,0)</f>
        <v>0</v>
      </c>
      <c r="BG182" s="187">
        <f>IF(N182="zákl. přenesená",J182,0)</f>
        <v>0</v>
      </c>
      <c r="BH182" s="187">
        <f>IF(N182="sníž. přenesená",J182,0)</f>
        <v>0</v>
      </c>
      <c r="BI182" s="187">
        <f>IF(N182="nulová",J182,0)</f>
        <v>0</v>
      </c>
      <c r="BJ182" s="20" t="s">
        <v>86</v>
      </c>
      <c r="BK182" s="187">
        <f>ROUND(I182*H182,2)</f>
        <v>0</v>
      </c>
      <c r="BL182" s="20" t="s">
        <v>246</v>
      </c>
      <c r="BM182" s="186" t="s">
        <v>1607</v>
      </c>
    </row>
    <row r="183" s="2" customFormat="1">
      <c r="A183" s="39"/>
      <c r="B183" s="40"/>
      <c r="C183" s="39"/>
      <c r="D183" s="189" t="s">
        <v>391</v>
      </c>
      <c r="E183" s="39"/>
      <c r="F183" s="227" t="s">
        <v>3875</v>
      </c>
      <c r="G183" s="39"/>
      <c r="H183" s="39"/>
      <c r="I183" s="228"/>
      <c r="J183" s="39"/>
      <c r="K183" s="39"/>
      <c r="L183" s="40"/>
      <c r="M183" s="229"/>
      <c r="N183" s="230"/>
      <c r="O183" s="73"/>
      <c r="P183" s="73"/>
      <c r="Q183" s="73"/>
      <c r="R183" s="73"/>
      <c r="S183" s="73"/>
      <c r="T183" s="74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20" t="s">
        <v>391</v>
      </c>
      <c r="AU183" s="20" t="s">
        <v>80</v>
      </c>
    </row>
    <row r="184" s="2" customFormat="1" ht="16.5" customHeight="1">
      <c r="A184" s="39"/>
      <c r="B184" s="174"/>
      <c r="C184" s="175" t="s">
        <v>1247</v>
      </c>
      <c r="D184" s="175" t="s">
        <v>241</v>
      </c>
      <c r="E184" s="176" t="s">
        <v>3876</v>
      </c>
      <c r="F184" s="177" t="s">
        <v>3877</v>
      </c>
      <c r="G184" s="178" t="s">
        <v>326</v>
      </c>
      <c r="H184" s="179">
        <v>20</v>
      </c>
      <c r="I184" s="180"/>
      <c r="J184" s="181">
        <f>ROUND(I184*H184,2)</f>
        <v>0</v>
      </c>
      <c r="K184" s="177" t="s">
        <v>460</v>
      </c>
      <c r="L184" s="40"/>
      <c r="M184" s="182" t="s">
        <v>3</v>
      </c>
      <c r="N184" s="183" t="s">
        <v>45</v>
      </c>
      <c r="O184" s="73"/>
      <c r="P184" s="184">
        <f>O184*H184</f>
        <v>0</v>
      </c>
      <c r="Q184" s="184">
        <v>0</v>
      </c>
      <c r="R184" s="184">
        <f>Q184*H184</f>
        <v>0</v>
      </c>
      <c r="S184" s="184">
        <v>0</v>
      </c>
      <c r="T184" s="18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186" t="s">
        <v>246</v>
      </c>
      <c r="AT184" s="186" t="s">
        <v>241</v>
      </c>
      <c r="AU184" s="186" t="s">
        <v>80</v>
      </c>
      <c r="AY184" s="20" t="s">
        <v>239</v>
      </c>
      <c r="BE184" s="187">
        <f>IF(N184="základní",J184,0)</f>
        <v>0</v>
      </c>
      <c r="BF184" s="187">
        <f>IF(N184="snížená",J184,0)</f>
        <v>0</v>
      </c>
      <c r="BG184" s="187">
        <f>IF(N184="zákl. přenesená",J184,0)</f>
        <v>0</v>
      </c>
      <c r="BH184" s="187">
        <f>IF(N184="sníž. přenesená",J184,0)</f>
        <v>0</v>
      </c>
      <c r="BI184" s="187">
        <f>IF(N184="nulová",J184,0)</f>
        <v>0</v>
      </c>
      <c r="BJ184" s="20" t="s">
        <v>86</v>
      </c>
      <c r="BK184" s="187">
        <f>ROUND(I184*H184,2)</f>
        <v>0</v>
      </c>
      <c r="BL184" s="20" t="s">
        <v>246</v>
      </c>
      <c r="BM184" s="186" t="s">
        <v>1618</v>
      </c>
    </row>
    <row r="185" s="2" customFormat="1">
      <c r="A185" s="39"/>
      <c r="B185" s="40"/>
      <c r="C185" s="39"/>
      <c r="D185" s="189" t="s">
        <v>391</v>
      </c>
      <c r="E185" s="39"/>
      <c r="F185" s="227" t="s">
        <v>3878</v>
      </c>
      <c r="G185" s="39"/>
      <c r="H185" s="39"/>
      <c r="I185" s="228"/>
      <c r="J185" s="39"/>
      <c r="K185" s="39"/>
      <c r="L185" s="40"/>
      <c r="M185" s="229"/>
      <c r="N185" s="230"/>
      <c r="O185" s="73"/>
      <c r="P185" s="73"/>
      <c r="Q185" s="73"/>
      <c r="R185" s="73"/>
      <c r="S185" s="73"/>
      <c r="T185" s="74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20" t="s">
        <v>391</v>
      </c>
      <c r="AU185" s="20" t="s">
        <v>80</v>
      </c>
    </row>
    <row r="186" s="2" customFormat="1" ht="16.5" customHeight="1">
      <c r="A186" s="39"/>
      <c r="B186" s="174"/>
      <c r="C186" s="175" t="s">
        <v>1251</v>
      </c>
      <c r="D186" s="175" t="s">
        <v>241</v>
      </c>
      <c r="E186" s="176" t="s">
        <v>3879</v>
      </c>
      <c r="F186" s="177" t="s">
        <v>3880</v>
      </c>
      <c r="G186" s="178" t="s">
        <v>326</v>
      </c>
      <c r="H186" s="179">
        <v>320</v>
      </c>
      <c r="I186" s="180"/>
      <c r="J186" s="181">
        <f>ROUND(I186*H186,2)</f>
        <v>0</v>
      </c>
      <c r="K186" s="177" t="s">
        <v>460</v>
      </c>
      <c r="L186" s="40"/>
      <c r="M186" s="182" t="s">
        <v>3</v>
      </c>
      <c r="N186" s="183" t="s">
        <v>45</v>
      </c>
      <c r="O186" s="73"/>
      <c r="P186" s="184">
        <f>O186*H186</f>
        <v>0</v>
      </c>
      <c r="Q186" s="184">
        <v>0</v>
      </c>
      <c r="R186" s="184">
        <f>Q186*H186</f>
        <v>0</v>
      </c>
      <c r="S186" s="184">
        <v>0</v>
      </c>
      <c r="T186" s="18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186" t="s">
        <v>246</v>
      </c>
      <c r="AT186" s="186" t="s">
        <v>241</v>
      </c>
      <c r="AU186" s="186" t="s">
        <v>80</v>
      </c>
      <c r="AY186" s="20" t="s">
        <v>239</v>
      </c>
      <c r="BE186" s="187">
        <f>IF(N186="základní",J186,0)</f>
        <v>0</v>
      </c>
      <c r="BF186" s="187">
        <f>IF(N186="snížená",J186,0)</f>
        <v>0</v>
      </c>
      <c r="BG186" s="187">
        <f>IF(N186="zákl. přenesená",J186,0)</f>
        <v>0</v>
      </c>
      <c r="BH186" s="187">
        <f>IF(N186="sníž. přenesená",J186,0)</f>
        <v>0</v>
      </c>
      <c r="BI186" s="187">
        <f>IF(N186="nulová",J186,0)</f>
        <v>0</v>
      </c>
      <c r="BJ186" s="20" t="s">
        <v>86</v>
      </c>
      <c r="BK186" s="187">
        <f>ROUND(I186*H186,2)</f>
        <v>0</v>
      </c>
      <c r="BL186" s="20" t="s">
        <v>246</v>
      </c>
      <c r="BM186" s="186" t="s">
        <v>1629</v>
      </c>
    </row>
    <row r="187" s="2" customFormat="1">
      <c r="A187" s="39"/>
      <c r="B187" s="40"/>
      <c r="C187" s="39"/>
      <c r="D187" s="189" t="s">
        <v>391</v>
      </c>
      <c r="E187" s="39"/>
      <c r="F187" s="227" t="s">
        <v>3881</v>
      </c>
      <c r="G187" s="39"/>
      <c r="H187" s="39"/>
      <c r="I187" s="228"/>
      <c r="J187" s="39"/>
      <c r="K187" s="39"/>
      <c r="L187" s="40"/>
      <c r="M187" s="229"/>
      <c r="N187" s="230"/>
      <c r="O187" s="73"/>
      <c r="P187" s="73"/>
      <c r="Q187" s="73"/>
      <c r="R187" s="73"/>
      <c r="S187" s="73"/>
      <c r="T187" s="74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20" t="s">
        <v>391</v>
      </c>
      <c r="AU187" s="20" t="s">
        <v>80</v>
      </c>
    </row>
    <row r="188" s="2" customFormat="1" ht="16.5" customHeight="1">
      <c r="A188" s="39"/>
      <c r="B188" s="174"/>
      <c r="C188" s="175" t="s">
        <v>1257</v>
      </c>
      <c r="D188" s="175" t="s">
        <v>241</v>
      </c>
      <c r="E188" s="176" t="s">
        <v>3882</v>
      </c>
      <c r="F188" s="177" t="s">
        <v>3883</v>
      </c>
      <c r="G188" s="178" t="s">
        <v>326</v>
      </c>
      <c r="H188" s="179">
        <v>30</v>
      </c>
      <c r="I188" s="180"/>
      <c r="J188" s="181">
        <f>ROUND(I188*H188,2)</f>
        <v>0</v>
      </c>
      <c r="K188" s="177" t="s">
        <v>460</v>
      </c>
      <c r="L188" s="40"/>
      <c r="M188" s="182" t="s">
        <v>3</v>
      </c>
      <c r="N188" s="183" t="s">
        <v>45</v>
      </c>
      <c r="O188" s="73"/>
      <c r="P188" s="184">
        <f>O188*H188</f>
        <v>0</v>
      </c>
      <c r="Q188" s="184">
        <v>0</v>
      </c>
      <c r="R188" s="184">
        <f>Q188*H188</f>
        <v>0</v>
      </c>
      <c r="S188" s="184">
        <v>0</v>
      </c>
      <c r="T188" s="18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186" t="s">
        <v>246</v>
      </c>
      <c r="AT188" s="186" t="s">
        <v>241</v>
      </c>
      <c r="AU188" s="186" t="s">
        <v>80</v>
      </c>
      <c r="AY188" s="20" t="s">
        <v>239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20" t="s">
        <v>86</v>
      </c>
      <c r="BK188" s="187">
        <f>ROUND(I188*H188,2)</f>
        <v>0</v>
      </c>
      <c r="BL188" s="20" t="s">
        <v>246</v>
      </c>
      <c r="BM188" s="186" t="s">
        <v>1641</v>
      </c>
    </row>
    <row r="189" s="2" customFormat="1">
      <c r="A189" s="39"/>
      <c r="B189" s="40"/>
      <c r="C189" s="39"/>
      <c r="D189" s="189" t="s">
        <v>391</v>
      </c>
      <c r="E189" s="39"/>
      <c r="F189" s="227" t="s">
        <v>3884</v>
      </c>
      <c r="G189" s="39"/>
      <c r="H189" s="39"/>
      <c r="I189" s="228"/>
      <c r="J189" s="39"/>
      <c r="K189" s="39"/>
      <c r="L189" s="40"/>
      <c r="M189" s="229"/>
      <c r="N189" s="230"/>
      <c r="O189" s="73"/>
      <c r="P189" s="73"/>
      <c r="Q189" s="73"/>
      <c r="R189" s="73"/>
      <c r="S189" s="73"/>
      <c r="T189" s="74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20" t="s">
        <v>391</v>
      </c>
      <c r="AU189" s="20" t="s">
        <v>80</v>
      </c>
    </row>
    <row r="190" s="2" customFormat="1">
      <c r="A190" s="39"/>
      <c r="B190" s="174"/>
      <c r="C190" s="175" t="s">
        <v>1261</v>
      </c>
      <c r="D190" s="175" t="s">
        <v>241</v>
      </c>
      <c r="E190" s="176" t="s">
        <v>3885</v>
      </c>
      <c r="F190" s="177" t="s">
        <v>3886</v>
      </c>
      <c r="G190" s="178" t="s">
        <v>326</v>
      </c>
      <c r="H190" s="179">
        <v>30</v>
      </c>
      <c r="I190" s="180"/>
      <c r="J190" s="181">
        <f>ROUND(I190*H190,2)</f>
        <v>0</v>
      </c>
      <c r="K190" s="177" t="s">
        <v>460</v>
      </c>
      <c r="L190" s="40"/>
      <c r="M190" s="182" t="s">
        <v>3</v>
      </c>
      <c r="N190" s="183" t="s">
        <v>45</v>
      </c>
      <c r="O190" s="73"/>
      <c r="P190" s="184">
        <f>O190*H190</f>
        <v>0</v>
      </c>
      <c r="Q190" s="184">
        <v>0</v>
      </c>
      <c r="R190" s="184">
        <f>Q190*H190</f>
        <v>0</v>
      </c>
      <c r="S190" s="184">
        <v>0</v>
      </c>
      <c r="T190" s="18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186" t="s">
        <v>246</v>
      </c>
      <c r="AT190" s="186" t="s">
        <v>241</v>
      </c>
      <c r="AU190" s="186" t="s">
        <v>80</v>
      </c>
      <c r="AY190" s="20" t="s">
        <v>239</v>
      </c>
      <c r="BE190" s="187">
        <f>IF(N190="základní",J190,0)</f>
        <v>0</v>
      </c>
      <c r="BF190" s="187">
        <f>IF(N190="snížená",J190,0)</f>
        <v>0</v>
      </c>
      <c r="BG190" s="187">
        <f>IF(N190="zákl. přenesená",J190,0)</f>
        <v>0</v>
      </c>
      <c r="BH190" s="187">
        <f>IF(N190="sníž. přenesená",J190,0)</f>
        <v>0</v>
      </c>
      <c r="BI190" s="187">
        <f>IF(N190="nulová",J190,0)</f>
        <v>0</v>
      </c>
      <c r="BJ190" s="20" t="s">
        <v>86</v>
      </c>
      <c r="BK190" s="187">
        <f>ROUND(I190*H190,2)</f>
        <v>0</v>
      </c>
      <c r="BL190" s="20" t="s">
        <v>246</v>
      </c>
      <c r="BM190" s="186" t="s">
        <v>1650</v>
      </c>
    </row>
    <row r="191" s="2" customFormat="1" ht="16.5" customHeight="1">
      <c r="A191" s="39"/>
      <c r="B191" s="174"/>
      <c r="C191" s="175" t="s">
        <v>1268</v>
      </c>
      <c r="D191" s="175" t="s">
        <v>241</v>
      </c>
      <c r="E191" s="176" t="s">
        <v>3887</v>
      </c>
      <c r="F191" s="177" t="s">
        <v>3888</v>
      </c>
      <c r="G191" s="178" t="s">
        <v>326</v>
      </c>
      <c r="H191" s="179">
        <v>100</v>
      </c>
      <c r="I191" s="180"/>
      <c r="J191" s="181">
        <f>ROUND(I191*H191,2)</f>
        <v>0</v>
      </c>
      <c r="K191" s="177" t="s">
        <v>460</v>
      </c>
      <c r="L191" s="40"/>
      <c r="M191" s="182" t="s">
        <v>3</v>
      </c>
      <c r="N191" s="183" t="s">
        <v>45</v>
      </c>
      <c r="O191" s="73"/>
      <c r="P191" s="184">
        <f>O191*H191</f>
        <v>0</v>
      </c>
      <c r="Q191" s="184">
        <v>0</v>
      </c>
      <c r="R191" s="184">
        <f>Q191*H191</f>
        <v>0</v>
      </c>
      <c r="S191" s="184">
        <v>0</v>
      </c>
      <c r="T191" s="18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186" t="s">
        <v>246</v>
      </c>
      <c r="AT191" s="186" t="s">
        <v>241</v>
      </c>
      <c r="AU191" s="186" t="s">
        <v>80</v>
      </c>
      <c r="AY191" s="20" t="s">
        <v>239</v>
      </c>
      <c r="BE191" s="187">
        <f>IF(N191="základní",J191,0)</f>
        <v>0</v>
      </c>
      <c r="BF191" s="187">
        <f>IF(N191="snížená",J191,0)</f>
        <v>0</v>
      </c>
      <c r="BG191" s="187">
        <f>IF(N191="zákl. přenesená",J191,0)</f>
        <v>0</v>
      </c>
      <c r="BH191" s="187">
        <f>IF(N191="sníž. přenesená",J191,0)</f>
        <v>0</v>
      </c>
      <c r="BI191" s="187">
        <f>IF(N191="nulová",J191,0)</f>
        <v>0</v>
      </c>
      <c r="BJ191" s="20" t="s">
        <v>86</v>
      </c>
      <c r="BK191" s="187">
        <f>ROUND(I191*H191,2)</f>
        <v>0</v>
      </c>
      <c r="BL191" s="20" t="s">
        <v>246</v>
      </c>
      <c r="BM191" s="186" t="s">
        <v>1662</v>
      </c>
    </row>
    <row r="192" s="2" customFormat="1" ht="16.5" customHeight="1">
      <c r="A192" s="39"/>
      <c r="B192" s="174"/>
      <c r="C192" s="175" t="s">
        <v>1272</v>
      </c>
      <c r="D192" s="175" t="s">
        <v>241</v>
      </c>
      <c r="E192" s="176" t="s">
        <v>3889</v>
      </c>
      <c r="F192" s="177" t="s">
        <v>3890</v>
      </c>
      <c r="G192" s="178" t="s">
        <v>470</v>
      </c>
      <c r="H192" s="179">
        <v>300</v>
      </c>
      <c r="I192" s="180"/>
      <c r="J192" s="181">
        <f>ROUND(I192*H192,2)</f>
        <v>0</v>
      </c>
      <c r="K192" s="177" t="s">
        <v>460</v>
      </c>
      <c r="L192" s="40"/>
      <c r="M192" s="182" t="s">
        <v>3</v>
      </c>
      <c r="N192" s="183" t="s">
        <v>45</v>
      </c>
      <c r="O192" s="73"/>
      <c r="P192" s="184">
        <f>O192*H192</f>
        <v>0</v>
      </c>
      <c r="Q192" s="184">
        <v>0</v>
      </c>
      <c r="R192" s="184">
        <f>Q192*H192</f>
        <v>0</v>
      </c>
      <c r="S192" s="184">
        <v>0</v>
      </c>
      <c r="T192" s="18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186" t="s">
        <v>246</v>
      </c>
      <c r="AT192" s="186" t="s">
        <v>241</v>
      </c>
      <c r="AU192" s="186" t="s">
        <v>80</v>
      </c>
      <c r="AY192" s="20" t="s">
        <v>239</v>
      </c>
      <c r="BE192" s="187">
        <f>IF(N192="základní",J192,0)</f>
        <v>0</v>
      </c>
      <c r="BF192" s="187">
        <f>IF(N192="snížená",J192,0)</f>
        <v>0</v>
      </c>
      <c r="BG192" s="187">
        <f>IF(N192="zákl. přenesená",J192,0)</f>
        <v>0</v>
      </c>
      <c r="BH192" s="187">
        <f>IF(N192="sníž. přenesená",J192,0)</f>
        <v>0</v>
      </c>
      <c r="BI192" s="187">
        <f>IF(N192="nulová",J192,0)</f>
        <v>0</v>
      </c>
      <c r="BJ192" s="20" t="s">
        <v>86</v>
      </c>
      <c r="BK192" s="187">
        <f>ROUND(I192*H192,2)</f>
        <v>0</v>
      </c>
      <c r="BL192" s="20" t="s">
        <v>246</v>
      </c>
      <c r="BM192" s="186" t="s">
        <v>1667</v>
      </c>
    </row>
    <row r="193" s="2" customFormat="1" ht="16.5" customHeight="1">
      <c r="A193" s="39"/>
      <c r="B193" s="174"/>
      <c r="C193" s="175" t="s">
        <v>1280</v>
      </c>
      <c r="D193" s="175" t="s">
        <v>241</v>
      </c>
      <c r="E193" s="176" t="s">
        <v>3891</v>
      </c>
      <c r="F193" s="177" t="s">
        <v>3892</v>
      </c>
      <c r="G193" s="178" t="s">
        <v>470</v>
      </c>
      <c r="H193" s="179">
        <v>200</v>
      </c>
      <c r="I193" s="180"/>
      <c r="J193" s="181">
        <f>ROUND(I193*H193,2)</f>
        <v>0</v>
      </c>
      <c r="K193" s="177" t="s">
        <v>460</v>
      </c>
      <c r="L193" s="40"/>
      <c r="M193" s="182" t="s">
        <v>3</v>
      </c>
      <c r="N193" s="183" t="s">
        <v>45</v>
      </c>
      <c r="O193" s="73"/>
      <c r="P193" s="184">
        <f>O193*H193</f>
        <v>0</v>
      </c>
      <c r="Q193" s="184">
        <v>0</v>
      </c>
      <c r="R193" s="184">
        <f>Q193*H193</f>
        <v>0</v>
      </c>
      <c r="S193" s="184">
        <v>0</v>
      </c>
      <c r="T193" s="18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186" t="s">
        <v>246</v>
      </c>
      <c r="AT193" s="186" t="s">
        <v>241</v>
      </c>
      <c r="AU193" s="186" t="s">
        <v>80</v>
      </c>
      <c r="AY193" s="20" t="s">
        <v>239</v>
      </c>
      <c r="BE193" s="187">
        <f>IF(N193="základní",J193,0)</f>
        <v>0</v>
      </c>
      <c r="BF193" s="187">
        <f>IF(N193="snížená",J193,0)</f>
        <v>0</v>
      </c>
      <c r="BG193" s="187">
        <f>IF(N193="zákl. přenesená",J193,0)</f>
        <v>0</v>
      </c>
      <c r="BH193" s="187">
        <f>IF(N193="sníž. přenesená",J193,0)</f>
        <v>0</v>
      </c>
      <c r="BI193" s="187">
        <f>IF(N193="nulová",J193,0)</f>
        <v>0</v>
      </c>
      <c r="BJ193" s="20" t="s">
        <v>86</v>
      </c>
      <c r="BK193" s="187">
        <f>ROUND(I193*H193,2)</f>
        <v>0</v>
      </c>
      <c r="BL193" s="20" t="s">
        <v>246</v>
      </c>
      <c r="BM193" s="186" t="s">
        <v>1676</v>
      </c>
    </row>
    <row r="194" s="2" customFormat="1" ht="16.5" customHeight="1">
      <c r="A194" s="39"/>
      <c r="B194" s="174"/>
      <c r="C194" s="175" t="s">
        <v>1284</v>
      </c>
      <c r="D194" s="175" t="s">
        <v>241</v>
      </c>
      <c r="E194" s="176" t="s">
        <v>3893</v>
      </c>
      <c r="F194" s="177" t="s">
        <v>3894</v>
      </c>
      <c r="G194" s="178" t="s">
        <v>470</v>
      </c>
      <c r="H194" s="179">
        <v>700</v>
      </c>
      <c r="I194" s="180"/>
      <c r="J194" s="181">
        <f>ROUND(I194*H194,2)</f>
        <v>0</v>
      </c>
      <c r="K194" s="177" t="s">
        <v>460</v>
      </c>
      <c r="L194" s="40"/>
      <c r="M194" s="182" t="s">
        <v>3</v>
      </c>
      <c r="N194" s="183" t="s">
        <v>45</v>
      </c>
      <c r="O194" s="73"/>
      <c r="P194" s="184">
        <f>O194*H194</f>
        <v>0</v>
      </c>
      <c r="Q194" s="184">
        <v>0</v>
      </c>
      <c r="R194" s="184">
        <f>Q194*H194</f>
        <v>0</v>
      </c>
      <c r="S194" s="184">
        <v>0</v>
      </c>
      <c r="T194" s="18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186" t="s">
        <v>246</v>
      </c>
      <c r="AT194" s="186" t="s">
        <v>241</v>
      </c>
      <c r="AU194" s="186" t="s">
        <v>80</v>
      </c>
      <c r="AY194" s="20" t="s">
        <v>239</v>
      </c>
      <c r="BE194" s="187">
        <f>IF(N194="základní",J194,0)</f>
        <v>0</v>
      </c>
      <c r="BF194" s="187">
        <f>IF(N194="snížená",J194,0)</f>
        <v>0</v>
      </c>
      <c r="BG194" s="187">
        <f>IF(N194="zákl. přenesená",J194,0)</f>
        <v>0</v>
      </c>
      <c r="BH194" s="187">
        <f>IF(N194="sníž. přenesená",J194,0)</f>
        <v>0</v>
      </c>
      <c r="BI194" s="187">
        <f>IF(N194="nulová",J194,0)</f>
        <v>0</v>
      </c>
      <c r="BJ194" s="20" t="s">
        <v>86</v>
      </c>
      <c r="BK194" s="187">
        <f>ROUND(I194*H194,2)</f>
        <v>0</v>
      </c>
      <c r="BL194" s="20" t="s">
        <v>246</v>
      </c>
      <c r="BM194" s="186" t="s">
        <v>1687</v>
      </c>
    </row>
    <row r="195" s="2" customFormat="1" ht="16.5" customHeight="1">
      <c r="A195" s="39"/>
      <c r="B195" s="174"/>
      <c r="C195" s="175" t="s">
        <v>1288</v>
      </c>
      <c r="D195" s="175" t="s">
        <v>241</v>
      </c>
      <c r="E195" s="176" t="s">
        <v>3895</v>
      </c>
      <c r="F195" s="177" t="s">
        <v>3896</v>
      </c>
      <c r="G195" s="178" t="s">
        <v>326</v>
      </c>
      <c r="H195" s="179">
        <v>130</v>
      </c>
      <c r="I195" s="180"/>
      <c r="J195" s="181">
        <f>ROUND(I195*H195,2)</f>
        <v>0</v>
      </c>
      <c r="K195" s="177" t="s">
        <v>460</v>
      </c>
      <c r="L195" s="40"/>
      <c r="M195" s="182" t="s">
        <v>3</v>
      </c>
      <c r="N195" s="183" t="s">
        <v>45</v>
      </c>
      <c r="O195" s="73"/>
      <c r="P195" s="184">
        <f>O195*H195</f>
        <v>0</v>
      </c>
      <c r="Q195" s="184">
        <v>0</v>
      </c>
      <c r="R195" s="184">
        <f>Q195*H195</f>
        <v>0</v>
      </c>
      <c r="S195" s="184">
        <v>0</v>
      </c>
      <c r="T195" s="18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186" t="s">
        <v>246</v>
      </c>
      <c r="AT195" s="186" t="s">
        <v>241</v>
      </c>
      <c r="AU195" s="186" t="s">
        <v>80</v>
      </c>
      <c r="AY195" s="20" t="s">
        <v>239</v>
      </c>
      <c r="BE195" s="187">
        <f>IF(N195="základní",J195,0)</f>
        <v>0</v>
      </c>
      <c r="BF195" s="187">
        <f>IF(N195="snížená",J195,0)</f>
        <v>0</v>
      </c>
      <c r="BG195" s="187">
        <f>IF(N195="zákl. přenesená",J195,0)</f>
        <v>0</v>
      </c>
      <c r="BH195" s="187">
        <f>IF(N195="sníž. přenesená",J195,0)</f>
        <v>0</v>
      </c>
      <c r="BI195" s="187">
        <f>IF(N195="nulová",J195,0)</f>
        <v>0</v>
      </c>
      <c r="BJ195" s="20" t="s">
        <v>86</v>
      </c>
      <c r="BK195" s="187">
        <f>ROUND(I195*H195,2)</f>
        <v>0</v>
      </c>
      <c r="BL195" s="20" t="s">
        <v>246</v>
      </c>
      <c r="BM195" s="186" t="s">
        <v>1698</v>
      </c>
    </row>
    <row r="196" s="2" customFormat="1">
      <c r="A196" s="39"/>
      <c r="B196" s="174"/>
      <c r="C196" s="175" t="s">
        <v>1294</v>
      </c>
      <c r="D196" s="175" t="s">
        <v>241</v>
      </c>
      <c r="E196" s="176" t="s">
        <v>3897</v>
      </c>
      <c r="F196" s="177" t="s">
        <v>3898</v>
      </c>
      <c r="G196" s="178" t="s">
        <v>470</v>
      </c>
      <c r="H196" s="179">
        <v>1</v>
      </c>
      <c r="I196" s="180"/>
      <c r="J196" s="181">
        <f>ROUND(I196*H196,2)</f>
        <v>0</v>
      </c>
      <c r="K196" s="177" t="s">
        <v>460</v>
      </c>
      <c r="L196" s="40"/>
      <c r="M196" s="182" t="s">
        <v>3</v>
      </c>
      <c r="N196" s="183" t="s">
        <v>45</v>
      </c>
      <c r="O196" s="73"/>
      <c r="P196" s="184">
        <f>O196*H196</f>
        <v>0</v>
      </c>
      <c r="Q196" s="184">
        <v>0</v>
      </c>
      <c r="R196" s="184">
        <f>Q196*H196</f>
        <v>0</v>
      </c>
      <c r="S196" s="184">
        <v>0</v>
      </c>
      <c r="T196" s="18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186" t="s">
        <v>246</v>
      </c>
      <c r="AT196" s="186" t="s">
        <v>241</v>
      </c>
      <c r="AU196" s="186" t="s">
        <v>80</v>
      </c>
      <c r="AY196" s="20" t="s">
        <v>239</v>
      </c>
      <c r="BE196" s="187">
        <f>IF(N196="základní",J196,0)</f>
        <v>0</v>
      </c>
      <c r="BF196" s="187">
        <f>IF(N196="snížená",J196,0)</f>
        <v>0</v>
      </c>
      <c r="BG196" s="187">
        <f>IF(N196="zákl. přenesená",J196,0)</f>
        <v>0</v>
      </c>
      <c r="BH196" s="187">
        <f>IF(N196="sníž. přenesená",J196,0)</f>
        <v>0</v>
      </c>
      <c r="BI196" s="187">
        <f>IF(N196="nulová",J196,0)</f>
        <v>0</v>
      </c>
      <c r="BJ196" s="20" t="s">
        <v>86</v>
      </c>
      <c r="BK196" s="187">
        <f>ROUND(I196*H196,2)</f>
        <v>0</v>
      </c>
      <c r="BL196" s="20" t="s">
        <v>246</v>
      </c>
      <c r="BM196" s="186" t="s">
        <v>1711</v>
      </c>
    </row>
    <row r="197" s="12" customFormat="1" ht="25.92" customHeight="1">
      <c r="A197" s="12"/>
      <c r="B197" s="161"/>
      <c r="C197" s="12"/>
      <c r="D197" s="162" t="s">
        <v>72</v>
      </c>
      <c r="E197" s="163" t="s">
        <v>3187</v>
      </c>
      <c r="F197" s="163" t="s">
        <v>3899</v>
      </c>
      <c r="G197" s="12"/>
      <c r="H197" s="12"/>
      <c r="I197" s="164"/>
      <c r="J197" s="165">
        <f>BK197</f>
        <v>0</v>
      </c>
      <c r="K197" s="12"/>
      <c r="L197" s="161"/>
      <c r="M197" s="166"/>
      <c r="N197" s="167"/>
      <c r="O197" s="167"/>
      <c r="P197" s="168">
        <f>SUM(P198:P205)</f>
        <v>0</v>
      </c>
      <c r="Q197" s="167"/>
      <c r="R197" s="168">
        <f>SUM(R198:R205)</f>
        <v>0</v>
      </c>
      <c r="S197" s="167"/>
      <c r="T197" s="169">
        <f>SUM(T198:T205)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162" t="s">
        <v>80</v>
      </c>
      <c r="AT197" s="170" t="s">
        <v>72</v>
      </c>
      <c r="AU197" s="170" t="s">
        <v>73</v>
      </c>
      <c r="AY197" s="162" t="s">
        <v>239</v>
      </c>
      <c r="BK197" s="171">
        <f>SUM(BK198:BK205)</f>
        <v>0</v>
      </c>
    </row>
    <row r="198" s="2" customFormat="1" ht="16.5" customHeight="1">
      <c r="A198" s="39"/>
      <c r="B198" s="174"/>
      <c r="C198" s="175" t="s">
        <v>1303</v>
      </c>
      <c r="D198" s="175" t="s">
        <v>241</v>
      </c>
      <c r="E198" s="176" t="s">
        <v>3900</v>
      </c>
      <c r="F198" s="177" t="s">
        <v>3901</v>
      </c>
      <c r="G198" s="178" t="s">
        <v>326</v>
      </c>
      <c r="H198" s="179">
        <v>130</v>
      </c>
      <c r="I198" s="180"/>
      <c r="J198" s="181">
        <f>ROUND(I198*H198,2)</f>
        <v>0</v>
      </c>
      <c r="K198" s="177" t="s">
        <v>460</v>
      </c>
      <c r="L198" s="40"/>
      <c r="M198" s="182" t="s">
        <v>3</v>
      </c>
      <c r="N198" s="183" t="s">
        <v>45</v>
      </c>
      <c r="O198" s="73"/>
      <c r="P198" s="184">
        <f>O198*H198</f>
        <v>0</v>
      </c>
      <c r="Q198" s="184">
        <v>0</v>
      </c>
      <c r="R198" s="184">
        <f>Q198*H198</f>
        <v>0</v>
      </c>
      <c r="S198" s="184">
        <v>0</v>
      </c>
      <c r="T198" s="185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186" t="s">
        <v>246</v>
      </c>
      <c r="AT198" s="186" t="s">
        <v>241</v>
      </c>
      <c r="AU198" s="186" t="s">
        <v>80</v>
      </c>
      <c r="AY198" s="20" t="s">
        <v>239</v>
      </c>
      <c r="BE198" s="187">
        <f>IF(N198="základní",J198,0)</f>
        <v>0</v>
      </c>
      <c r="BF198" s="187">
        <f>IF(N198="snížená",J198,0)</f>
        <v>0</v>
      </c>
      <c r="BG198" s="187">
        <f>IF(N198="zákl. přenesená",J198,0)</f>
        <v>0</v>
      </c>
      <c r="BH198" s="187">
        <f>IF(N198="sníž. přenesená",J198,0)</f>
        <v>0</v>
      </c>
      <c r="BI198" s="187">
        <f>IF(N198="nulová",J198,0)</f>
        <v>0</v>
      </c>
      <c r="BJ198" s="20" t="s">
        <v>86</v>
      </c>
      <c r="BK198" s="187">
        <f>ROUND(I198*H198,2)</f>
        <v>0</v>
      </c>
      <c r="BL198" s="20" t="s">
        <v>246</v>
      </c>
      <c r="BM198" s="186" t="s">
        <v>1722</v>
      </c>
    </row>
    <row r="199" s="2" customFormat="1" ht="16.5" customHeight="1">
      <c r="A199" s="39"/>
      <c r="B199" s="174"/>
      <c r="C199" s="175" t="s">
        <v>1310</v>
      </c>
      <c r="D199" s="175" t="s">
        <v>241</v>
      </c>
      <c r="E199" s="176" t="s">
        <v>3902</v>
      </c>
      <c r="F199" s="177" t="s">
        <v>3903</v>
      </c>
      <c r="G199" s="178" t="s">
        <v>326</v>
      </c>
      <c r="H199" s="179">
        <v>100</v>
      </c>
      <c r="I199" s="180"/>
      <c r="J199" s="181">
        <f>ROUND(I199*H199,2)</f>
        <v>0</v>
      </c>
      <c r="K199" s="177" t="s">
        <v>460</v>
      </c>
      <c r="L199" s="40"/>
      <c r="M199" s="182" t="s">
        <v>3</v>
      </c>
      <c r="N199" s="183" t="s">
        <v>45</v>
      </c>
      <c r="O199" s="73"/>
      <c r="P199" s="184">
        <f>O199*H199</f>
        <v>0</v>
      </c>
      <c r="Q199" s="184">
        <v>0</v>
      </c>
      <c r="R199" s="184">
        <f>Q199*H199</f>
        <v>0</v>
      </c>
      <c r="S199" s="184">
        <v>0</v>
      </c>
      <c r="T199" s="18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186" t="s">
        <v>246</v>
      </c>
      <c r="AT199" s="186" t="s">
        <v>241</v>
      </c>
      <c r="AU199" s="186" t="s">
        <v>80</v>
      </c>
      <c r="AY199" s="20" t="s">
        <v>239</v>
      </c>
      <c r="BE199" s="187">
        <f>IF(N199="základní",J199,0)</f>
        <v>0</v>
      </c>
      <c r="BF199" s="187">
        <f>IF(N199="snížená",J199,0)</f>
        <v>0</v>
      </c>
      <c r="BG199" s="187">
        <f>IF(N199="zákl. přenesená",J199,0)</f>
        <v>0</v>
      </c>
      <c r="BH199" s="187">
        <f>IF(N199="sníž. přenesená",J199,0)</f>
        <v>0</v>
      </c>
      <c r="BI199" s="187">
        <f>IF(N199="nulová",J199,0)</f>
        <v>0</v>
      </c>
      <c r="BJ199" s="20" t="s">
        <v>86</v>
      </c>
      <c r="BK199" s="187">
        <f>ROUND(I199*H199,2)</f>
        <v>0</v>
      </c>
      <c r="BL199" s="20" t="s">
        <v>246</v>
      </c>
      <c r="BM199" s="186" t="s">
        <v>1731</v>
      </c>
    </row>
    <row r="200" s="2" customFormat="1" ht="16.5" customHeight="1">
      <c r="A200" s="39"/>
      <c r="B200" s="174"/>
      <c r="C200" s="175" t="s">
        <v>1320</v>
      </c>
      <c r="D200" s="175" t="s">
        <v>241</v>
      </c>
      <c r="E200" s="176" t="s">
        <v>3904</v>
      </c>
      <c r="F200" s="177" t="s">
        <v>3905</v>
      </c>
      <c r="G200" s="178" t="s">
        <v>326</v>
      </c>
      <c r="H200" s="179">
        <v>150</v>
      </c>
      <c r="I200" s="180"/>
      <c r="J200" s="181">
        <f>ROUND(I200*H200,2)</f>
        <v>0</v>
      </c>
      <c r="K200" s="177" t="s">
        <v>460</v>
      </c>
      <c r="L200" s="40"/>
      <c r="M200" s="182" t="s">
        <v>3</v>
      </c>
      <c r="N200" s="183" t="s">
        <v>45</v>
      </c>
      <c r="O200" s="73"/>
      <c r="P200" s="184">
        <f>O200*H200</f>
        <v>0</v>
      </c>
      <c r="Q200" s="184">
        <v>0</v>
      </c>
      <c r="R200" s="184">
        <f>Q200*H200</f>
        <v>0</v>
      </c>
      <c r="S200" s="184">
        <v>0</v>
      </c>
      <c r="T200" s="18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186" t="s">
        <v>246</v>
      </c>
      <c r="AT200" s="186" t="s">
        <v>241</v>
      </c>
      <c r="AU200" s="186" t="s">
        <v>80</v>
      </c>
      <c r="AY200" s="20" t="s">
        <v>239</v>
      </c>
      <c r="BE200" s="187">
        <f>IF(N200="základní",J200,0)</f>
        <v>0</v>
      </c>
      <c r="BF200" s="187">
        <f>IF(N200="snížená",J200,0)</f>
        <v>0</v>
      </c>
      <c r="BG200" s="187">
        <f>IF(N200="zákl. přenesená",J200,0)</f>
        <v>0</v>
      </c>
      <c r="BH200" s="187">
        <f>IF(N200="sníž. přenesená",J200,0)</f>
        <v>0</v>
      </c>
      <c r="BI200" s="187">
        <f>IF(N200="nulová",J200,0)</f>
        <v>0</v>
      </c>
      <c r="BJ200" s="20" t="s">
        <v>86</v>
      </c>
      <c r="BK200" s="187">
        <f>ROUND(I200*H200,2)</f>
        <v>0</v>
      </c>
      <c r="BL200" s="20" t="s">
        <v>246</v>
      </c>
      <c r="BM200" s="186" t="s">
        <v>1740</v>
      </c>
    </row>
    <row r="201" s="2" customFormat="1" ht="16.5" customHeight="1">
      <c r="A201" s="39"/>
      <c r="B201" s="174"/>
      <c r="C201" s="175" t="s">
        <v>1324</v>
      </c>
      <c r="D201" s="175" t="s">
        <v>241</v>
      </c>
      <c r="E201" s="176" t="s">
        <v>3906</v>
      </c>
      <c r="F201" s="177" t="s">
        <v>3907</v>
      </c>
      <c r="G201" s="178" t="s">
        <v>326</v>
      </c>
      <c r="H201" s="179">
        <v>300</v>
      </c>
      <c r="I201" s="180"/>
      <c r="J201" s="181">
        <f>ROUND(I201*H201,2)</f>
        <v>0</v>
      </c>
      <c r="K201" s="177" t="s">
        <v>460</v>
      </c>
      <c r="L201" s="40"/>
      <c r="M201" s="182" t="s">
        <v>3</v>
      </c>
      <c r="N201" s="183" t="s">
        <v>45</v>
      </c>
      <c r="O201" s="73"/>
      <c r="P201" s="184">
        <f>O201*H201</f>
        <v>0</v>
      </c>
      <c r="Q201" s="184">
        <v>0</v>
      </c>
      <c r="R201" s="184">
        <f>Q201*H201</f>
        <v>0</v>
      </c>
      <c r="S201" s="184">
        <v>0</v>
      </c>
      <c r="T201" s="18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186" t="s">
        <v>246</v>
      </c>
      <c r="AT201" s="186" t="s">
        <v>241</v>
      </c>
      <c r="AU201" s="186" t="s">
        <v>80</v>
      </c>
      <c r="AY201" s="20" t="s">
        <v>239</v>
      </c>
      <c r="BE201" s="187">
        <f>IF(N201="základní",J201,0)</f>
        <v>0</v>
      </c>
      <c r="BF201" s="187">
        <f>IF(N201="snížená",J201,0)</f>
        <v>0</v>
      </c>
      <c r="BG201" s="187">
        <f>IF(N201="zákl. přenesená",J201,0)</f>
        <v>0</v>
      </c>
      <c r="BH201" s="187">
        <f>IF(N201="sníž. přenesená",J201,0)</f>
        <v>0</v>
      </c>
      <c r="BI201" s="187">
        <f>IF(N201="nulová",J201,0)</f>
        <v>0</v>
      </c>
      <c r="BJ201" s="20" t="s">
        <v>86</v>
      </c>
      <c r="BK201" s="187">
        <f>ROUND(I201*H201,2)</f>
        <v>0</v>
      </c>
      <c r="BL201" s="20" t="s">
        <v>246</v>
      </c>
      <c r="BM201" s="186" t="s">
        <v>1750</v>
      </c>
    </row>
    <row r="202" s="2" customFormat="1" ht="16.5" customHeight="1">
      <c r="A202" s="39"/>
      <c r="B202" s="174"/>
      <c r="C202" s="175" t="s">
        <v>1329</v>
      </c>
      <c r="D202" s="175" t="s">
        <v>241</v>
      </c>
      <c r="E202" s="176" t="s">
        <v>3908</v>
      </c>
      <c r="F202" s="177" t="s">
        <v>3909</v>
      </c>
      <c r="G202" s="178" t="s">
        <v>470</v>
      </c>
      <c r="H202" s="179">
        <v>26</v>
      </c>
      <c r="I202" s="180"/>
      <c r="J202" s="181">
        <f>ROUND(I202*H202,2)</f>
        <v>0</v>
      </c>
      <c r="K202" s="177" t="s">
        <v>460</v>
      </c>
      <c r="L202" s="40"/>
      <c r="M202" s="182" t="s">
        <v>3</v>
      </c>
      <c r="N202" s="183" t="s">
        <v>45</v>
      </c>
      <c r="O202" s="73"/>
      <c r="P202" s="184">
        <f>O202*H202</f>
        <v>0</v>
      </c>
      <c r="Q202" s="184">
        <v>0</v>
      </c>
      <c r="R202" s="184">
        <f>Q202*H202</f>
        <v>0</v>
      </c>
      <c r="S202" s="184">
        <v>0</v>
      </c>
      <c r="T202" s="18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186" t="s">
        <v>246</v>
      </c>
      <c r="AT202" s="186" t="s">
        <v>241</v>
      </c>
      <c r="AU202" s="186" t="s">
        <v>80</v>
      </c>
      <c r="AY202" s="20" t="s">
        <v>239</v>
      </c>
      <c r="BE202" s="187">
        <f>IF(N202="základní",J202,0)</f>
        <v>0</v>
      </c>
      <c r="BF202" s="187">
        <f>IF(N202="snížená",J202,0)</f>
        <v>0</v>
      </c>
      <c r="BG202" s="187">
        <f>IF(N202="zákl. přenesená",J202,0)</f>
        <v>0</v>
      </c>
      <c r="BH202" s="187">
        <f>IF(N202="sníž. přenesená",J202,0)</f>
        <v>0</v>
      </c>
      <c r="BI202" s="187">
        <f>IF(N202="nulová",J202,0)</f>
        <v>0</v>
      </c>
      <c r="BJ202" s="20" t="s">
        <v>86</v>
      </c>
      <c r="BK202" s="187">
        <f>ROUND(I202*H202,2)</f>
        <v>0</v>
      </c>
      <c r="BL202" s="20" t="s">
        <v>246</v>
      </c>
      <c r="BM202" s="186" t="s">
        <v>1778</v>
      </c>
    </row>
    <row r="203" s="2" customFormat="1" ht="16.5" customHeight="1">
      <c r="A203" s="39"/>
      <c r="B203" s="174"/>
      <c r="C203" s="175" t="s">
        <v>1334</v>
      </c>
      <c r="D203" s="175" t="s">
        <v>241</v>
      </c>
      <c r="E203" s="176" t="s">
        <v>3910</v>
      </c>
      <c r="F203" s="177" t="s">
        <v>3911</v>
      </c>
      <c r="G203" s="178" t="s">
        <v>470</v>
      </c>
      <c r="H203" s="179">
        <v>200</v>
      </c>
      <c r="I203" s="180"/>
      <c r="J203" s="181">
        <f>ROUND(I203*H203,2)</f>
        <v>0</v>
      </c>
      <c r="K203" s="177" t="s">
        <v>460</v>
      </c>
      <c r="L203" s="40"/>
      <c r="M203" s="182" t="s">
        <v>3</v>
      </c>
      <c r="N203" s="183" t="s">
        <v>45</v>
      </c>
      <c r="O203" s="73"/>
      <c r="P203" s="184">
        <f>O203*H203</f>
        <v>0</v>
      </c>
      <c r="Q203" s="184">
        <v>0</v>
      </c>
      <c r="R203" s="184">
        <f>Q203*H203</f>
        <v>0</v>
      </c>
      <c r="S203" s="184">
        <v>0</v>
      </c>
      <c r="T203" s="185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186" t="s">
        <v>246</v>
      </c>
      <c r="AT203" s="186" t="s">
        <v>241</v>
      </c>
      <c r="AU203" s="186" t="s">
        <v>80</v>
      </c>
      <c r="AY203" s="20" t="s">
        <v>239</v>
      </c>
      <c r="BE203" s="187">
        <f>IF(N203="základní",J203,0)</f>
        <v>0</v>
      </c>
      <c r="BF203" s="187">
        <f>IF(N203="snížená",J203,0)</f>
        <v>0</v>
      </c>
      <c r="BG203" s="187">
        <f>IF(N203="zákl. přenesená",J203,0)</f>
        <v>0</v>
      </c>
      <c r="BH203" s="187">
        <f>IF(N203="sníž. přenesená",J203,0)</f>
        <v>0</v>
      </c>
      <c r="BI203" s="187">
        <f>IF(N203="nulová",J203,0)</f>
        <v>0</v>
      </c>
      <c r="BJ203" s="20" t="s">
        <v>86</v>
      </c>
      <c r="BK203" s="187">
        <f>ROUND(I203*H203,2)</f>
        <v>0</v>
      </c>
      <c r="BL203" s="20" t="s">
        <v>246</v>
      </c>
      <c r="BM203" s="186" t="s">
        <v>1806</v>
      </c>
    </row>
    <row r="204" s="2" customFormat="1">
      <c r="A204" s="39"/>
      <c r="B204" s="174"/>
      <c r="C204" s="175" t="s">
        <v>1342</v>
      </c>
      <c r="D204" s="175" t="s">
        <v>241</v>
      </c>
      <c r="E204" s="176" t="s">
        <v>3912</v>
      </c>
      <c r="F204" s="177" t="s">
        <v>3898</v>
      </c>
      <c r="G204" s="178" t="s">
        <v>470</v>
      </c>
      <c r="H204" s="179">
        <v>1</v>
      </c>
      <c r="I204" s="180"/>
      <c r="J204" s="181">
        <f>ROUND(I204*H204,2)</f>
        <v>0</v>
      </c>
      <c r="K204" s="177" t="s">
        <v>460</v>
      </c>
      <c r="L204" s="40"/>
      <c r="M204" s="182" t="s">
        <v>3</v>
      </c>
      <c r="N204" s="183" t="s">
        <v>45</v>
      </c>
      <c r="O204" s="73"/>
      <c r="P204" s="184">
        <f>O204*H204</f>
        <v>0</v>
      </c>
      <c r="Q204" s="184">
        <v>0</v>
      </c>
      <c r="R204" s="184">
        <f>Q204*H204</f>
        <v>0</v>
      </c>
      <c r="S204" s="184">
        <v>0</v>
      </c>
      <c r="T204" s="18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186" t="s">
        <v>246</v>
      </c>
      <c r="AT204" s="186" t="s">
        <v>241</v>
      </c>
      <c r="AU204" s="186" t="s">
        <v>80</v>
      </c>
      <c r="AY204" s="20" t="s">
        <v>239</v>
      </c>
      <c r="BE204" s="187">
        <f>IF(N204="základní",J204,0)</f>
        <v>0</v>
      </c>
      <c r="BF204" s="187">
        <f>IF(N204="snížená",J204,0)</f>
        <v>0</v>
      </c>
      <c r="BG204" s="187">
        <f>IF(N204="zákl. přenesená",J204,0)</f>
        <v>0</v>
      </c>
      <c r="BH204" s="187">
        <f>IF(N204="sníž. přenesená",J204,0)</f>
        <v>0</v>
      </c>
      <c r="BI204" s="187">
        <f>IF(N204="nulová",J204,0)</f>
        <v>0</v>
      </c>
      <c r="BJ204" s="20" t="s">
        <v>86</v>
      </c>
      <c r="BK204" s="187">
        <f>ROUND(I204*H204,2)</f>
        <v>0</v>
      </c>
      <c r="BL204" s="20" t="s">
        <v>246</v>
      </c>
      <c r="BM204" s="186" t="s">
        <v>1817</v>
      </c>
    </row>
    <row r="205" s="2" customFormat="1" ht="16.5" customHeight="1">
      <c r="A205" s="39"/>
      <c r="B205" s="174"/>
      <c r="C205" s="175" t="s">
        <v>1348</v>
      </c>
      <c r="D205" s="175" t="s">
        <v>241</v>
      </c>
      <c r="E205" s="176" t="s">
        <v>3913</v>
      </c>
      <c r="F205" s="177" t="s">
        <v>3914</v>
      </c>
      <c r="G205" s="178" t="s">
        <v>470</v>
      </c>
      <c r="H205" s="179">
        <v>1</v>
      </c>
      <c r="I205" s="180"/>
      <c r="J205" s="181">
        <f>ROUND(I205*H205,2)</f>
        <v>0</v>
      </c>
      <c r="K205" s="177" t="s">
        <v>460</v>
      </c>
      <c r="L205" s="40"/>
      <c r="M205" s="182" t="s">
        <v>3</v>
      </c>
      <c r="N205" s="183" t="s">
        <v>45</v>
      </c>
      <c r="O205" s="73"/>
      <c r="P205" s="184">
        <f>O205*H205</f>
        <v>0</v>
      </c>
      <c r="Q205" s="184">
        <v>0</v>
      </c>
      <c r="R205" s="184">
        <f>Q205*H205</f>
        <v>0</v>
      </c>
      <c r="S205" s="184">
        <v>0</v>
      </c>
      <c r="T205" s="185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186" t="s">
        <v>246</v>
      </c>
      <c r="AT205" s="186" t="s">
        <v>241</v>
      </c>
      <c r="AU205" s="186" t="s">
        <v>80</v>
      </c>
      <c r="AY205" s="20" t="s">
        <v>239</v>
      </c>
      <c r="BE205" s="187">
        <f>IF(N205="základní",J205,0)</f>
        <v>0</v>
      </c>
      <c r="BF205" s="187">
        <f>IF(N205="snížená",J205,0)</f>
        <v>0</v>
      </c>
      <c r="BG205" s="187">
        <f>IF(N205="zákl. přenesená",J205,0)</f>
        <v>0</v>
      </c>
      <c r="BH205" s="187">
        <f>IF(N205="sníž. přenesená",J205,0)</f>
        <v>0</v>
      </c>
      <c r="BI205" s="187">
        <f>IF(N205="nulová",J205,0)</f>
        <v>0</v>
      </c>
      <c r="BJ205" s="20" t="s">
        <v>86</v>
      </c>
      <c r="BK205" s="187">
        <f>ROUND(I205*H205,2)</f>
        <v>0</v>
      </c>
      <c r="BL205" s="20" t="s">
        <v>246</v>
      </c>
      <c r="BM205" s="186" t="s">
        <v>1827</v>
      </c>
    </row>
    <row r="206" s="12" customFormat="1" ht="25.92" customHeight="1">
      <c r="A206" s="12"/>
      <c r="B206" s="161"/>
      <c r="C206" s="12"/>
      <c r="D206" s="162" t="s">
        <v>72</v>
      </c>
      <c r="E206" s="163" t="s">
        <v>3265</v>
      </c>
      <c r="F206" s="163" t="s">
        <v>3915</v>
      </c>
      <c r="G206" s="12"/>
      <c r="H206" s="12"/>
      <c r="I206" s="164"/>
      <c r="J206" s="165">
        <f>BK206</f>
        <v>0</v>
      </c>
      <c r="K206" s="12"/>
      <c r="L206" s="161"/>
      <c r="M206" s="166"/>
      <c r="N206" s="167"/>
      <c r="O206" s="167"/>
      <c r="P206" s="168">
        <f>P207</f>
        <v>0</v>
      </c>
      <c r="Q206" s="167"/>
      <c r="R206" s="168">
        <f>R207</f>
        <v>0</v>
      </c>
      <c r="S206" s="167"/>
      <c r="T206" s="169">
        <f>T207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162" t="s">
        <v>80</v>
      </c>
      <c r="AT206" s="170" t="s">
        <v>72</v>
      </c>
      <c r="AU206" s="170" t="s">
        <v>73</v>
      </c>
      <c r="AY206" s="162" t="s">
        <v>239</v>
      </c>
      <c r="BK206" s="171">
        <f>BK207</f>
        <v>0</v>
      </c>
    </row>
    <row r="207" s="2" customFormat="1" ht="33" customHeight="1">
      <c r="A207" s="39"/>
      <c r="B207" s="174"/>
      <c r="C207" s="175" t="s">
        <v>1353</v>
      </c>
      <c r="D207" s="175" t="s">
        <v>241</v>
      </c>
      <c r="E207" s="176" t="s">
        <v>3916</v>
      </c>
      <c r="F207" s="177" t="s">
        <v>3917</v>
      </c>
      <c r="G207" s="178" t="s">
        <v>470</v>
      </c>
      <c r="H207" s="179">
        <v>20</v>
      </c>
      <c r="I207" s="180"/>
      <c r="J207" s="181">
        <f>ROUND(I207*H207,2)</f>
        <v>0</v>
      </c>
      <c r="K207" s="177" t="s">
        <v>460</v>
      </c>
      <c r="L207" s="40"/>
      <c r="M207" s="182" t="s">
        <v>3</v>
      </c>
      <c r="N207" s="183" t="s">
        <v>45</v>
      </c>
      <c r="O207" s="73"/>
      <c r="P207" s="184">
        <f>O207*H207</f>
        <v>0</v>
      </c>
      <c r="Q207" s="184">
        <v>0</v>
      </c>
      <c r="R207" s="184">
        <f>Q207*H207</f>
        <v>0</v>
      </c>
      <c r="S207" s="184">
        <v>0</v>
      </c>
      <c r="T207" s="18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186" t="s">
        <v>246</v>
      </c>
      <c r="AT207" s="186" t="s">
        <v>241</v>
      </c>
      <c r="AU207" s="186" t="s">
        <v>80</v>
      </c>
      <c r="AY207" s="20" t="s">
        <v>239</v>
      </c>
      <c r="BE207" s="187">
        <f>IF(N207="základní",J207,0)</f>
        <v>0</v>
      </c>
      <c r="BF207" s="187">
        <f>IF(N207="snížená",J207,0)</f>
        <v>0</v>
      </c>
      <c r="BG207" s="187">
        <f>IF(N207="zákl. přenesená",J207,0)</f>
        <v>0</v>
      </c>
      <c r="BH207" s="187">
        <f>IF(N207="sníž. přenesená",J207,0)</f>
        <v>0</v>
      </c>
      <c r="BI207" s="187">
        <f>IF(N207="nulová",J207,0)</f>
        <v>0</v>
      </c>
      <c r="BJ207" s="20" t="s">
        <v>86</v>
      </c>
      <c r="BK207" s="187">
        <f>ROUND(I207*H207,2)</f>
        <v>0</v>
      </c>
      <c r="BL207" s="20" t="s">
        <v>246</v>
      </c>
      <c r="BM207" s="186" t="s">
        <v>1833</v>
      </c>
    </row>
    <row r="208" s="12" customFormat="1" ht="25.92" customHeight="1">
      <c r="A208" s="12"/>
      <c r="B208" s="161"/>
      <c r="C208" s="12"/>
      <c r="D208" s="162" t="s">
        <v>72</v>
      </c>
      <c r="E208" s="163" t="s">
        <v>117</v>
      </c>
      <c r="F208" s="163" t="s">
        <v>3918</v>
      </c>
      <c r="G208" s="12"/>
      <c r="H208" s="12"/>
      <c r="I208" s="164"/>
      <c r="J208" s="165">
        <f>BK208</f>
        <v>0</v>
      </c>
      <c r="K208" s="12"/>
      <c r="L208" s="161"/>
      <c r="M208" s="166"/>
      <c r="N208" s="167"/>
      <c r="O208" s="167"/>
      <c r="P208" s="168">
        <f>SUM(P209:P216)</f>
        <v>0</v>
      </c>
      <c r="Q208" s="167"/>
      <c r="R208" s="168">
        <f>SUM(R209:R216)</f>
        <v>0</v>
      </c>
      <c r="S208" s="167"/>
      <c r="T208" s="169">
        <f>SUM(T209:T216)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162" t="s">
        <v>80</v>
      </c>
      <c r="AT208" s="170" t="s">
        <v>72</v>
      </c>
      <c r="AU208" s="170" t="s">
        <v>73</v>
      </c>
      <c r="AY208" s="162" t="s">
        <v>239</v>
      </c>
      <c r="BK208" s="171">
        <f>SUM(BK209:BK216)</f>
        <v>0</v>
      </c>
    </row>
    <row r="209" s="2" customFormat="1" ht="16.5" customHeight="1">
      <c r="A209" s="39"/>
      <c r="B209" s="174"/>
      <c r="C209" s="175" t="s">
        <v>1358</v>
      </c>
      <c r="D209" s="175" t="s">
        <v>241</v>
      </c>
      <c r="E209" s="176" t="s">
        <v>3919</v>
      </c>
      <c r="F209" s="177" t="s">
        <v>3920</v>
      </c>
      <c r="G209" s="178" t="s">
        <v>3921</v>
      </c>
      <c r="H209" s="179">
        <v>16</v>
      </c>
      <c r="I209" s="180"/>
      <c r="J209" s="181">
        <f>ROUND(I209*H209,2)</f>
        <v>0</v>
      </c>
      <c r="K209" s="177" t="s">
        <v>460</v>
      </c>
      <c r="L209" s="40"/>
      <c r="M209" s="182" t="s">
        <v>3</v>
      </c>
      <c r="N209" s="183" t="s">
        <v>45</v>
      </c>
      <c r="O209" s="73"/>
      <c r="P209" s="184">
        <f>O209*H209</f>
        <v>0</v>
      </c>
      <c r="Q209" s="184">
        <v>0</v>
      </c>
      <c r="R209" s="184">
        <f>Q209*H209</f>
        <v>0</v>
      </c>
      <c r="S209" s="184">
        <v>0</v>
      </c>
      <c r="T209" s="185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186" t="s">
        <v>246</v>
      </c>
      <c r="AT209" s="186" t="s">
        <v>241</v>
      </c>
      <c r="AU209" s="186" t="s">
        <v>80</v>
      </c>
      <c r="AY209" s="20" t="s">
        <v>239</v>
      </c>
      <c r="BE209" s="187">
        <f>IF(N209="základní",J209,0)</f>
        <v>0</v>
      </c>
      <c r="BF209" s="187">
        <f>IF(N209="snížená",J209,0)</f>
        <v>0</v>
      </c>
      <c r="BG209" s="187">
        <f>IF(N209="zákl. přenesená",J209,0)</f>
        <v>0</v>
      </c>
      <c r="BH209" s="187">
        <f>IF(N209="sníž. přenesená",J209,0)</f>
        <v>0</v>
      </c>
      <c r="BI209" s="187">
        <f>IF(N209="nulová",J209,0)</f>
        <v>0</v>
      </c>
      <c r="BJ209" s="20" t="s">
        <v>86</v>
      </c>
      <c r="BK209" s="187">
        <f>ROUND(I209*H209,2)</f>
        <v>0</v>
      </c>
      <c r="BL209" s="20" t="s">
        <v>246</v>
      </c>
      <c r="BM209" s="186" t="s">
        <v>1851</v>
      </c>
    </row>
    <row r="210" s="2" customFormat="1" ht="16.5" customHeight="1">
      <c r="A210" s="39"/>
      <c r="B210" s="174"/>
      <c r="C210" s="175" t="s">
        <v>1362</v>
      </c>
      <c r="D210" s="175" t="s">
        <v>241</v>
      </c>
      <c r="E210" s="176" t="s">
        <v>3922</v>
      </c>
      <c r="F210" s="177" t="s">
        <v>3923</v>
      </c>
      <c r="G210" s="178" t="s">
        <v>3921</v>
      </c>
      <c r="H210" s="179">
        <v>8</v>
      </c>
      <c r="I210" s="180"/>
      <c r="J210" s="181">
        <f>ROUND(I210*H210,2)</f>
        <v>0</v>
      </c>
      <c r="K210" s="177" t="s">
        <v>460</v>
      </c>
      <c r="L210" s="40"/>
      <c r="M210" s="182" t="s">
        <v>3</v>
      </c>
      <c r="N210" s="183" t="s">
        <v>45</v>
      </c>
      <c r="O210" s="73"/>
      <c r="P210" s="184">
        <f>O210*H210</f>
        <v>0</v>
      </c>
      <c r="Q210" s="184">
        <v>0</v>
      </c>
      <c r="R210" s="184">
        <f>Q210*H210</f>
        <v>0</v>
      </c>
      <c r="S210" s="184">
        <v>0</v>
      </c>
      <c r="T210" s="18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186" t="s">
        <v>246</v>
      </c>
      <c r="AT210" s="186" t="s">
        <v>241</v>
      </c>
      <c r="AU210" s="186" t="s">
        <v>80</v>
      </c>
      <c r="AY210" s="20" t="s">
        <v>239</v>
      </c>
      <c r="BE210" s="187">
        <f>IF(N210="základní",J210,0)</f>
        <v>0</v>
      </c>
      <c r="BF210" s="187">
        <f>IF(N210="snížená",J210,0)</f>
        <v>0</v>
      </c>
      <c r="BG210" s="187">
        <f>IF(N210="zákl. přenesená",J210,0)</f>
        <v>0</v>
      </c>
      <c r="BH210" s="187">
        <f>IF(N210="sníž. přenesená",J210,0)</f>
        <v>0</v>
      </c>
      <c r="BI210" s="187">
        <f>IF(N210="nulová",J210,0)</f>
        <v>0</v>
      </c>
      <c r="BJ210" s="20" t="s">
        <v>86</v>
      </c>
      <c r="BK210" s="187">
        <f>ROUND(I210*H210,2)</f>
        <v>0</v>
      </c>
      <c r="BL210" s="20" t="s">
        <v>246</v>
      </c>
      <c r="BM210" s="186" t="s">
        <v>1860</v>
      </c>
    </row>
    <row r="211" s="2" customFormat="1" ht="16.5" customHeight="1">
      <c r="A211" s="39"/>
      <c r="B211" s="174"/>
      <c r="C211" s="175" t="s">
        <v>1368</v>
      </c>
      <c r="D211" s="175" t="s">
        <v>241</v>
      </c>
      <c r="E211" s="176" t="s">
        <v>3924</v>
      </c>
      <c r="F211" s="177" t="s">
        <v>3925</v>
      </c>
      <c r="G211" s="178" t="s">
        <v>3921</v>
      </c>
      <c r="H211" s="179">
        <v>12</v>
      </c>
      <c r="I211" s="180"/>
      <c r="J211" s="181">
        <f>ROUND(I211*H211,2)</f>
        <v>0</v>
      </c>
      <c r="K211" s="177" t="s">
        <v>460</v>
      </c>
      <c r="L211" s="40"/>
      <c r="M211" s="182" t="s">
        <v>3</v>
      </c>
      <c r="N211" s="183" t="s">
        <v>45</v>
      </c>
      <c r="O211" s="73"/>
      <c r="P211" s="184">
        <f>O211*H211</f>
        <v>0</v>
      </c>
      <c r="Q211" s="184">
        <v>0</v>
      </c>
      <c r="R211" s="184">
        <f>Q211*H211</f>
        <v>0</v>
      </c>
      <c r="S211" s="184">
        <v>0</v>
      </c>
      <c r="T211" s="185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186" t="s">
        <v>246</v>
      </c>
      <c r="AT211" s="186" t="s">
        <v>241</v>
      </c>
      <c r="AU211" s="186" t="s">
        <v>80</v>
      </c>
      <c r="AY211" s="20" t="s">
        <v>239</v>
      </c>
      <c r="BE211" s="187">
        <f>IF(N211="základní",J211,0)</f>
        <v>0</v>
      </c>
      <c r="BF211" s="187">
        <f>IF(N211="snížená",J211,0)</f>
        <v>0</v>
      </c>
      <c r="BG211" s="187">
        <f>IF(N211="zákl. přenesená",J211,0)</f>
        <v>0</v>
      </c>
      <c r="BH211" s="187">
        <f>IF(N211="sníž. přenesená",J211,0)</f>
        <v>0</v>
      </c>
      <c r="BI211" s="187">
        <f>IF(N211="nulová",J211,0)</f>
        <v>0</v>
      </c>
      <c r="BJ211" s="20" t="s">
        <v>86</v>
      </c>
      <c r="BK211" s="187">
        <f>ROUND(I211*H211,2)</f>
        <v>0</v>
      </c>
      <c r="BL211" s="20" t="s">
        <v>246</v>
      </c>
      <c r="BM211" s="186" t="s">
        <v>1869</v>
      </c>
    </row>
    <row r="212" s="2" customFormat="1" ht="16.5" customHeight="1">
      <c r="A212" s="39"/>
      <c r="B212" s="174"/>
      <c r="C212" s="175" t="s">
        <v>1373</v>
      </c>
      <c r="D212" s="175" t="s">
        <v>241</v>
      </c>
      <c r="E212" s="176" t="s">
        <v>3926</v>
      </c>
      <c r="F212" s="177" t="s">
        <v>3927</v>
      </c>
      <c r="G212" s="178" t="s">
        <v>3921</v>
      </c>
      <c r="H212" s="179">
        <v>16</v>
      </c>
      <c r="I212" s="180"/>
      <c r="J212" s="181">
        <f>ROUND(I212*H212,2)</f>
        <v>0</v>
      </c>
      <c r="K212" s="177" t="s">
        <v>460</v>
      </c>
      <c r="L212" s="40"/>
      <c r="M212" s="182" t="s">
        <v>3</v>
      </c>
      <c r="N212" s="183" t="s">
        <v>45</v>
      </c>
      <c r="O212" s="73"/>
      <c r="P212" s="184">
        <f>O212*H212</f>
        <v>0</v>
      </c>
      <c r="Q212" s="184">
        <v>0</v>
      </c>
      <c r="R212" s="184">
        <f>Q212*H212</f>
        <v>0</v>
      </c>
      <c r="S212" s="184">
        <v>0</v>
      </c>
      <c r="T212" s="185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186" t="s">
        <v>246</v>
      </c>
      <c r="AT212" s="186" t="s">
        <v>241</v>
      </c>
      <c r="AU212" s="186" t="s">
        <v>80</v>
      </c>
      <c r="AY212" s="20" t="s">
        <v>239</v>
      </c>
      <c r="BE212" s="187">
        <f>IF(N212="základní",J212,0)</f>
        <v>0</v>
      </c>
      <c r="BF212" s="187">
        <f>IF(N212="snížená",J212,0)</f>
        <v>0</v>
      </c>
      <c r="BG212" s="187">
        <f>IF(N212="zákl. přenesená",J212,0)</f>
        <v>0</v>
      </c>
      <c r="BH212" s="187">
        <f>IF(N212="sníž. přenesená",J212,0)</f>
        <v>0</v>
      </c>
      <c r="BI212" s="187">
        <f>IF(N212="nulová",J212,0)</f>
        <v>0</v>
      </c>
      <c r="BJ212" s="20" t="s">
        <v>86</v>
      </c>
      <c r="BK212" s="187">
        <f>ROUND(I212*H212,2)</f>
        <v>0</v>
      </c>
      <c r="BL212" s="20" t="s">
        <v>246</v>
      </c>
      <c r="BM212" s="186" t="s">
        <v>1877</v>
      </c>
    </row>
    <row r="213" s="2" customFormat="1" ht="16.5" customHeight="1">
      <c r="A213" s="39"/>
      <c r="B213" s="174"/>
      <c r="C213" s="175" t="s">
        <v>1379</v>
      </c>
      <c r="D213" s="175" t="s">
        <v>241</v>
      </c>
      <c r="E213" s="176" t="s">
        <v>3928</v>
      </c>
      <c r="F213" s="177" t="s">
        <v>3929</v>
      </c>
      <c r="G213" s="178" t="s">
        <v>3921</v>
      </c>
      <c r="H213" s="179">
        <v>8</v>
      </c>
      <c r="I213" s="180"/>
      <c r="J213" s="181">
        <f>ROUND(I213*H213,2)</f>
        <v>0</v>
      </c>
      <c r="K213" s="177" t="s">
        <v>460</v>
      </c>
      <c r="L213" s="40"/>
      <c r="M213" s="182" t="s">
        <v>3</v>
      </c>
      <c r="N213" s="183" t="s">
        <v>45</v>
      </c>
      <c r="O213" s="73"/>
      <c r="P213" s="184">
        <f>O213*H213</f>
        <v>0</v>
      </c>
      <c r="Q213" s="184">
        <v>0</v>
      </c>
      <c r="R213" s="184">
        <f>Q213*H213</f>
        <v>0</v>
      </c>
      <c r="S213" s="184">
        <v>0</v>
      </c>
      <c r="T213" s="185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186" t="s">
        <v>246</v>
      </c>
      <c r="AT213" s="186" t="s">
        <v>241</v>
      </c>
      <c r="AU213" s="186" t="s">
        <v>80</v>
      </c>
      <c r="AY213" s="20" t="s">
        <v>239</v>
      </c>
      <c r="BE213" s="187">
        <f>IF(N213="základní",J213,0)</f>
        <v>0</v>
      </c>
      <c r="BF213" s="187">
        <f>IF(N213="snížená",J213,0)</f>
        <v>0</v>
      </c>
      <c r="BG213" s="187">
        <f>IF(N213="zákl. přenesená",J213,0)</f>
        <v>0</v>
      </c>
      <c r="BH213" s="187">
        <f>IF(N213="sníž. přenesená",J213,0)</f>
        <v>0</v>
      </c>
      <c r="BI213" s="187">
        <f>IF(N213="nulová",J213,0)</f>
        <v>0</v>
      </c>
      <c r="BJ213" s="20" t="s">
        <v>86</v>
      </c>
      <c r="BK213" s="187">
        <f>ROUND(I213*H213,2)</f>
        <v>0</v>
      </c>
      <c r="BL213" s="20" t="s">
        <v>246</v>
      </c>
      <c r="BM213" s="186" t="s">
        <v>1885</v>
      </c>
    </row>
    <row r="214" s="2" customFormat="1">
      <c r="A214" s="39"/>
      <c r="B214" s="174"/>
      <c r="C214" s="175" t="s">
        <v>1384</v>
      </c>
      <c r="D214" s="175" t="s">
        <v>241</v>
      </c>
      <c r="E214" s="176" t="s">
        <v>3930</v>
      </c>
      <c r="F214" s="177" t="s">
        <v>3931</v>
      </c>
      <c r="G214" s="178" t="s">
        <v>3921</v>
      </c>
      <c r="H214" s="179">
        <v>16</v>
      </c>
      <c r="I214" s="180"/>
      <c r="J214" s="181">
        <f>ROUND(I214*H214,2)</f>
        <v>0</v>
      </c>
      <c r="K214" s="177" t="s">
        <v>460</v>
      </c>
      <c r="L214" s="40"/>
      <c r="M214" s="182" t="s">
        <v>3</v>
      </c>
      <c r="N214" s="183" t="s">
        <v>45</v>
      </c>
      <c r="O214" s="73"/>
      <c r="P214" s="184">
        <f>O214*H214</f>
        <v>0</v>
      </c>
      <c r="Q214" s="184">
        <v>0</v>
      </c>
      <c r="R214" s="184">
        <f>Q214*H214</f>
        <v>0</v>
      </c>
      <c r="S214" s="184">
        <v>0</v>
      </c>
      <c r="T214" s="185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186" t="s">
        <v>246</v>
      </c>
      <c r="AT214" s="186" t="s">
        <v>241</v>
      </c>
      <c r="AU214" s="186" t="s">
        <v>80</v>
      </c>
      <c r="AY214" s="20" t="s">
        <v>239</v>
      </c>
      <c r="BE214" s="187">
        <f>IF(N214="základní",J214,0)</f>
        <v>0</v>
      </c>
      <c r="BF214" s="187">
        <f>IF(N214="snížená",J214,0)</f>
        <v>0</v>
      </c>
      <c r="BG214" s="187">
        <f>IF(N214="zákl. přenesená",J214,0)</f>
        <v>0</v>
      </c>
      <c r="BH214" s="187">
        <f>IF(N214="sníž. přenesená",J214,0)</f>
        <v>0</v>
      </c>
      <c r="BI214" s="187">
        <f>IF(N214="nulová",J214,0)</f>
        <v>0</v>
      </c>
      <c r="BJ214" s="20" t="s">
        <v>86</v>
      </c>
      <c r="BK214" s="187">
        <f>ROUND(I214*H214,2)</f>
        <v>0</v>
      </c>
      <c r="BL214" s="20" t="s">
        <v>246</v>
      </c>
      <c r="BM214" s="186" t="s">
        <v>1893</v>
      </c>
    </row>
    <row r="215" s="2" customFormat="1" ht="16.5" customHeight="1">
      <c r="A215" s="39"/>
      <c r="B215" s="174"/>
      <c r="C215" s="175" t="s">
        <v>1388</v>
      </c>
      <c r="D215" s="175" t="s">
        <v>241</v>
      </c>
      <c r="E215" s="176" t="s">
        <v>3932</v>
      </c>
      <c r="F215" s="177" t="s">
        <v>3933</v>
      </c>
      <c r="G215" s="178" t="s">
        <v>3921</v>
      </c>
      <c r="H215" s="179">
        <v>8</v>
      </c>
      <c r="I215" s="180"/>
      <c r="J215" s="181">
        <f>ROUND(I215*H215,2)</f>
        <v>0</v>
      </c>
      <c r="K215" s="177" t="s">
        <v>460</v>
      </c>
      <c r="L215" s="40"/>
      <c r="M215" s="182" t="s">
        <v>3</v>
      </c>
      <c r="N215" s="183" t="s">
        <v>45</v>
      </c>
      <c r="O215" s="73"/>
      <c r="P215" s="184">
        <f>O215*H215</f>
        <v>0</v>
      </c>
      <c r="Q215" s="184">
        <v>0</v>
      </c>
      <c r="R215" s="184">
        <f>Q215*H215</f>
        <v>0</v>
      </c>
      <c r="S215" s="184">
        <v>0</v>
      </c>
      <c r="T215" s="185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186" t="s">
        <v>246</v>
      </c>
      <c r="AT215" s="186" t="s">
        <v>241</v>
      </c>
      <c r="AU215" s="186" t="s">
        <v>80</v>
      </c>
      <c r="AY215" s="20" t="s">
        <v>239</v>
      </c>
      <c r="BE215" s="187">
        <f>IF(N215="základní",J215,0)</f>
        <v>0</v>
      </c>
      <c r="BF215" s="187">
        <f>IF(N215="snížená",J215,0)</f>
        <v>0</v>
      </c>
      <c r="BG215" s="187">
        <f>IF(N215="zákl. přenesená",J215,0)</f>
        <v>0</v>
      </c>
      <c r="BH215" s="187">
        <f>IF(N215="sníž. přenesená",J215,0)</f>
        <v>0</v>
      </c>
      <c r="BI215" s="187">
        <f>IF(N215="nulová",J215,0)</f>
        <v>0</v>
      </c>
      <c r="BJ215" s="20" t="s">
        <v>86</v>
      </c>
      <c r="BK215" s="187">
        <f>ROUND(I215*H215,2)</f>
        <v>0</v>
      </c>
      <c r="BL215" s="20" t="s">
        <v>246</v>
      </c>
      <c r="BM215" s="186" t="s">
        <v>1902</v>
      </c>
    </row>
    <row r="216" s="2" customFormat="1" ht="16.5" customHeight="1">
      <c r="A216" s="39"/>
      <c r="B216" s="174"/>
      <c r="C216" s="175" t="s">
        <v>1392</v>
      </c>
      <c r="D216" s="175" t="s">
        <v>241</v>
      </c>
      <c r="E216" s="176" t="s">
        <v>3934</v>
      </c>
      <c r="F216" s="177" t="s">
        <v>3935</v>
      </c>
      <c r="G216" s="178" t="s">
        <v>3921</v>
      </c>
      <c r="H216" s="179">
        <v>8</v>
      </c>
      <c r="I216" s="180"/>
      <c r="J216" s="181">
        <f>ROUND(I216*H216,2)</f>
        <v>0</v>
      </c>
      <c r="K216" s="177" t="s">
        <v>460</v>
      </c>
      <c r="L216" s="40"/>
      <c r="M216" s="222" t="s">
        <v>3</v>
      </c>
      <c r="N216" s="223" t="s">
        <v>45</v>
      </c>
      <c r="O216" s="224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186" t="s">
        <v>246</v>
      </c>
      <c r="AT216" s="186" t="s">
        <v>241</v>
      </c>
      <c r="AU216" s="186" t="s">
        <v>80</v>
      </c>
      <c r="AY216" s="20" t="s">
        <v>239</v>
      </c>
      <c r="BE216" s="187">
        <f>IF(N216="základní",J216,0)</f>
        <v>0</v>
      </c>
      <c r="BF216" s="187">
        <f>IF(N216="snížená",J216,0)</f>
        <v>0</v>
      </c>
      <c r="BG216" s="187">
        <f>IF(N216="zákl. přenesená",J216,0)</f>
        <v>0</v>
      </c>
      <c r="BH216" s="187">
        <f>IF(N216="sníž. přenesená",J216,0)</f>
        <v>0</v>
      </c>
      <c r="BI216" s="187">
        <f>IF(N216="nulová",J216,0)</f>
        <v>0</v>
      </c>
      <c r="BJ216" s="20" t="s">
        <v>86</v>
      </c>
      <c r="BK216" s="187">
        <f>ROUND(I216*H216,2)</f>
        <v>0</v>
      </c>
      <c r="BL216" s="20" t="s">
        <v>246</v>
      </c>
      <c r="BM216" s="186" t="s">
        <v>1911</v>
      </c>
    </row>
    <row r="217" s="2" customFormat="1" ht="6.96" customHeight="1">
      <c r="A217" s="39"/>
      <c r="B217" s="56"/>
      <c r="C217" s="57"/>
      <c r="D217" s="57"/>
      <c r="E217" s="57"/>
      <c r="F217" s="57"/>
      <c r="G217" s="57"/>
      <c r="H217" s="57"/>
      <c r="I217" s="57"/>
      <c r="J217" s="57"/>
      <c r="K217" s="57"/>
      <c r="L217" s="40"/>
      <c r="M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</sheetData>
  <autoFilter ref="C96:K21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154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3211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3936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ROUND(J96,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ROUND((SUM(BE96:BE158)),  2)</f>
        <v>0</v>
      </c>
      <c r="G37" s="39"/>
      <c r="H37" s="39"/>
      <c r="I37" s="133">
        <v>0.20999999999999999</v>
      </c>
      <c r="J37" s="132">
        <f>ROUND(((SUM(BE96:BE158))*I37),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ROUND((SUM(BF96:BF158)),  2)</f>
        <v>0</v>
      </c>
      <c r="G38" s="39"/>
      <c r="H38" s="39"/>
      <c r="I38" s="133">
        <v>0.14999999999999999</v>
      </c>
      <c r="J38" s="132">
        <f>ROUND(((SUM(BF96:BF158))*I38),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ROUND((SUM(BG96:BG158)),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ROUND((SUM(BH96:BH158)),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ROUND((SUM(BI96:BI158)),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3211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SO-04.04.04 - Umělé osvětlení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J96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3937</v>
      </c>
      <c r="E68" s="145"/>
      <c r="F68" s="145"/>
      <c r="G68" s="145"/>
      <c r="H68" s="145"/>
      <c r="I68" s="145"/>
      <c r="J68" s="146">
        <f>J99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43"/>
      <c r="C69" s="9"/>
      <c r="D69" s="144" t="s">
        <v>3938</v>
      </c>
      <c r="E69" s="145"/>
      <c r="F69" s="145"/>
      <c r="G69" s="145"/>
      <c r="H69" s="145"/>
      <c r="I69" s="145"/>
      <c r="J69" s="146">
        <f>J115</f>
        <v>0</v>
      </c>
      <c r="K69" s="9"/>
      <c r="L69" s="14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43"/>
      <c r="C70" s="9"/>
      <c r="D70" s="144" t="s">
        <v>3937</v>
      </c>
      <c r="E70" s="145"/>
      <c r="F70" s="145"/>
      <c r="G70" s="145"/>
      <c r="H70" s="145"/>
      <c r="I70" s="145"/>
      <c r="J70" s="146">
        <f>J124</f>
        <v>0</v>
      </c>
      <c r="K70" s="9"/>
      <c r="L70" s="14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43"/>
      <c r="C71" s="9"/>
      <c r="D71" s="144" t="s">
        <v>3938</v>
      </c>
      <c r="E71" s="145"/>
      <c r="F71" s="145"/>
      <c r="G71" s="145"/>
      <c r="H71" s="145"/>
      <c r="I71" s="145"/>
      <c r="J71" s="146">
        <f>J135</f>
        <v>0</v>
      </c>
      <c r="K71" s="9"/>
      <c r="L71" s="14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47"/>
      <c r="C72" s="10"/>
      <c r="D72" s="148" t="s">
        <v>3939</v>
      </c>
      <c r="E72" s="149"/>
      <c r="F72" s="149"/>
      <c r="G72" s="149"/>
      <c r="H72" s="149"/>
      <c r="I72" s="149"/>
      <c r="J72" s="150">
        <f>J146</f>
        <v>0</v>
      </c>
      <c r="K72" s="10"/>
      <c r="L72" s="14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39"/>
      <c r="B73" s="40"/>
      <c r="C73" s="39"/>
      <c r="D73" s="39"/>
      <c r="E73" s="39"/>
      <c r="F73" s="39"/>
      <c r="G73" s="39"/>
      <c r="H73" s="39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56"/>
      <c r="C74" s="57"/>
      <c r="D74" s="57"/>
      <c r="E74" s="57"/>
      <c r="F74" s="57"/>
      <c r="G74" s="57"/>
      <c r="H74" s="57"/>
      <c r="I74" s="57"/>
      <c r="J74" s="57"/>
      <c r="K74" s="57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8" s="2" customFormat="1" ht="6.96" customHeight="1">
      <c r="A78" s="39"/>
      <c r="B78" s="58"/>
      <c r="C78" s="59"/>
      <c r="D78" s="59"/>
      <c r="E78" s="59"/>
      <c r="F78" s="59"/>
      <c r="G78" s="59"/>
      <c r="H78" s="59"/>
      <c r="I78" s="59"/>
      <c r="J78" s="59"/>
      <c r="K78" s="5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224</v>
      </c>
      <c r="D79" s="39"/>
      <c r="E79" s="39"/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39"/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17</v>
      </c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39"/>
      <c r="D82" s="39"/>
      <c r="E82" s="125" t="str">
        <f>E7</f>
        <v>Kolovraty - dostupné bydlení</v>
      </c>
      <c r="F82" s="33"/>
      <c r="G82" s="33"/>
      <c r="H82" s="33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3"/>
      <c r="C83" s="33" t="s">
        <v>213</v>
      </c>
      <c r="L83" s="23"/>
    </row>
    <row r="84" s="1" customFormat="1" ht="16.5" customHeight="1">
      <c r="B84" s="23"/>
      <c r="E84" s="125" t="s">
        <v>571</v>
      </c>
      <c r="F84" s="1"/>
      <c r="G84" s="1"/>
      <c r="H84" s="1"/>
      <c r="L84" s="23"/>
    </row>
    <row r="85" s="1" customFormat="1" ht="12" customHeight="1">
      <c r="B85" s="23"/>
      <c r="C85" s="33" t="s">
        <v>215</v>
      </c>
      <c r="L85" s="23"/>
    </row>
    <row r="86" s="2" customFormat="1" ht="16.5" customHeight="1">
      <c r="A86" s="39"/>
      <c r="B86" s="40"/>
      <c r="C86" s="39"/>
      <c r="D86" s="39"/>
      <c r="E86" s="131" t="s">
        <v>3211</v>
      </c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2600</v>
      </c>
      <c r="D87" s="39"/>
      <c r="E87" s="39"/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39"/>
      <c r="D88" s="39"/>
      <c r="E88" s="63" t="str">
        <f>E13</f>
        <v>SO-04.04.04 - Umělé osvětlení</v>
      </c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39"/>
      <c r="D89" s="39"/>
      <c r="E89" s="39"/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22</v>
      </c>
      <c r="D90" s="39"/>
      <c r="E90" s="39"/>
      <c r="F90" s="28" t="str">
        <f>F16</f>
        <v>Kolovraty</v>
      </c>
      <c r="G90" s="39"/>
      <c r="H90" s="39"/>
      <c r="I90" s="33" t="s">
        <v>24</v>
      </c>
      <c r="J90" s="65" t="str">
        <f>IF(J16="","",J16)</f>
        <v>28. 6. 2021</v>
      </c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39"/>
      <c r="D91" s="39"/>
      <c r="E91" s="39"/>
      <c r="F91" s="39"/>
      <c r="G91" s="39"/>
      <c r="H91" s="39"/>
      <c r="I91" s="39"/>
      <c r="J91" s="39"/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26</v>
      </c>
      <c r="D92" s="39"/>
      <c r="E92" s="39"/>
      <c r="F92" s="28" t="str">
        <f>E19</f>
        <v>atelier HETA s.r.o.</v>
      </c>
      <c r="G92" s="39"/>
      <c r="H92" s="39"/>
      <c r="I92" s="33" t="s">
        <v>32</v>
      </c>
      <c r="J92" s="37" t="str">
        <f>E25</f>
        <v>atelier HETA s.r.o.</v>
      </c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30</v>
      </c>
      <c r="D93" s="39"/>
      <c r="E93" s="39"/>
      <c r="F93" s="28" t="str">
        <f>IF(E22="","",E22)</f>
        <v>Vyplň údaj</v>
      </c>
      <c r="G93" s="39"/>
      <c r="H93" s="39"/>
      <c r="I93" s="33" t="s">
        <v>34</v>
      </c>
      <c r="J93" s="37" t="str">
        <f>E28</f>
        <v>Toman Martin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39"/>
      <c r="D94" s="39"/>
      <c r="E94" s="39"/>
      <c r="F94" s="39"/>
      <c r="G94" s="39"/>
      <c r="H94" s="39"/>
      <c r="I94" s="39"/>
      <c r="J94" s="39"/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51"/>
      <c r="B95" s="152"/>
      <c r="C95" s="153" t="s">
        <v>225</v>
      </c>
      <c r="D95" s="154" t="s">
        <v>58</v>
      </c>
      <c r="E95" s="154" t="s">
        <v>54</v>
      </c>
      <c r="F95" s="154" t="s">
        <v>55</v>
      </c>
      <c r="G95" s="154" t="s">
        <v>226</v>
      </c>
      <c r="H95" s="154" t="s">
        <v>227</v>
      </c>
      <c r="I95" s="154" t="s">
        <v>228</v>
      </c>
      <c r="J95" s="154" t="s">
        <v>219</v>
      </c>
      <c r="K95" s="155" t="s">
        <v>229</v>
      </c>
      <c r="L95" s="156"/>
      <c r="M95" s="81" t="s">
        <v>3</v>
      </c>
      <c r="N95" s="82" t="s">
        <v>43</v>
      </c>
      <c r="O95" s="82" t="s">
        <v>230</v>
      </c>
      <c r="P95" s="82" t="s">
        <v>231</v>
      </c>
      <c r="Q95" s="82" t="s">
        <v>232</v>
      </c>
      <c r="R95" s="82" t="s">
        <v>233</v>
      </c>
      <c r="S95" s="82" t="s">
        <v>234</v>
      </c>
      <c r="T95" s="83" t="s">
        <v>235</v>
      </c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</row>
    <row r="96" s="2" customFormat="1" ht="22.8" customHeight="1">
      <c r="A96" s="39"/>
      <c r="B96" s="40"/>
      <c r="C96" s="88" t="s">
        <v>236</v>
      </c>
      <c r="D96" s="39"/>
      <c r="E96" s="39"/>
      <c r="F96" s="39"/>
      <c r="G96" s="39"/>
      <c r="H96" s="39"/>
      <c r="I96" s="39"/>
      <c r="J96" s="157">
        <f>BK96</f>
        <v>0</v>
      </c>
      <c r="K96" s="39"/>
      <c r="L96" s="40"/>
      <c r="M96" s="84"/>
      <c r="N96" s="69"/>
      <c r="O96" s="85"/>
      <c r="P96" s="158">
        <f>P97+P98+P99+P115+P124+P135</f>
        <v>0</v>
      </c>
      <c r="Q96" s="85"/>
      <c r="R96" s="158">
        <f>R97+R98+R99+R115+R124+R135</f>
        <v>0</v>
      </c>
      <c r="S96" s="85"/>
      <c r="T96" s="159">
        <f>T97+T98+T99+T115+T124+T135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20" t="s">
        <v>72</v>
      </c>
      <c r="AU96" s="20" t="s">
        <v>220</v>
      </c>
      <c r="BK96" s="160">
        <f>BK97+BK98+BK99+BK115+BK124+BK135</f>
        <v>0</v>
      </c>
    </row>
    <row r="97" s="2" customFormat="1">
      <c r="A97" s="39"/>
      <c r="B97" s="174"/>
      <c r="C97" s="175" t="s">
        <v>80</v>
      </c>
      <c r="D97" s="175" t="s">
        <v>241</v>
      </c>
      <c r="E97" s="176" t="s">
        <v>3940</v>
      </c>
      <c r="F97" s="177" t="s">
        <v>3941</v>
      </c>
      <c r="G97" s="178" t="s">
        <v>3</v>
      </c>
      <c r="H97" s="179">
        <v>38</v>
      </c>
      <c r="I97" s="180"/>
      <c r="J97" s="181">
        <f>ROUND(I97*H97,2)</f>
        <v>0</v>
      </c>
      <c r="K97" s="177" t="s">
        <v>460</v>
      </c>
      <c r="L97" s="40"/>
      <c r="M97" s="182" t="s">
        <v>3</v>
      </c>
      <c r="N97" s="183" t="s">
        <v>45</v>
      </c>
      <c r="O97" s="73"/>
      <c r="P97" s="184">
        <f>O97*H97</f>
        <v>0</v>
      </c>
      <c r="Q97" s="184">
        <v>0</v>
      </c>
      <c r="R97" s="184">
        <f>Q97*H97</f>
        <v>0</v>
      </c>
      <c r="S97" s="184">
        <v>0</v>
      </c>
      <c r="T97" s="185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186" t="s">
        <v>246</v>
      </c>
      <c r="AT97" s="186" t="s">
        <v>241</v>
      </c>
      <c r="AU97" s="186" t="s">
        <v>73</v>
      </c>
      <c r="AY97" s="20" t="s">
        <v>239</v>
      </c>
      <c r="BE97" s="187">
        <f>IF(N97="základní",J97,0)</f>
        <v>0</v>
      </c>
      <c r="BF97" s="187">
        <f>IF(N97="snížená",J97,0)</f>
        <v>0</v>
      </c>
      <c r="BG97" s="187">
        <f>IF(N97="zákl. přenesená",J97,0)</f>
        <v>0</v>
      </c>
      <c r="BH97" s="187">
        <f>IF(N97="sníž. přenesená",J97,0)</f>
        <v>0</v>
      </c>
      <c r="BI97" s="187">
        <f>IF(N97="nulová",J97,0)</f>
        <v>0</v>
      </c>
      <c r="BJ97" s="20" t="s">
        <v>86</v>
      </c>
      <c r="BK97" s="187">
        <f>ROUND(I97*H97,2)</f>
        <v>0</v>
      </c>
      <c r="BL97" s="20" t="s">
        <v>246</v>
      </c>
      <c r="BM97" s="186" t="s">
        <v>86</v>
      </c>
    </row>
    <row r="98" s="2" customFormat="1">
      <c r="A98" s="39"/>
      <c r="B98" s="174"/>
      <c r="C98" s="175" t="s">
        <v>86</v>
      </c>
      <c r="D98" s="175" t="s">
        <v>241</v>
      </c>
      <c r="E98" s="176" t="s">
        <v>3942</v>
      </c>
      <c r="F98" s="177" t="s">
        <v>3943</v>
      </c>
      <c r="G98" s="178" t="s">
        <v>3</v>
      </c>
      <c r="H98" s="179">
        <v>8</v>
      </c>
      <c r="I98" s="180"/>
      <c r="J98" s="181">
        <f>ROUND(I98*H98,2)</f>
        <v>0</v>
      </c>
      <c r="K98" s="177" t="s">
        <v>460</v>
      </c>
      <c r="L98" s="40"/>
      <c r="M98" s="182" t="s">
        <v>3</v>
      </c>
      <c r="N98" s="183" t="s">
        <v>45</v>
      </c>
      <c r="O98" s="73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186" t="s">
        <v>246</v>
      </c>
      <c r="AT98" s="186" t="s">
        <v>241</v>
      </c>
      <c r="AU98" s="186" t="s">
        <v>73</v>
      </c>
      <c r="AY98" s="20" t="s">
        <v>239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20" t="s">
        <v>86</v>
      </c>
      <c r="BK98" s="187">
        <f>ROUND(I98*H98,2)</f>
        <v>0</v>
      </c>
      <c r="BL98" s="20" t="s">
        <v>246</v>
      </c>
      <c r="BM98" s="186" t="s">
        <v>246</v>
      </c>
    </row>
    <row r="99" s="12" customFormat="1" ht="25.92" customHeight="1">
      <c r="A99" s="12"/>
      <c r="B99" s="161"/>
      <c r="C99" s="12"/>
      <c r="D99" s="162" t="s">
        <v>72</v>
      </c>
      <c r="E99" s="163" t="s">
        <v>3944</v>
      </c>
      <c r="F99" s="163" t="s">
        <v>3944</v>
      </c>
      <c r="G99" s="12"/>
      <c r="H99" s="12"/>
      <c r="I99" s="164"/>
      <c r="J99" s="165">
        <f>BK99</f>
        <v>0</v>
      </c>
      <c r="K99" s="12"/>
      <c r="L99" s="161"/>
      <c r="M99" s="166"/>
      <c r="N99" s="167"/>
      <c r="O99" s="167"/>
      <c r="P99" s="168">
        <f>SUM(P100:P114)</f>
        <v>0</v>
      </c>
      <c r="Q99" s="167"/>
      <c r="R99" s="168">
        <f>SUM(R100:R114)</f>
        <v>0</v>
      </c>
      <c r="S99" s="167"/>
      <c r="T99" s="169">
        <f>SUM(T100:T114)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162" t="s">
        <v>80</v>
      </c>
      <c r="AT99" s="170" t="s">
        <v>72</v>
      </c>
      <c r="AU99" s="170" t="s">
        <v>73</v>
      </c>
      <c r="AY99" s="162" t="s">
        <v>239</v>
      </c>
      <c r="BK99" s="171">
        <f>SUM(BK100:BK114)</f>
        <v>0</v>
      </c>
    </row>
    <row r="100" s="2" customFormat="1" ht="16.5" customHeight="1">
      <c r="A100" s="39"/>
      <c r="B100" s="174"/>
      <c r="C100" s="175" t="s">
        <v>117</v>
      </c>
      <c r="D100" s="175" t="s">
        <v>241</v>
      </c>
      <c r="E100" s="176" t="s">
        <v>3945</v>
      </c>
      <c r="F100" s="177" t="s">
        <v>3946</v>
      </c>
      <c r="G100" s="178" t="s">
        <v>3</v>
      </c>
      <c r="H100" s="179">
        <v>2</v>
      </c>
      <c r="I100" s="180"/>
      <c r="J100" s="181">
        <f>ROUND(I100*H100,2)</f>
        <v>0</v>
      </c>
      <c r="K100" s="177" t="s">
        <v>460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80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276</v>
      </c>
    </row>
    <row r="101" s="2" customFormat="1">
      <c r="A101" s="39"/>
      <c r="B101" s="174"/>
      <c r="C101" s="175" t="s">
        <v>246</v>
      </c>
      <c r="D101" s="175" t="s">
        <v>241</v>
      </c>
      <c r="E101" s="176" t="s">
        <v>3947</v>
      </c>
      <c r="F101" s="177" t="s">
        <v>3948</v>
      </c>
      <c r="G101" s="178" t="s">
        <v>3</v>
      </c>
      <c r="H101" s="179">
        <v>2</v>
      </c>
      <c r="I101" s="180"/>
      <c r="J101" s="181">
        <f>ROUND(I101*H101,2)</f>
        <v>0</v>
      </c>
      <c r="K101" s="177" t="s">
        <v>460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80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287</v>
      </c>
    </row>
    <row r="102" s="2" customFormat="1" ht="16.5" customHeight="1">
      <c r="A102" s="39"/>
      <c r="B102" s="174"/>
      <c r="C102" s="175" t="s">
        <v>271</v>
      </c>
      <c r="D102" s="175" t="s">
        <v>241</v>
      </c>
      <c r="E102" s="176" t="s">
        <v>3949</v>
      </c>
      <c r="F102" s="177" t="s">
        <v>3950</v>
      </c>
      <c r="G102" s="178" t="s">
        <v>3</v>
      </c>
      <c r="H102" s="179">
        <v>8</v>
      </c>
      <c r="I102" s="180"/>
      <c r="J102" s="181">
        <f>ROUND(I102*H102,2)</f>
        <v>0</v>
      </c>
      <c r="K102" s="177" t="s">
        <v>460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80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299</v>
      </c>
    </row>
    <row r="103" s="2" customFormat="1" ht="16.5" customHeight="1">
      <c r="A103" s="39"/>
      <c r="B103" s="174"/>
      <c r="C103" s="175" t="s">
        <v>276</v>
      </c>
      <c r="D103" s="175" t="s">
        <v>241</v>
      </c>
      <c r="E103" s="176" t="s">
        <v>3951</v>
      </c>
      <c r="F103" s="177" t="s">
        <v>3952</v>
      </c>
      <c r="G103" s="178" t="s">
        <v>3</v>
      </c>
      <c r="H103" s="179">
        <v>8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80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357</v>
      </c>
    </row>
    <row r="104" s="2" customFormat="1" ht="16.5" customHeight="1">
      <c r="A104" s="39"/>
      <c r="B104" s="174"/>
      <c r="C104" s="175" t="s">
        <v>283</v>
      </c>
      <c r="D104" s="175" t="s">
        <v>241</v>
      </c>
      <c r="E104" s="176" t="s">
        <v>3953</v>
      </c>
      <c r="F104" s="177" t="s">
        <v>3954</v>
      </c>
      <c r="G104" s="178" t="s">
        <v>3</v>
      </c>
      <c r="H104" s="179">
        <v>2</v>
      </c>
      <c r="I104" s="180"/>
      <c r="J104" s="181">
        <f>ROUND(I104*H104,2)</f>
        <v>0</v>
      </c>
      <c r="K104" s="177" t="s">
        <v>460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80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368</v>
      </c>
    </row>
    <row r="105" s="2" customFormat="1" ht="16.5" customHeight="1">
      <c r="A105" s="39"/>
      <c r="B105" s="174"/>
      <c r="C105" s="175" t="s">
        <v>287</v>
      </c>
      <c r="D105" s="175" t="s">
        <v>241</v>
      </c>
      <c r="E105" s="176" t="s">
        <v>3955</v>
      </c>
      <c r="F105" s="177" t="s">
        <v>3956</v>
      </c>
      <c r="G105" s="178" t="s">
        <v>3</v>
      </c>
      <c r="H105" s="179">
        <v>2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80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377</v>
      </c>
    </row>
    <row r="106" s="2" customFormat="1">
      <c r="A106" s="39"/>
      <c r="B106" s="174"/>
      <c r="C106" s="175" t="s">
        <v>293</v>
      </c>
      <c r="D106" s="175" t="s">
        <v>241</v>
      </c>
      <c r="E106" s="176" t="s">
        <v>3957</v>
      </c>
      <c r="F106" s="177" t="s">
        <v>3958</v>
      </c>
      <c r="G106" s="178" t="s">
        <v>3</v>
      </c>
      <c r="H106" s="179">
        <v>103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80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387</v>
      </c>
    </row>
    <row r="107" s="2" customFormat="1">
      <c r="A107" s="39"/>
      <c r="B107" s="174"/>
      <c r="C107" s="175" t="s">
        <v>299</v>
      </c>
      <c r="D107" s="175" t="s">
        <v>241</v>
      </c>
      <c r="E107" s="176" t="s">
        <v>3959</v>
      </c>
      <c r="F107" s="177" t="s">
        <v>3960</v>
      </c>
      <c r="G107" s="178" t="s">
        <v>3</v>
      </c>
      <c r="H107" s="179">
        <v>184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80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397</v>
      </c>
    </row>
    <row r="108" s="2" customFormat="1">
      <c r="A108" s="39"/>
      <c r="B108" s="174"/>
      <c r="C108" s="175" t="s">
        <v>310</v>
      </c>
      <c r="D108" s="175" t="s">
        <v>241</v>
      </c>
      <c r="E108" s="176" t="s">
        <v>3961</v>
      </c>
      <c r="F108" s="177" t="s">
        <v>3962</v>
      </c>
      <c r="G108" s="178" t="s">
        <v>3</v>
      </c>
      <c r="H108" s="179">
        <v>51</v>
      </c>
      <c r="I108" s="180"/>
      <c r="J108" s="181">
        <f>ROUND(I108*H108,2)</f>
        <v>0</v>
      </c>
      <c r="K108" s="177" t="s">
        <v>460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80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404</v>
      </c>
    </row>
    <row r="109" s="2" customFormat="1">
      <c r="A109" s="39"/>
      <c r="B109" s="174"/>
      <c r="C109" s="175" t="s">
        <v>357</v>
      </c>
      <c r="D109" s="175" t="s">
        <v>241</v>
      </c>
      <c r="E109" s="176" t="s">
        <v>3963</v>
      </c>
      <c r="F109" s="177" t="s">
        <v>3964</v>
      </c>
      <c r="G109" s="178" t="s">
        <v>3</v>
      </c>
      <c r="H109" s="179">
        <v>8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80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412</v>
      </c>
    </row>
    <row r="110" s="2" customFormat="1">
      <c r="A110" s="39"/>
      <c r="B110" s="174"/>
      <c r="C110" s="175" t="s">
        <v>363</v>
      </c>
      <c r="D110" s="175" t="s">
        <v>241</v>
      </c>
      <c r="E110" s="176" t="s">
        <v>3965</v>
      </c>
      <c r="F110" s="177" t="s">
        <v>3966</v>
      </c>
      <c r="G110" s="178" t="s">
        <v>3</v>
      </c>
      <c r="H110" s="179">
        <v>21</v>
      </c>
      <c r="I110" s="180"/>
      <c r="J110" s="181">
        <f>ROUND(I110*H110,2)</f>
        <v>0</v>
      </c>
      <c r="K110" s="177" t="s">
        <v>460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80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420</v>
      </c>
    </row>
    <row r="111" s="2" customFormat="1">
      <c r="A111" s="39"/>
      <c r="B111" s="174"/>
      <c r="C111" s="175" t="s">
        <v>368</v>
      </c>
      <c r="D111" s="175" t="s">
        <v>241</v>
      </c>
      <c r="E111" s="176" t="s">
        <v>3967</v>
      </c>
      <c r="F111" s="177" t="s">
        <v>3968</v>
      </c>
      <c r="G111" s="178" t="s">
        <v>3</v>
      </c>
      <c r="H111" s="179">
        <v>2</v>
      </c>
      <c r="I111" s="180"/>
      <c r="J111" s="181">
        <f>ROUND(I111*H111,2)</f>
        <v>0</v>
      </c>
      <c r="K111" s="177" t="s">
        <v>460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80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429</v>
      </c>
    </row>
    <row r="112" s="2" customFormat="1" ht="33" customHeight="1">
      <c r="A112" s="39"/>
      <c r="B112" s="174"/>
      <c r="C112" s="175" t="s">
        <v>9</v>
      </c>
      <c r="D112" s="175" t="s">
        <v>241</v>
      </c>
      <c r="E112" s="176" t="s">
        <v>3969</v>
      </c>
      <c r="F112" s="177" t="s">
        <v>3970</v>
      </c>
      <c r="G112" s="178" t="s">
        <v>3</v>
      </c>
      <c r="H112" s="179">
        <v>16</v>
      </c>
      <c r="I112" s="180"/>
      <c r="J112" s="181">
        <f>ROUND(I112*H112,2)</f>
        <v>0</v>
      </c>
      <c r="K112" s="177" t="s">
        <v>460</v>
      </c>
      <c r="L112" s="40"/>
      <c r="M112" s="182" t="s">
        <v>3</v>
      </c>
      <c r="N112" s="183" t="s">
        <v>45</v>
      </c>
      <c r="O112" s="73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246</v>
      </c>
      <c r="AT112" s="186" t="s">
        <v>241</v>
      </c>
      <c r="AU112" s="186" t="s">
        <v>80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246</v>
      </c>
      <c r="BM112" s="186" t="s">
        <v>441</v>
      </c>
    </row>
    <row r="113" s="2" customFormat="1" ht="21.75" customHeight="1">
      <c r="A113" s="39"/>
      <c r="B113" s="174"/>
      <c r="C113" s="175" t="s">
        <v>377</v>
      </c>
      <c r="D113" s="175" t="s">
        <v>241</v>
      </c>
      <c r="E113" s="176" t="s">
        <v>3971</v>
      </c>
      <c r="F113" s="177" t="s">
        <v>3972</v>
      </c>
      <c r="G113" s="178" t="s">
        <v>3</v>
      </c>
      <c r="H113" s="179">
        <v>16</v>
      </c>
      <c r="I113" s="180"/>
      <c r="J113" s="181">
        <f>ROUND(I113*H113,2)</f>
        <v>0</v>
      </c>
      <c r="K113" s="177" t="s">
        <v>460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246</v>
      </c>
      <c r="AT113" s="186" t="s">
        <v>241</v>
      </c>
      <c r="AU113" s="186" t="s">
        <v>80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542</v>
      </c>
    </row>
    <row r="114" s="2" customFormat="1">
      <c r="A114" s="39"/>
      <c r="B114" s="174"/>
      <c r="C114" s="175" t="s">
        <v>382</v>
      </c>
      <c r="D114" s="175" t="s">
        <v>241</v>
      </c>
      <c r="E114" s="176" t="s">
        <v>3973</v>
      </c>
      <c r="F114" s="177" t="s">
        <v>3974</v>
      </c>
      <c r="G114" s="178" t="s">
        <v>3</v>
      </c>
      <c r="H114" s="179">
        <v>16</v>
      </c>
      <c r="I114" s="180"/>
      <c r="J114" s="181">
        <f>ROUND(I114*H114,2)</f>
        <v>0</v>
      </c>
      <c r="K114" s="177" t="s">
        <v>460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246</v>
      </c>
      <c r="AT114" s="186" t="s">
        <v>241</v>
      </c>
      <c r="AU114" s="186" t="s">
        <v>80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246</v>
      </c>
      <c r="BM114" s="186" t="s">
        <v>1028</v>
      </c>
    </row>
    <row r="115" s="12" customFormat="1" ht="25.92" customHeight="1">
      <c r="A115" s="12"/>
      <c r="B115" s="161"/>
      <c r="C115" s="12"/>
      <c r="D115" s="162" t="s">
        <v>72</v>
      </c>
      <c r="E115" s="163" t="s">
        <v>3975</v>
      </c>
      <c r="F115" s="163" t="s">
        <v>3975</v>
      </c>
      <c r="G115" s="12"/>
      <c r="H115" s="12"/>
      <c r="I115" s="164"/>
      <c r="J115" s="165">
        <f>BK115</f>
        <v>0</v>
      </c>
      <c r="K115" s="12"/>
      <c r="L115" s="161"/>
      <c r="M115" s="166"/>
      <c r="N115" s="167"/>
      <c r="O115" s="167"/>
      <c r="P115" s="168">
        <f>SUM(P116:P123)</f>
        <v>0</v>
      </c>
      <c r="Q115" s="167"/>
      <c r="R115" s="168">
        <f>SUM(R116:R123)</f>
        <v>0</v>
      </c>
      <c r="S115" s="167"/>
      <c r="T115" s="169">
        <f>SUM(T116:T123)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162" t="s">
        <v>80</v>
      </c>
      <c r="AT115" s="170" t="s">
        <v>72</v>
      </c>
      <c r="AU115" s="170" t="s">
        <v>73</v>
      </c>
      <c r="AY115" s="162" t="s">
        <v>239</v>
      </c>
      <c r="BK115" s="171">
        <f>SUM(BK116:BK123)</f>
        <v>0</v>
      </c>
    </row>
    <row r="116" s="2" customFormat="1">
      <c r="A116" s="39"/>
      <c r="B116" s="174"/>
      <c r="C116" s="175" t="s">
        <v>387</v>
      </c>
      <c r="D116" s="175" t="s">
        <v>241</v>
      </c>
      <c r="E116" s="176" t="s">
        <v>3976</v>
      </c>
      <c r="F116" s="177" t="s">
        <v>3977</v>
      </c>
      <c r="G116" s="178" t="s">
        <v>3</v>
      </c>
      <c r="H116" s="179">
        <v>11</v>
      </c>
      <c r="I116" s="180"/>
      <c r="J116" s="181">
        <f>ROUND(I116*H116,2)</f>
        <v>0</v>
      </c>
      <c r="K116" s="177" t="s">
        <v>460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</v>
      </c>
      <c r="R116" s="184">
        <f>Q116*H116</f>
        <v>0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246</v>
      </c>
      <c r="AT116" s="186" t="s">
        <v>241</v>
      </c>
      <c r="AU116" s="186" t="s">
        <v>80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246</v>
      </c>
      <c r="BM116" s="186" t="s">
        <v>1044</v>
      </c>
    </row>
    <row r="117" s="2" customFormat="1">
      <c r="A117" s="39"/>
      <c r="B117" s="174"/>
      <c r="C117" s="175" t="s">
        <v>393</v>
      </c>
      <c r="D117" s="175" t="s">
        <v>241</v>
      </c>
      <c r="E117" s="176" t="s">
        <v>3978</v>
      </c>
      <c r="F117" s="177" t="s">
        <v>3979</v>
      </c>
      <c r="G117" s="178" t="s">
        <v>3</v>
      </c>
      <c r="H117" s="179">
        <v>3</v>
      </c>
      <c r="I117" s="180"/>
      <c r="J117" s="181">
        <f>ROUND(I117*H117,2)</f>
        <v>0</v>
      </c>
      <c r="K117" s="177" t="s">
        <v>460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80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1053</v>
      </c>
    </row>
    <row r="118" s="2" customFormat="1">
      <c r="A118" s="39"/>
      <c r="B118" s="174"/>
      <c r="C118" s="175" t="s">
        <v>397</v>
      </c>
      <c r="D118" s="175" t="s">
        <v>241</v>
      </c>
      <c r="E118" s="176" t="s">
        <v>3980</v>
      </c>
      <c r="F118" s="177" t="s">
        <v>3981</v>
      </c>
      <c r="G118" s="178" t="s">
        <v>3</v>
      </c>
      <c r="H118" s="179">
        <v>42</v>
      </c>
      <c r="I118" s="180"/>
      <c r="J118" s="181">
        <f>ROUND(I118*H118,2)</f>
        <v>0</v>
      </c>
      <c r="K118" s="177" t="s">
        <v>460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246</v>
      </c>
      <c r="AT118" s="186" t="s">
        <v>241</v>
      </c>
      <c r="AU118" s="186" t="s">
        <v>80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246</v>
      </c>
      <c r="BM118" s="186" t="s">
        <v>1061</v>
      </c>
    </row>
    <row r="119" s="2" customFormat="1">
      <c r="A119" s="39"/>
      <c r="B119" s="174"/>
      <c r="C119" s="175" t="s">
        <v>8</v>
      </c>
      <c r="D119" s="175" t="s">
        <v>241</v>
      </c>
      <c r="E119" s="176" t="s">
        <v>3982</v>
      </c>
      <c r="F119" s="177" t="s">
        <v>3983</v>
      </c>
      <c r="G119" s="178" t="s">
        <v>3</v>
      </c>
      <c r="H119" s="179">
        <v>346</v>
      </c>
      <c r="I119" s="180"/>
      <c r="J119" s="181">
        <f>ROUND(I119*H119,2)</f>
        <v>0</v>
      </c>
      <c r="K119" s="177" t="s">
        <v>460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80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1073</v>
      </c>
    </row>
    <row r="120" s="2" customFormat="1" ht="16.5" customHeight="1">
      <c r="A120" s="39"/>
      <c r="B120" s="174"/>
      <c r="C120" s="175" t="s">
        <v>404</v>
      </c>
      <c r="D120" s="175" t="s">
        <v>241</v>
      </c>
      <c r="E120" s="176" t="s">
        <v>3984</v>
      </c>
      <c r="F120" s="177" t="s">
        <v>3985</v>
      </c>
      <c r="G120" s="178" t="s">
        <v>3</v>
      </c>
      <c r="H120" s="179">
        <v>346</v>
      </c>
      <c r="I120" s="180"/>
      <c r="J120" s="181">
        <f>ROUND(I120*H120,2)</f>
        <v>0</v>
      </c>
      <c r="K120" s="177" t="s">
        <v>460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</v>
      </c>
      <c r="R120" s="184">
        <f>Q120*H120</f>
        <v>0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246</v>
      </c>
      <c r="AT120" s="186" t="s">
        <v>241</v>
      </c>
      <c r="AU120" s="186" t="s">
        <v>80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246</v>
      </c>
      <c r="BM120" s="186" t="s">
        <v>1110</v>
      </c>
    </row>
    <row r="121" s="2" customFormat="1" ht="16.5" customHeight="1">
      <c r="A121" s="39"/>
      <c r="B121" s="174"/>
      <c r="C121" s="175" t="s">
        <v>408</v>
      </c>
      <c r="D121" s="175" t="s">
        <v>241</v>
      </c>
      <c r="E121" s="176" t="s">
        <v>3986</v>
      </c>
      <c r="F121" s="177" t="s">
        <v>3987</v>
      </c>
      <c r="G121" s="178" t="s">
        <v>3</v>
      </c>
      <c r="H121" s="179">
        <v>28</v>
      </c>
      <c r="I121" s="180"/>
      <c r="J121" s="181">
        <f>ROUND(I121*H121,2)</f>
        <v>0</v>
      </c>
      <c r="K121" s="177" t="s">
        <v>460</v>
      </c>
      <c r="L121" s="40"/>
      <c r="M121" s="182" t="s">
        <v>3</v>
      </c>
      <c r="N121" s="183" t="s">
        <v>45</v>
      </c>
      <c r="O121" s="73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186" t="s">
        <v>246</v>
      </c>
      <c r="AT121" s="186" t="s">
        <v>241</v>
      </c>
      <c r="AU121" s="186" t="s">
        <v>80</v>
      </c>
      <c r="AY121" s="20" t="s">
        <v>239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20" t="s">
        <v>86</v>
      </c>
      <c r="BK121" s="187">
        <f>ROUND(I121*H121,2)</f>
        <v>0</v>
      </c>
      <c r="BL121" s="20" t="s">
        <v>246</v>
      </c>
      <c r="BM121" s="186" t="s">
        <v>1123</v>
      </c>
    </row>
    <row r="122" s="2" customFormat="1" ht="16.5" customHeight="1">
      <c r="A122" s="39"/>
      <c r="B122" s="174"/>
      <c r="C122" s="175" t="s">
        <v>412</v>
      </c>
      <c r="D122" s="175" t="s">
        <v>241</v>
      </c>
      <c r="E122" s="176" t="s">
        <v>3988</v>
      </c>
      <c r="F122" s="177" t="s">
        <v>3989</v>
      </c>
      <c r="G122" s="178" t="s">
        <v>3</v>
      </c>
      <c r="H122" s="179">
        <v>62</v>
      </c>
      <c r="I122" s="180"/>
      <c r="J122" s="181">
        <f>ROUND(I122*H122,2)</f>
        <v>0</v>
      </c>
      <c r="K122" s="177" t="s">
        <v>460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246</v>
      </c>
      <c r="AT122" s="186" t="s">
        <v>241</v>
      </c>
      <c r="AU122" s="186" t="s">
        <v>80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246</v>
      </c>
      <c r="BM122" s="186" t="s">
        <v>1141</v>
      </c>
    </row>
    <row r="123" s="2" customFormat="1" ht="16.5" customHeight="1">
      <c r="A123" s="39"/>
      <c r="B123" s="174"/>
      <c r="C123" s="175" t="s">
        <v>416</v>
      </c>
      <c r="D123" s="175" t="s">
        <v>241</v>
      </c>
      <c r="E123" s="176" t="s">
        <v>3990</v>
      </c>
      <c r="F123" s="177" t="s">
        <v>3991</v>
      </c>
      <c r="G123" s="178" t="s">
        <v>3</v>
      </c>
      <c r="H123" s="179">
        <v>28</v>
      </c>
      <c r="I123" s="180"/>
      <c r="J123" s="181">
        <f>ROUND(I123*H123,2)</f>
        <v>0</v>
      </c>
      <c r="K123" s="177" t="s">
        <v>460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0</v>
      </c>
      <c r="R123" s="184">
        <f>Q123*H123</f>
        <v>0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246</v>
      </c>
      <c r="AT123" s="186" t="s">
        <v>241</v>
      </c>
      <c r="AU123" s="186" t="s">
        <v>80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1150</v>
      </c>
    </row>
    <row r="124" s="12" customFormat="1" ht="25.92" customHeight="1">
      <c r="A124" s="12"/>
      <c r="B124" s="161"/>
      <c r="C124" s="12"/>
      <c r="D124" s="162" t="s">
        <v>72</v>
      </c>
      <c r="E124" s="163" t="s">
        <v>3944</v>
      </c>
      <c r="F124" s="163" t="s">
        <v>3944</v>
      </c>
      <c r="G124" s="12"/>
      <c r="H124" s="12"/>
      <c r="I124" s="164"/>
      <c r="J124" s="165">
        <f>BK124</f>
        <v>0</v>
      </c>
      <c r="K124" s="12"/>
      <c r="L124" s="161"/>
      <c r="M124" s="166"/>
      <c r="N124" s="167"/>
      <c r="O124" s="167"/>
      <c r="P124" s="168">
        <f>SUM(P125:P134)</f>
        <v>0</v>
      </c>
      <c r="Q124" s="167"/>
      <c r="R124" s="168">
        <f>SUM(R125:R134)</f>
        <v>0</v>
      </c>
      <c r="S124" s="167"/>
      <c r="T124" s="169">
        <f>SUM(T125:T134)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2" t="s">
        <v>80</v>
      </c>
      <c r="AT124" s="170" t="s">
        <v>72</v>
      </c>
      <c r="AU124" s="170" t="s">
        <v>73</v>
      </c>
      <c r="AY124" s="162" t="s">
        <v>239</v>
      </c>
      <c r="BK124" s="171">
        <f>SUM(BK125:BK134)</f>
        <v>0</v>
      </c>
    </row>
    <row r="125" s="2" customFormat="1">
      <c r="A125" s="39"/>
      <c r="B125" s="174"/>
      <c r="C125" s="175" t="s">
        <v>420</v>
      </c>
      <c r="D125" s="175" t="s">
        <v>241</v>
      </c>
      <c r="E125" s="176" t="s">
        <v>3992</v>
      </c>
      <c r="F125" s="177" t="s">
        <v>3993</v>
      </c>
      <c r="G125" s="178" t="s">
        <v>3</v>
      </c>
      <c r="H125" s="179">
        <v>5</v>
      </c>
      <c r="I125" s="180"/>
      <c r="J125" s="181">
        <f>ROUND(I125*H125,2)</f>
        <v>0</v>
      </c>
      <c r="K125" s="177" t="s">
        <v>460</v>
      </c>
      <c r="L125" s="40"/>
      <c r="M125" s="182" t="s">
        <v>3</v>
      </c>
      <c r="N125" s="183" t="s">
        <v>45</v>
      </c>
      <c r="O125" s="73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186" t="s">
        <v>246</v>
      </c>
      <c r="AT125" s="186" t="s">
        <v>241</v>
      </c>
      <c r="AU125" s="186" t="s">
        <v>80</v>
      </c>
      <c r="AY125" s="20" t="s">
        <v>239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20" t="s">
        <v>86</v>
      </c>
      <c r="BK125" s="187">
        <f>ROUND(I125*H125,2)</f>
        <v>0</v>
      </c>
      <c r="BL125" s="20" t="s">
        <v>246</v>
      </c>
      <c r="BM125" s="186" t="s">
        <v>1163</v>
      </c>
    </row>
    <row r="126" s="2" customFormat="1">
      <c r="A126" s="39"/>
      <c r="B126" s="174"/>
      <c r="C126" s="175" t="s">
        <v>425</v>
      </c>
      <c r="D126" s="175" t="s">
        <v>241</v>
      </c>
      <c r="E126" s="176" t="s">
        <v>3994</v>
      </c>
      <c r="F126" s="177" t="s">
        <v>3995</v>
      </c>
      <c r="G126" s="178" t="s">
        <v>3</v>
      </c>
      <c r="H126" s="179">
        <v>1</v>
      </c>
      <c r="I126" s="180"/>
      <c r="J126" s="181">
        <f>ROUND(I126*H126,2)</f>
        <v>0</v>
      </c>
      <c r="K126" s="177" t="s">
        <v>460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80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1175</v>
      </c>
    </row>
    <row r="127" s="2" customFormat="1">
      <c r="A127" s="39"/>
      <c r="B127" s="174"/>
      <c r="C127" s="175" t="s">
        <v>429</v>
      </c>
      <c r="D127" s="175" t="s">
        <v>241</v>
      </c>
      <c r="E127" s="176" t="s">
        <v>3996</v>
      </c>
      <c r="F127" s="177" t="s">
        <v>3997</v>
      </c>
      <c r="G127" s="178" t="s">
        <v>3</v>
      </c>
      <c r="H127" s="179">
        <v>50</v>
      </c>
      <c r="I127" s="180"/>
      <c r="J127" s="181">
        <f>ROUND(I127*H127,2)</f>
        <v>0</v>
      </c>
      <c r="K127" s="177" t="s">
        <v>460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246</v>
      </c>
      <c r="AT127" s="186" t="s">
        <v>241</v>
      </c>
      <c r="AU127" s="186" t="s">
        <v>80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246</v>
      </c>
      <c r="BM127" s="186" t="s">
        <v>726</v>
      </c>
    </row>
    <row r="128" s="2" customFormat="1">
      <c r="A128" s="39"/>
      <c r="B128" s="174"/>
      <c r="C128" s="175" t="s">
        <v>433</v>
      </c>
      <c r="D128" s="175" t="s">
        <v>241</v>
      </c>
      <c r="E128" s="176" t="s">
        <v>3998</v>
      </c>
      <c r="F128" s="177" t="s">
        <v>3999</v>
      </c>
      <c r="G128" s="178" t="s">
        <v>3</v>
      </c>
      <c r="H128" s="179">
        <v>154</v>
      </c>
      <c r="I128" s="180"/>
      <c r="J128" s="181">
        <f>ROUND(I128*H128,2)</f>
        <v>0</v>
      </c>
      <c r="K128" s="177" t="s">
        <v>460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0</v>
      </c>
      <c r="R128" s="184">
        <f>Q128*H128</f>
        <v>0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246</v>
      </c>
      <c r="AT128" s="186" t="s">
        <v>241</v>
      </c>
      <c r="AU128" s="186" t="s">
        <v>80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1201</v>
      </c>
    </row>
    <row r="129" s="2" customFormat="1" ht="16.5" customHeight="1">
      <c r="A129" s="39"/>
      <c r="B129" s="174"/>
      <c r="C129" s="175" t="s">
        <v>441</v>
      </c>
      <c r="D129" s="175" t="s">
        <v>241</v>
      </c>
      <c r="E129" s="176" t="s">
        <v>3984</v>
      </c>
      <c r="F129" s="177" t="s">
        <v>3985</v>
      </c>
      <c r="G129" s="178" t="s">
        <v>3</v>
      </c>
      <c r="H129" s="179">
        <v>154</v>
      </c>
      <c r="I129" s="180"/>
      <c r="J129" s="181">
        <f>ROUND(I129*H129,2)</f>
        <v>0</v>
      </c>
      <c r="K129" s="177" t="s">
        <v>460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246</v>
      </c>
      <c r="AT129" s="186" t="s">
        <v>241</v>
      </c>
      <c r="AU129" s="186" t="s">
        <v>80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246</v>
      </c>
      <c r="BM129" s="186" t="s">
        <v>1212</v>
      </c>
    </row>
    <row r="130" s="2" customFormat="1" ht="16.5" customHeight="1">
      <c r="A130" s="39"/>
      <c r="B130" s="174"/>
      <c r="C130" s="175" t="s">
        <v>446</v>
      </c>
      <c r="D130" s="175" t="s">
        <v>241</v>
      </c>
      <c r="E130" s="176" t="s">
        <v>4000</v>
      </c>
      <c r="F130" s="177" t="s">
        <v>4001</v>
      </c>
      <c r="G130" s="178" t="s">
        <v>3</v>
      </c>
      <c r="H130" s="179">
        <v>50</v>
      </c>
      <c r="I130" s="180"/>
      <c r="J130" s="181">
        <f>ROUND(I130*H130,2)</f>
        <v>0</v>
      </c>
      <c r="K130" s="177" t="s">
        <v>460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246</v>
      </c>
      <c r="AT130" s="186" t="s">
        <v>241</v>
      </c>
      <c r="AU130" s="186" t="s">
        <v>80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246</v>
      </c>
      <c r="BM130" s="186" t="s">
        <v>1230</v>
      </c>
    </row>
    <row r="131" s="2" customFormat="1" ht="16.5" customHeight="1">
      <c r="A131" s="39"/>
      <c r="B131" s="174"/>
      <c r="C131" s="175" t="s">
        <v>542</v>
      </c>
      <c r="D131" s="175" t="s">
        <v>241</v>
      </c>
      <c r="E131" s="176" t="s">
        <v>4002</v>
      </c>
      <c r="F131" s="177" t="s">
        <v>4003</v>
      </c>
      <c r="G131" s="178" t="s">
        <v>3</v>
      </c>
      <c r="H131" s="179">
        <v>50</v>
      </c>
      <c r="I131" s="180"/>
      <c r="J131" s="181">
        <f>ROUND(I131*H131,2)</f>
        <v>0</v>
      </c>
      <c r="K131" s="177" t="s">
        <v>460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</v>
      </c>
      <c r="R131" s="184">
        <f>Q131*H131</f>
        <v>0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246</v>
      </c>
      <c r="AT131" s="186" t="s">
        <v>241</v>
      </c>
      <c r="AU131" s="186" t="s">
        <v>80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246</v>
      </c>
      <c r="BM131" s="186" t="s">
        <v>1238</v>
      </c>
    </row>
    <row r="132" s="2" customFormat="1" ht="16.5" customHeight="1">
      <c r="A132" s="39"/>
      <c r="B132" s="174"/>
      <c r="C132" s="175" t="s">
        <v>1024</v>
      </c>
      <c r="D132" s="175" t="s">
        <v>241</v>
      </c>
      <c r="E132" s="176" t="s">
        <v>4004</v>
      </c>
      <c r="F132" s="177" t="s">
        <v>4005</v>
      </c>
      <c r="G132" s="178" t="s">
        <v>3</v>
      </c>
      <c r="H132" s="179">
        <v>200</v>
      </c>
      <c r="I132" s="180"/>
      <c r="J132" s="181">
        <f>ROUND(I132*H132,2)</f>
        <v>0</v>
      </c>
      <c r="K132" s="177" t="s">
        <v>460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246</v>
      </c>
      <c r="AT132" s="186" t="s">
        <v>241</v>
      </c>
      <c r="AU132" s="186" t="s">
        <v>80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1247</v>
      </c>
    </row>
    <row r="133" s="2" customFormat="1" ht="16.5" customHeight="1">
      <c r="A133" s="39"/>
      <c r="B133" s="174"/>
      <c r="C133" s="175" t="s">
        <v>1028</v>
      </c>
      <c r="D133" s="175" t="s">
        <v>241</v>
      </c>
      <c r="E133" s="176" t="s">
        <v>3988</v>
      </c>
      <c r="F133" s="177" t="s">
        <v>3989</v>
      </c>
      <c r="G133" s="178" t="s">
        <v>3</v>
      </c>
      <c r="H133" s="179">
        <v>50</v>
      </c>
      <c r="I133" s="180"/>
      <c r="J133" s="181">
        <f>ROUND(I133*H133,2)</f>
        <v>0</v>
      </c>
      <c r="K133" s="177" t="s">
        <v>460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</v>
      </c>
      <c r="R133" s="184">
        <f>Q133*H133</f>
        <v>0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246</v>
      </c>
      <c r="AT133" s="186" t="s">
        <v>241</v>
      </c>
      <c r="AU133" s="186" t="s">
        <v>80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246</v>
      </c>
      <c r="BM133" s="186" t="s">
        <v>1257</v>
      </c>
    </row>
    <row r="134" s="2" customFormat="1" ht="16.5" customHeight="1">
      <c r="A134" s="39"/>
      <c r="B134" s="174"/>
      <c r="C134" s="175" t="s">
        <v>1032</v>
      </c>
      <c r="D134" s="175" t="s">
        <v>241</v>
      </c>
      <c r="E134" s="176" t="s">
        <v>3990</v>
      </c>
      <c r="F134" s="177" t="s">
        <v>3991</v>
      </c>
      <c r="G134" s="178" t="s">
        <v>3</v>
      </c>
      <c r="H134" s="179">
        <v>50</v>
      </c>
      <c r="I134" s="180"/>
      <c r="J134" s="181">
        <f>ROUND(I134*H134,2)</f>
        <v>0</v>
      </c>
      <c r="K134" s="177" t="s">
        <v>460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</v>
      </c>
      <c r="R134" s="184">
        <f>Q134*H134</f>
        <v>0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80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1268</v>
      </c>
    </row>
    <row r="135" s="12" customFormat="1" ht="25.92" customHeight="1">
      <c r="A135" s="12"/>
      <c r="B135" s="161"/>
      <c r="C135" s="12"/>
      <c r="D135" s="162" t="s">
        <v>72</v>
      </c>
      <c r="E135" s="163" t="s">
        <v>3975</v>
      </c>
      <c r="F135" s="163" t="s">
        <v>3975</v>
      </c>
      <c r="G135" s="12"/>
      <c r="H135" s="12"/>
      <c r="I135" s="164"/>
      <c r="J135" s="165">
        <f>BK135</f>
        <v>0</v>
      </c>
      <c r="K135" s="12"/>
      <c r="L135" s="161"/>
      <c r="M135" s="166"/>
      <c r="N135" s="167"/>
      <c r="O135" s="167"/>
      <c r="P135" s="168">
        <f>P136+SUM(P137:P146)</f>
        <v>0</v>
      </c>
      <c r="Q135" s="167"/>
      <c r="R135" s="168">
        <f>R136+SUM(R137:R146)</f>
        <v>0</v>
      </c>
      <c r="S135" s="167"/>
      <c r="T135" s="169">
        <f>T136+SUM(T137:T146)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2" t="s">
        <v>80</v>
      </c>
      <c r="AT135" s="170" t="s">
        <v>72</v>
      </c>
      <c r="AU135" s="170" t="s">
        <v>73</v>
      </c>
      <c r="AY135" s="162" t="s">
        <v>239</v>
      </c>
      <c r="BK135" s="171">
        <f>BK136+SUM(BK137:BK146)</f>
        <v>0</v>
      </c>
    </row>
    <row r="136" s="2" customFormat="1">
      <c r="A136" s="39"/>
      <c r="B136" s="174"/>
      <c r="C136" s="175" t="s">
        <v>1044</v>
      </c>
      <c r="D136" s="175" t="s">
        <v>241</v>
      </c>
      <c r="E136" s="176" t="s">
        <v>4006</v>
      </c>
      <c r="F136" s="177" t="s">
        <v>4007</v>
      </c>
      <c r="G136" s="178" t="s">
        <v>3</v>
      </c>
      <c r="H136" s="179">
        <v>35</v>
      </c>
      <c r="I136" s="180"/>
      <c r="J136" s="181">
        <f>ROUND(I136*H136,2)</f>
        <v>0</v>
      </c>
      <c r="K136" s="177" t="s">
        <v>460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246</v>
      </c>
      <c r="AT136" s="186" t="s">
        <v>241</v>
      </c>
      <c r="AU136" s="186" t="s">
        <v>80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246</v>
      </c>
      <c r="BM136" s="186" t="s">
        <v>1280</v>
      </c>
    </row>
    <row r="137" s="2" customFormat="1" ht="21.75" customHeight="1">
      <c r="A137" s="39"/>
      <c r="B137" s="174"/>
      <c r="C137" s="175" t="s">
        <v>1048</v>
      </c>
      <c r="D137" s="175" t="s">
        <v>241</v>
      </c>
      <c r="E137" s="176" t="s">
        <v>4008</v>
      </c>
      <c r="F137" s="177" t="s">
        <v>4009</v>
      </c>
      <c r="G137" s="178" t="s">
        <v>3</v>
      </c>
      <c r="H137" s="179">
        <v>50</v>
      </c>
      <c r="I137" s="180"/>
      <c r="J137" s="181">
        <f>ROUND(I137*H137,2)</f>
        <v>0</v>
      </c>
      <c r="K137" s="177" t="s">
        <v>460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</v>
      </c>
      <c r="R137" s="184">
        <f>Q137*H137</f>
        <v>0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246</v>
      </c>
      <c r="AT137" s="186" t="s">
        <v>241</v>
      </c>
      <c r="AU137" s="186" t="s">
        <v>80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1288</v>
      </c>
    </row>
    <row r="138" s="2" customFormat="1">
      <c r="A138" s="39"/>
      <c r="B138" s="174"/>
      <c r="C138" s="175" t="s">
        <v>1053</v>
      </c>
      <c r="D138" s="175" t="s">
        <v>241</v>
      </c>
      <c r="E138" s="176" t="s">
        <v>4010</v>
      </c>
      <c r="F138" s="177" t="s">
        <v>4011</v>
      </c>
      <c r="G138" s="178" t="s">
        <v>3</v>
      </c>
      <c r="H138" s="179">
        <v>4</v>
      </c>
      <c r="I138" s="180"/>
      <c r="J138" s="181">
        <f>ROUND(I138*H138,2)</f>
        <v>0</v>
      </c>
      <c r="K138" s="177" t="s">
        <v>460</v>
      </c>
      <c r="L138" s="40"/>
      <c r="M138" s="182" t="s">
        <v>3</v>
      </c>
      <c r="N138" s="183" t="s">
        <v>45</v>
      </c>
      <c r="O138" s="73"/>
      <c r="P138" s="184">
        <f>O138*H138</f>
        <v>0</v>
      </c>
      <c r="Q138" s="184">
        <v>0</v>
      </c>
      <c r="R138" s="184">
        <f>Q138*H138</f>
        <v>0</v>
      </c>
      <c r="S138" s="184">
        <v>0</v>
      </c>
      <c r="T138" s="18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186" t="s">
        <v>246</v>
      </c>
      <c r="AT138" s="186" t="s">
        <v>241</v>
      </c>
      <c r="AU138" s="186" t="s">
        <v>80</v>
      </c>
      <c r="AY138" s="20" t="s">
        <v>239</v>
      </c>
      <c r="BE138" s="187">
        <f>IF(N138="základní",J138,0)</f>
        <v>0</v>
      </c>
      <c r="BF138" s="187">
        <f>IF(N138="snížená",J138,0)</f>
        <v>0</v>
      </c>
      <c r="BG138" s="187">
        <f>IF(N138="zákl. přenesená",J138,0)</f>
        <v>0</v>
      </c>
      <c r="BH138" s="187">
        <f>IF(N138="sníž. přenesená",J138,0)</f>
        <v>0</v>
      </c>
      <c r="BI138" s="187">
        <f>IF(N138="nulová",J138,0)</f>
        <v>0</v>
      </c>
      <c r="BJ138" s="20" t="s">
        <v>86</v>
      </c>
      <c r="BK138" s="187">
        <f>ROUND(I138*H138,2)</f>
        <v>0</v>
      </c>
      <c r="BL138" s="20" t="s">
        <v>246</v>
      </c>
      <c r="BM138" s="186" t="s">
        <v>1303</v>
      </c>
    </row>
    <row r="139" s="2" customFormat="1">
      <c r="A139" s="39"/>
      <c r="B139" s="174"/>
      <c r="C139" s="175" t="s">
        <v>1057</v>
      </c>
      <c r="D139" s="175" t="s">
        <v>241</v>
      </c>
      <c r="E139" s="176" t="s">
        <v>3982</v>
      </c>
      <c r="F139" s="177" t="s">
        <v>3983</v>
      </c>
      <c r="G139" s="178" t="s">
        <v>3</v>
      </c>
      <c r="H139" s="179">
        <v>174</v>
      </c>
      <c r="I139" s="180"/>
      <c r="J139" s="181">
        <f>ROUND(I139*H139,2)</f>
        <v>0</v>
      </c>
      <c r="K139" s="177" t="s">
        <v>460</v>
      </c>
      <c r="L139" s="40"/>
      <c r="M139" s="182" t="s">
        <v>3</v>
      </c>
      <c r="N139" s="183" t="s">
        <v>45</v>
      </c>
      <c r="O139" s="73"/>
      <c r="P139" s="184">
        <f>O139*H139</f>
        <v>0</v>
      </c>
      <c r="Q139" s="184">
        <v>0</v>
      </c>
      <c r="R139" s="184">
        <f>Q139*H139</f>
        <v>0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246</v>
      </c>
      <c r="AT139" s="186" t="s">
        <v>241</v>
      </c>
      <c r="AU139" s="186" t="s">
        <v>80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1320</v>
      </c>
    </row>
    <row r="140" s="2" customFormat="1" ht="16.5" customHeight="1">
      <c r="A140" s="39"/>
      <c r="B140" s="174"/>
      <c r="C140" s="175" t="s">
        <v>1061</v>
      </c>
      <c r="D140" s="175" t="s">
        <v>241</v>
      </c>
      <c r="E140" s="176" t="s">
        <v>3984</v>
      </c>
      <c r="F140" s="177" t="s">
        <v>3985</v>
      </c>
      <c r="G140" s="178" t="s">
        <v>3</v>
      </c>
      <c r="H140" s="179">
        <v>174</v>
      </c>
      <c r="I140" s="180"/>
      <c r="J140" s="181">
        <f>ROUND(I140*H140,2)</f>
        <v>0</v>
      </c>
      <c r="K140" s="177" t="s">
        <v>460</v>
      </c>
      <c r="L140" s="40"/>
      <c r="M140" s="182" t="s">
        <v>3</v>
      </c>
      <c r="N140" s="183" t="s">
        <v>45</v>
      </c>
      <c r="O140" s="73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246</v>
      </c>
      <c r="AT140" s="186" t="s">
        <v>241</v>
      </c>
      <c r="AU140" s="186" t="s">
        <v>80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1329</v>
      </c>
    </row>
    <row r="141" s="2" customFormat="1" ht="16.5" customHeight="1">
      <c r="A141" s="39"/>
      <c r="B141" s="174"/>
      <c r="C141" s="175" t="s">
        <v>1068</v>
      </c>
      <c r="D141" s="175" t="s">
        <v>241</v>
      </c>
      <c r="E141" s="176" t="s">
        <v>3986</v>
      </c>
      <c r="F141" s="177" t="s">
        <v>3987</v>
      </c>
      <c r="G141" s="178" t="s">
        <v>3</v>
      </c>
      <c r="H141" s="179">
        <v>54</v>
      </c>
      <c r="I141" s="180"/>
      <c r="J141" s="181">
        <f>ROUND(I141*H141,2)</f>
        <v>0</v>
      </c>
      <c r="K141" s="177" t="s">
        <v>460</v>
      </c>
      <c r="L141" s="40"/>
      <c r="M141" s="182" t="s">
        <v>3</v>
      </c>
      <c r="N141" s="183" t="s">
        <v>45</v>
      </c>
      <c r="O141" s="73"/>
      <c r="P141" s="184">
        <f>O141*H141</f>
        <v>0</v>
      </c>
      <c r="Q141" s="184">
        <v>0</v>
      </c>
      <c r="R141" s="184">
        <f>Q141*H141</f>
        <v>0</v>
      </c>
      <c r="S141" s="184">
        <v>0</v>
      </c>
      <c r="T141" s="18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186" t="s">
        <v>246</v>
      </c>
      <c r="AT141" s="186" t="s">
        <v>241</v>
      </c>
      <c r="AU141" s="186" t="s">
        <v>80</v>
      </c>
      <c r="AY141" s="20" t="s">
        <v>239</v>
      </c>
      <c r="BE141" s="187">
        <f>IF(N141="základní",J141,0)</f>
        <v>0</v>
      </c>
      <c r="BF141" s="187">
        <f>IF(N141="snížená",J141,0)</f>
        <v>0</v>
      </c>
      <c r="BG141" s="187">
        <f>IF(N141="zákl. přenesená",J141,0)</f>
        <v>0</v>
      </c>
      <c r="BH141" s="187">
        <f>IF(N141="sníž. přenesená",J141,0)</f>
        <v>0</v>
      </c>
      <c r="BI141" s="187">
        <f>IF(N141="nulová",J141,0)</f>
        <v>0</v>
      </c>
      <c r="BJ141" s="20" t="s">
        <v>86</v>
      </c>
      <c r="BK141" s="187">
        <f>ROUND(I141*H141,2)</f>
        <v>0</v>
      </c>
      <c r="BL141" s="20" t="s">
        <v>246</v>
      </c>
      <c r="BM141" s="186" t="s">
        <v>1342</v>
      </c>
    </row>
    <row r="142" s="2" customFormat="1" ht="16.5" customHeight="1">
      <c r="A142" s="39"/>
      <c r="B142" s="174"/>
      <c r="C142" s="175" t="s">
        <v>1073</v>
      </c>
      <c r="D142" s="175" t="s">
        <v>241</v>
      </c>
      <c r="E142" s="176" t="s">
        <v>4012</v>
      </c>
      <c r="F142" s="177" t="s">
        <v>4013</v>
      </c>
      <c r="G142" s="178" t="s">
        <v>3</v>
      </c>
      <c r="H142" s="179">
        <v>54</v>
      </c>
      <c r="I142" s="180"/>
      <c r="J142" s="181">
        <f>ROUND(I142*H142,2)</f>
        <v>0</v>
      </c>
      <c r="K142" s="177" t="s">
        <v>460</v>
      </c>
      <c r="L142" s="40"/>
      <c r="M142" s="182" t="s">
        <v>3</v>
      </c>
      <c r="N142" s="183" t="s">
        <v>45</v>
      </c>
      <c r="O142" s="73"/>
      <c r="P142" s="184">
        <f>O142*H142</f>
        <v>0</v>
      </c>
      <c r="Q142" s="184">
        <v>0</v>
      </c>
      <c r="R142" s="184">
        <f>Q142*H142</f>
        <v>0</v>
      </c>
      <c r="S142" s="184">
        <v>0</v>
      </c>
      <c r="T142" s="18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186" t="s">
        <v>246</v>
      </c>
      <c r="AT142" s="186" t="s">
        <v>241</v>
      </c>
      <c r="AU142" s="186" t="s">
        <v>80</v>
      </c>
      <c r="AY142" s="20" t="s">
        <v>239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20" t="s">
        <v>86</v>
      </c>
      <c r="BK142" s="187">
        <f>ROUND(I142*H142,2)</f>
        <v>0</v>
      </c>
      <c r="BL142" s="20" t="s">
        <v>246</v>
      </c>
      <c r="BM142" s="186" t="s">
        <v>1353</v>
      </c>
    </row>
    <row r="143" s="2" customFormat="1" ht="16.5" customHeight="1">
      <c r="A143" s="39"/>
      <c r="B143" s="174"/>
      <c r="C143" s="175" t="s">
        <v>1105</v>
      </c>
      <c r="D143" s="175" t="s">
        <v>241</v>
      </c>
      <c r="E143" s="176" t="s">
        <v>3988</v>
      </c>
      <c r="F143" s="177" t="s">
        <v>3989</v>
      </c>
      <c r="G143" s="178" t="s">
        <v>3</v>
      </c>
      <c r="H143" s="179">
        <v>54</v>
      </c>
      <c r="I143" s="180"/>
      <c r="J143" s="181">
        <f>ROUND(I143*H143,2)</f>
        <v>0</v>
      </c>
      <c r="K143" s="177" t="s">
        <v>460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0</v>
      </c>
      <c r="R143" s="184">
        <f>Q143*H143</f>
        <v>0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246</v>
      </c>
      <c r="AT143" s="186" t="s">
        <v>241</v>
      </c>
      <c r="AU143" s="186" t="s">
        <v>80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246</v>
      </c>
      <c r="BM143" s="186" t="s">
        <v>1362</v>
      </c>
    </row>
    <row r="144" s="2" customFormat="1">
      <c r="A144" s="39"/>
      <c r="B144" s="174"/>
      <c r="C144" s="175" t="s">
        <v>1110</v>
      </c>
      <c r="D144" s="175" t="s">
        <v>241</v>
      </c>
      <c r="E144" s="176" t="s">
        <v>4014</v>
      </c>
      <c r="F144" s="177" t="s">
        <v>4015</v>
      </c>
      <c r="G144" s="178" t="s">
        <v>3</v>
      </c>
      <c r="H144" s="179">
        <v>170</v>
      </c>
      <c r="I144" s="180"/>
      <c r="J144" s="181">
        <f>ROUND(I144*H144,2)</f>
        <v>0</v>
      </c>
      <c r="K144" s="177" t="s">
        <v>460</v>
      </c>
      <c r="L144" s="40"/>
      <c r="M144" s="182" t="s">
        <v>3</v>
      </c>
      <c r="N144" s="183" t="s">
        <v>45</v>
      </c>
      <c r="O144" s="73"/>
      <c r="P144" s="184">
        <f>O144*H144</f>
        <v>0</v>
      </c>
      <c r="Q144" s="184">
        <v>0</v>
      </c>
      <c r="R144" s="184">
        <f>Q144*H144</f>
        <v>0</v>
      </c>
      <c r="S144" s="184">
        <v>0</v>
      </c>
      <c r="T144" s="18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186" t="s">
        <v>246</v>
      </c>
      <c r="AT144" s="186" t="s">
        <v>241</v>
      </c>
      <c r="AU144" s="186" t="s">
        <v>80</v>
      </c>
      <c r="AY144" s="20" t="s">
        <v>239</v>
      </c>
      <c r="BE144" s="187">
        <f>IF(N144="základní",J144,0)</f>
        <v>0</v>
      </c>
      <c r="BF144" s="187">
        <f>IF(N144="snížená",J144,0)</f>
        <v>0</v>
      </c>
      <c r="BG144" s="187">
        <f>IF(N144="zákl. přenesená",J144,0)</f>
        <v>0</v>
      </c>
      <c r="BH144" s="187">
        <f>IF(N144="sníž. přenesená",J144,0)</f>
        <v>0</v>
      </c>
      <c r="BI144" s="187">
        <f>IF(N144="nulová",J144,0)</f>
        <v>0</v>
      </c>
      <c r="BJ144" s="20" t="s">
        <v>86</v>
      </c>
      <c r="BK144" s="187">
        <f>ROUND(I144*H144,2)</f>
        <v>0</v>
      </c>
      <c r="BL144" s="20" t="s">
        <v>246</v>
      </c>
      <c r="BM144" s="186" t="s">
        <v>1373</v>
      </c>
    </row>
    <row r="145" s="2" customFormat="1" ht="33" customHeight="1">
      <c r="A145" s="39"/>
      <c r="B145" s="174"/>
      <c r="C145" s="175" t="s">
        <v>1115</v>
      </c>
      <c r="D145" s="175" t="s">
        <v>241</v>
      </c>
      <c r="E145" s="176" t="s">
        <v>4016</v>
      </c>
      <c r="F145" s="177" t="s">
        <v>4017</v>
      </c>
      <c r="G145" s="178" t="s">
        <v>3</v>
      </c>
      <c r="H145" s="179">
        <v>50</v>
      </c>
      <c r="I145" s="180"/>
      <c r="J145" s="181">
        <f>ROUND(I145*H145,2)</f>
        <v>0</v>
      </c>
      <c r="K145" s="177" t="s">
        <v>460</v>
      </c>
      <c r="L145" s="40"/>
      <c r="M145" s="182" t="s">
        <v>3</v>
      </c>
      <c r="N145" s="183" t="s">
        <v>45</v>
      </c>
      <c r="O145" s="73"/>
      <c r="P145" s="184">
        <f>O145*H145</f>
        <v>0</v>
      </c>
      <c r="Q145" s="184">
        <v>0</v>
      </c>
      <c r="R145" s="184">
        <f>Q145*H145</f>
        <v>0</v>
      </c>
      <c r="S145" s="184">
        <v>0</v>
      </c>
      <c r="T145" s="18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186" t="s">
        <v>246</v>
      </c>
      <c r="AT145" s="186" t="s">
        <v>241</v>
      </c>
      <c r="AU145" s="186" t="s">
        <v>80</v>
      </c>
      <c r="AY145" s="20" t="s">
        <v>239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20" t="s">
        <v>86</v>
      </c>
      <c r="BK145" s="187">
        <f>ROUND(I145*H145,2)</f>
        <v>0</v>
      </c>
      <c r="BL145" s="20" t="s">
        <v>246</v>
      </c>
      <c r="BM145" s="186" t="s">
        <v>1384</v>
      </c>
    </row>
    <row r="146" s="12" customFormat="1" ht="22.8" customHeight="1">
      <c r="A146" s="12"/>
      <c r="B146" s="161"/>
      <c r="C146" s="12"/>
      <c r="D146" s="162" t="s">
        <v>72</v>
      </c>
      <c r="E146" s="172" t="s">
        <v>455</v>
      </c>
      <c r="F146" s="172" t="s">
        <v>3</v>
      </c>
      <c r="G146" s="12"/>
      <c r="H146" s="12"/>
      <c r="I146" s="164"/>
      <c r="J146" s="173">
        <f>BK146</f>
        <v>0</v>
      </c>
      <c r="K146" s="12"/>
      <c r="L146" s="161"/>
      <c r="M146" s="166"/>
      <c r="N146" s="167"/>
      <c r="O146" s="167"/>
      <c r="P146" s="168">
        <f>SUM(P147:P158)</f>
        <v>0</v>
      </c>
      <c r="Q146" s="167"/>
      <c r="R146" s="168">
        <f>SUM(R147:R158)</f>
        <v>0</v>
      </c>
      <c r="S146" s="167"/>
      <c r="T146" s="169">
        <f>SUM(T147:T158)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162" t="s">
        <v>80</v>
      </c>
      <c r="AT146" s="170" t="s">
        <v>72</v>
      </c>
      <c r="AU146" s="170" t="s">
        <v>80</v>
      </c>
      <c r="AY146" s="162" t="s">
        <v>239</v>
      </c>
      <c r="BK146" s="171">
        <f>SUM(BK147:BK158)</f>
        <v>0</v>
      </c>
    </row>
    <row r="147" s="2" customFormat="1">
      <c r="A147" s="39"/>
      <c r="B147" s="174"/>
      <c r="C147" s="175" t="s">
        <v>1123</v>
      </c>
      <c r="D147" s="175" t="s">
        <v>241</v>
      </c>
      <c r="E147" s="176" t="s">
        <v>4018</v>
      </c>
      <c r="F147" s="177" t="s">
        <v>4019</v>
      </c>
      <c r="G147" s="178" t="s">
        <v>3</v>
      </c>
      <c r="H147" s="179">
        <v>12</v>
      </c>
      <c r="I147" s="180"/>
      <c r="J147" s="181">
        <f>ROUND(I147*H147,2)</f>
        <v>0</v>
      </c>
      <c r="K147" s="177" t="s">
        <v>460</v>
      </c>
      <c r="L147" s="40"/>
      <c r="M147" s="182" t="s">
        <v>3</v>
      </c>
      <c r="N147" s="183" t="s">
        <v>45</v>
      </c>
      <c r="O147" s="73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246</v>
      </c>
      <c r="AT147" s="186" t="s">
        <v>241</v>
      </c>
      <c r="AU147" s="186" t="s">
        <v>86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1392</v>
      </c>
    </row>
    <row r="148" s="2" customFormat="1">
      <c r="A148" s="39"/>
      <c r="B148" s="174"/>
      <c r="C148" s="175" t="s">
        <v>1128</v>
      </c>
      <c r="D148" s="175" t="s">
        <v>241</v>
      </c>
      <c r="E148" s="176" t="s">
        <v>4018</v>
      </c>
      <c r="F148" s="177" t="s">
        <v>4019</v>
      </c>
      <c r="G148" s="178" t="s">
        <v>3</v>
      </c>
      <c r="H148" s="179">
        <v>14</v>
      </c>
      <c r="I148" s="180"/>
      <c r="J148" s="181">
        <f>ROUND(I148*H148,2)</f>
        <v>0</v>
      </c>
      <c r="K148" s="177" t="s">
        <v>460</v>
      </c>
      <c r="L148" s="40"/>
      <c r="M148" s="182" t="s">
        <v>3</v>
      </c>
      <c r="N148" s="183" t="s">
        <v>45</v>
      </c>
      <c r="O148" s="73"/>
      <c r="P148" s="184">
        <f>O148*H148</f>
        <v>0</v>
      </c>
      <c r="Q148" s="184">
        <v>0</v>
      </c>
      <c r="R148" s="184">
        <f>Q148*H148</f>
        <v>0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246</v>
      </c>
      <c r="AT148" s="186" t="s">
        <v>241</v>
      </c>
      <c r="AU148" s="186" t="s">
        <v>86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1408</v>
      </c>
    </row>
    <row r="149" s="2" customFormat="1" ht="33" customHeight="1">
      <c r="A149" s="39"/>
      <c r="B149" s="174"/>
      <c r="C149" s="175" t="s">
        <v>1141</v>
      </c>
      <c r="D149" s="175" t="s">
        <v>241</v>
      </c>
      <c r="E149" s="176" t="s">
        <v>4020</v>
      </c>
      <c r="F149" s="177" t="s">
        <v>4021</v>
      </c>
      <c r="G149" s="178" t="s">
        <v>3</v>
      </c>
      <c r="H149" s="179">
        <v>14</v>
      </c>
      <c r="I149" s="180"/>
      <c r="J149" s="181">
        <f>ROUND(I149*H149,2)</f>
        <v>0</v>
      </c>
      <c r="K149" s="177" t="s">
        <v>460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0</v>
      </c>
      <c r="R149" s="184">
        <f>Q149*H149</f>
        <v>0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246</v>
      </c>
      <c r="AT149" s="186" t="s">
        <v>241</v>
      </c>
      <c r="AU149" s="186" t="s">
        <v>86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246</v>
      </c>
      <c r="BM149" s="186" t="s">
        <v>1417</v>
      </c>
    </row>
    <row r="150" s="2" customFormat="1">
      <c r="A150" s="39"/>
      <c r="B150" s="174"/>
      <c r="C150" s="175" t="s">
        <v>1146</v>
      </c>
      <c r="D150" s="175" t="s">
        <v>241</v>
      </c>
      <c r="E150" s="176" t="s">
        <v>4022</v>
      </c>
      <c r="F150" s="177" t="s">
        <v>4023</v>
      </c>
      <c r="G150" s="178" t="s">
        <v>3</v>
      </c>
      <c r="H150" s="179">
        <v>18</v>
      </c>
      <c r="I150" s="180"/>
      <c r="J150" s="181">
        <f>ROUND(I150*H150,2)</f>
        <v>0</v>
      </c>
      <c r="K150" s="177" t="s">
        <v>460</v>
      </c>
      <c r="L150" s="40"/>
      <c r="M150" s="182" t="s">
        <v>3</v>
      </c>
      <c r="N150" s="183" t="s">
        <v>45</v>
      </c>
      <c r="O150" s="73"/>
      <c r="P150" s="184">
        <f>O150*H150</f>
        <v>0</v>
      </c>
      <c r="Q150" s="184">
        <v>0</v>
      </c>
      <c r="R150" s="184">
        <f>Q150*H150</f>
        <v>0</v>
      </c>
      <c r="S150" s="184">
        <v>0</v>
      </c>
      <c r="T150" s="18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186" t="s">
        <v>246</v>
      </c>
      <c r="AT150" s="186" t="s">
        <v>241</v>
      </c>
      <c r="AU150" s="186" t="s">
        <v>86</v>
      </c>
      <c r="AY150" s="20" t="s">
        <v>239</v>
      </c>
      <c r="BE150" s="187">
        <f>IF(N150="základní",J150,0)</f>
        <v>0</v>
      </c>
      <c r="BF150" s="187">
        <f>IF(N150="snížená",J150,0)</f>
        <v>0</v>
      </c>
      <c r="BG150" s="187">
        <f>IF(N150="zákl. přenesená",J150,0)</f>
        <v>0</v>
      </c>
      <c r="BH150" s="187">
        <f>IF(N150="sníž. přenesená",J150,0)</f>
        <v>0</v>
      </c>
      <c r="BI150" s="187">
        <f>IF(N150="nulová",J150,0)</f>
        <v>0</v>
      </c>
      <c r="BJ150" s="20" t="s">
        <v>86</v>
      </c>
      <c r="BK150" s="187">
        <f>ROUND(I150*H150,2)</f>
        <v>0</v>
      </c>
      <c r="BL150" s="20" t="s">
        <v>246</v>
      </c>
      <c r="BM150" s="186" t="s">
        <v>1425</v>
      </c>
    </row>
    <row r="151" s="2" customFormat="1" ht="33" customHeight="1">
      <c r="A151" s="39"/>
      <c r="B151" s="174"/>
      <c r="C151" s="175" t="s">
        <v>1150</v>
      </c>
      <c r="D151" s="175" t="s">
        <v>241</v>
      </c>
      <c r="E151" s="176" t="s">
        <v>4024</v>
      </c>
      <c r="F151" s="177" t="s">
        <v>4025</v>
      </c>
      <c r="G151" s="178" t="s">
        <v>3</v>
      </c>
      <c r="H151" s="179">
        <v>2</v>
      </c>
      <c r="I151" s="180"/>
      <c r="J151" s="181">
        <f>ROUND(I151*H151,2)</f>
        <v>0</v>
      </c>
      <c r="K151" s="177" t="s">
        <v>460</v>
      </c>
      <c r="L151" s="40"/>
      <c r="M151" s="182" t="s">
        <v>3</v>
      </c>
      <c r="N151" s="183" t="s">
        <v>45</v>
      </c>
      <c r="O151" s="73"/>
      <c r="P151" s="184">
        <f>O151*H151</f>
        <v>0</v>
      </c>
      <c r="Q151" s="184">
        <v>0</v>
      </c>
      <c r="R151" s="184">
        <f>Q151*H151</f>
        <v>0</v>
      </c>
      <c r="S151" s="184">
        <v>0</v>
      </c>
      <c r="T151" s="18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186" t="s">
        <v>246</v>
      </c>
      <c r="AT151" s="186" t="s">
        <v>241</v>
      </c>
      <c r="AU151" s="186" t="s">
        <v>86</v>
      </c>
      <c r="AY151" s="20" t="s">
        <v>239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20" t="s">
        <v>86</v>
      </c>
      <c r="BK151" s="187">
        <f>ROUND(I151*H151,2)</f>
        <v>0</v>
      </c>
      <c r="BL151" s="20" t="s">
        <v>246</v>
      </c>
      <c r="BM151" s="186" t="s">
        <v>1438</v>
      </c>
    </row>
    <row r="152" s="2" customFormat="1">
      <c r="A152" s="39"/>
      <c r="B152" s="174"/>
      <c r="C152" s="175" t="s">
        <v>1154</v>
      </c>
      <c r="D152" s="175" t="s">
        <v>241</v>
      </c>
      <c r="E152" s="176" t="s">
        <v>4026</v>
      </c>
      <c r="F152" s="177" t="s">
        <v>4027</v>
      </c>
      <c r="G152" s="178" t="s">
        <v>3</v>
      </c>
      <c r="H152" s="179">
        <v>10</v>
      </c>
      <c r="I152" s="180"/>
      <c r="J152" s="181">
        <f>ROUND(I152*H152,2)</f>
        <v>0</v>
      </c>
      <c r="K152" s="177" t="s">
        <v>460</v>
      </c>
      <c r="L152" s="40"/>
      <c r="M152" s="182" t="s">
        <v>3</v>
      </c>
      <c r="N152" s="183" t="s">
        <v>45</v>
      </c>
      <c r="O152" s="73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186" t="s">
        <v>246</v>
      </c>
      <c r="AT152" s="186" t="s">
        <v>241</v>
      </c>
      <c r="AU152" s="186" t="s">
        <v>86</v>
      </c>
      <c r="AY152" s="20" t="s">
        <v>239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20" t="s">
        <v>86</v>
      </c>
      <c r="BK152" s="187">
        <f>ROUND(I152*H152,2)</f>
        <v>0</v>
      </c>
      <c r="BL152" s="20" t="s">
        <v>246</v>
      </c>
      <c r="BM152" s="186" t="s">
        <v>1453</v>
      </c>
    </row>
    <row r="153" s="2" customFormat="1" ht="33" customHeight="1">
      <c r="A153" s="39"/>
      <c r="B153" s="174"/>
      <c r="C153" s="175" t="s">
        <v>1163</v>
      </c>
      <c r="D153" s="175" t="s">
        <v>241</v>
      </c>
      <c r="E153" s="176" t="s">
        <v>4024</v>
      </c>
      <c r="F153" s="177" t="s">
        <v>4025</v>
      </c>
      <c r="G153" s="178" t="s">
        <v>3</v>
      </c>
      <c r="H153" s="179">
        <v>1</v>
      </c>
      <c r="I153" s="180"/>
      <c r="J153" s="181">
        <f>ROUND(I153*H153,2)</f>
        <v>0</v>
      </c>
      <c r="K153" s="177" t="s">
        <v>460</v>
      </c>
      <c r="L153" s="40"/>
      <c r="M153" s="182" t="s">
        <v>3</v>
      </c>
      <c r="N153" s="183" t="s">
        <v>45</v>
      </c>
      <c r="O153" s="73"/>
      <c r="P153" s="184">
        <f>O153*H153</f>
        <v>0</v>
      </c>
      <c r="Q153" s="184">
        <v>0</v>
      </c>
      <c r="R153" s="184">
        <f>Q153*H153</f>
        <v>0</v>
      </c>
      <c r="S153" s="184">
        <v>0</v>
      </c>
      <c r="T153" s="18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186" t="s">
        <v>246</v>
      </c>
      <c r="AT153" s="186" t="s">
        <v>241</v>
      </c>
      <c r="AU153" s="186" t="s">
        <v>86</v>
      </c>
      <c r="AY153" s="20" t="s">
        <v>239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20" t="s">
        <v>86</v>
      </c>
      <c r="BK153" s="187">
        <f>ROUND(I153*H153,2)</f>
        <v>0</v>
      </c>
      <c r="BL153" s="20" t="s">
        <v>246</v>
      </c>
      <c r="BM153" s="186" t="s">
        <v>1464</v>
      </c>
    </row>
    <row r="154" s="2" customFormat="1" ht="21.75" customHeight="1">
      <c r="A154" s="39"/>
      <c r="B154" s="174"/>
      <c r="C154" s="175" t="s">
        <v>1169</v>
      </c>
      <c r="D154" s="175" t="s">
        <v>241</v>
      </c>
      <c r="E154" s="176" t="s">
        <v>4028</v>
      </c>
      <c r="F154" s="177" t="s">
        <v>4029</v>
      </c>
      <c r="G154" s="178" t="s">
        <v>3</v>
      </c>
      <c r="H154" s="179">
        <v>1</v>
      </c>
      <c r="I154" s="180"/>
      <c r="J154" s="181">
        <f>ROUND(I154*H154,2)</f>
        <v>0</v>
      </c>
      <c r="K154" s="177" t="s">
        <v>460</v>
      </c>
      <c r="L154" s="40"/>
      <c r="M154" s="182" t="s">
        <v>3</v>
      </c>
      <c r="N154" s="183" t="s">
        <v>45</v>
      </c>
      <c r="O154" s="73"/>
      <c r="P154" s="184">
        <f>O154*H154</f>
        <v>0</v>
      </c>
      <c r="Q154" s="184">
        <v>0</v>
      </c>
      <c r="R154" s="184">
        <f>Q154*H154</f>
        <v>0</v>
      </c>
      <c r="S154" s="184">
        <v>0</v>
      </c>
      <c r="T154" s="18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186" t="s">
        <v>246</v>
      </c>
      <c r="AT154" s="186" t="s">
        <v>241</v>
      </c>
      <c r="AU154" s="186" t="s">
        <v>86</v>
      </c>
      <c r="AY154" s="20" t="s">
        <v>239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20" t="s">
        <v>86</v>
      </c>
      <c r="BK154" s="187">
        <f>ROUND(I154*H154,2)</f>
        <v>0</v>
      </c>
      <c r="BL154" s="20" t="s">
        <v>246</v>
      </c>
      <c r="BM154" s="186" t="s">
        <v>1478</v>
      </c>
    </row>
    <row r="155" s="2" customFormat="1">
      <c r="A155" s="39"/>
      <c r="B155" s="174"/>
      <c r="C155" s="175" t="s">
        <v>1175</v>
      </c>
      <c r="D155" s="175" t="s">
        <v>241</v>
      </c>
      <c r="E155" s="176" t="s">
        <v>4030</v>
      </c>
      <c r="F155" s="177" t="s">
        <v>4031</v>
      </c>
      <c r="G155" s="178" t="s">
        <v>3</v>
      </c>
      <c r="H155" s="179">
        <v>2</v>
      </c>
      <c r="I155" s="180"/>
      <c r="J155" s="181">
        <f>ROUND(I155*H155,2)</f>
        <v>0</v>
      </c>
      <c r="K155" s="177" t="s">
        <v>460</v>
      </c>
      <c r="L155" s="40"/>
      <c r="M155" s="182" t="s">
        <v>3</v>
      </c>
      <c r="N155" s="183" t="s">
        <v>45</v>
      </c>
      <c r="O155" s="73"/>
      <c r="P155" s="184">
        <f>O155*H155</f>
        <v>0</v>
      </c>
      <c r="Q155" s="184">
        <v>0</v>
      </c>
      <c r="R155" s="184">
        <f>Q155*H155</f>
        <v>0</v>
      </c>
      <c r="S155" s="184">
        <v>0</v>
      </c>
      <c r="T155" s="18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186" t="s">
        <v>246</v>
      </c>
      <c r="AT155" s="186" t="s">
        <v>241</v>
      </c>
      <c r="AU155" s="186" t="s">
        <v>86</v>
      </c>
      <c r="AY155" s="20" t="s">
        <v>239</v>
      </c>
      <c r="BE155" s="187">
        <f>IF(N155="základní",J155,0)</f>
        <v>0</v>
      </c>
      <c r="BF155" s="187">
        <f>IF(N155="snížená",J155,0)</f>
        <v>0</v>
      </c>
      <c r="BG155" s="187">
        <f>IF(N155="zákl. přenesená",J155,0)</f>
        <v>0</v>
      </c>
      <c r="BH155" s="187">
        <f>IF(N155="sníž. přenesená",J155,0)</f>
        <v>0</v>
      </c>
      <c r="BI155" s="187">
        <f>IF(N155="nulová",J155,0)</f>
        <v>0</v>
      </c>
      <c r="BJ155" s="20" t="s">
        <v>86</v>
      </c>
      <c r="BK155" s="187">
        <f>ROUND(I155*H155,2)</f>
        <v>0</v>
      </c>
      <c r="BL155" s="20" t="s">
        <v>246</v>
      </c>
      <c r="BM155" s="186" t="s">
        <v>1487</v>
      </c>
    </row>
    <row r="156" s="2" customFormat="1">
      <c r="A156" s="39"/>
      <c r="B156" s="174"/>
      <c r="C156" s="175" t="s">
        <v>1181</v>
      </c>
      <c r="D156" s="175" t="s">
        <v>241</v>
      </c>
      <c r="E156" s="176" t="s">
        <v>4032</v>
      </c>
      <c r="F156" s="177" t="s">
        <v>4033</v>
      </c>
      <c r="G156" s="178" t="s">
        <v>3</v>
      </c>
      <c r="H156" s="179">
        <v>12</v>
      </c>
      <c r="I156" s="180"/>
      <c r="J156" s="181">
        <f>ROUND(I156*H156,2)</f>
        <v>0</v>
      </c>
      <c r="K156" s="177" t="s">
        <v>460</v>
      </c>
      <c r="L156" s="40"/>
      <c r="M156" s="182" t="s">
        <v>3</v>
      </c>
      <c r="N156" s="183" t="s">
        <v>45</v>
      </c>
      <c r="O156" s="73"/>
      <c r="P156" s="184">
        <f>O156*H156</f>
        <v>0</v>
      </c>
      <c r="Q156" s="184">
        <v>0</v>
      </c>
      <c r="R156" s="184">
        <f>Q156*H156</f>
        <v>0</v>
      </c>
      <c r="S156" s="184">
        <v>0</v>
      </c>
      <c r="T156" s="18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186" t="s">
        <v>246</v>
      </c>
      <c r="AT156" s="186" t="s">
        <v>241</v>
      </c>
      <c r="AU156" s="186" t="s">
        <v>86</v>
      </c>
      <c r="AY156" s="20" t="s">
        <v>239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20" t="s">
        <v>86</v>
      </c>
      <c r="BK156" s="187">
        <f>ROUND(I156*H156,2)</f>
        <v>0</v>
      </c>
      <c r="BL156" s="20" t="s">
        <v>246</v>
      </c>
      <c r="BM156" s="186" t="s">
        <v>1494</v>
      </c>
    </row>
    <row r="157" s="2" customFormat="1">
      <c r="A157" s="39"/>
      <c r="B157" s="174"/>
      <c r="C157" s="175" t="s">
        <v>726</v>
      </c>
      <c r="D157" s="175" t="s">
        <v>241</v>
      </c>
      <c r="E157" s="176" t="s">
        <v>4034</v>
      </c>
      <c r="F157" s="177" t="s">
        <v>4035</v>
      </c>
      <c r="G157" s="178" t="s">
        <v>3</v>
      </c>
      <c r="H157" s="179">
        <v>4</v>
      </c>
      <c r="I157" s="180"/>
      <c r="J157" s="181">
        <f>ROUND(I157*H157,2)</f>
        <v>0</v>
      </c>
      <c r="K157" s="177" t="s">
        <v>460</v>
      </c>
      <c r="L157" s="40"/>
      <c r="M157" s="182" t="s">
        <v>3</v>
      </c>
      <c r="N157" s="183" t="s">
        <v>45</v>
      </c>
      <c r="O157" s="73"/>
      <c r="P157" s="184">
        <f>O157*H157</f>
        <v>0</v>
      </c>
      <c r="Q157" s="184">
        <v>0</v>
      </c>
      <c r="R157" s="184">
        <f>Q157*H157</f>
        <v>0</v>
      </c>
      <c r="S157" s="184">
        <v>0</v>
      </c>
      <c r="T157" s="18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186" t="s">
        <v>246</v>
      </c>
      <c r="AT157" s="186" t="s">
        <v>241</v>
      </c>
      <c r="AU157" s="186" t="s">
        <v>86</v>
      </c>
      <c r="AY157" s="20" t="s">
        <v>239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20" t="s">
        <v>86</v>
      </c>
      <c r="BK157" s="187">
        <f>ROUND(I157*H157,2)</f>
        <v>0</v>
      </c>
      <c r="BL157" s="20" t="s">
        <v>246</v>
      </c>
      <c r="BM157" s="186" t="s">
        <v>1505</v>
      </c>
    </row>
    <row r="158" s="2" customFormat="1">
      <c r="A158" s="39"/>
      <c r="B158" s="174"/>
      <c r="C158" s="175" t="s">
        <v>1191</v>
      </c>
      <c r="D158" s="175" t="s">
        <v>241</v>
      </c>
      <c r="E158" s="176" t="s">
        <v>4036</v>
      </c>
      <c r="F158" s="177" t="s">
        <v>4037</v>
      </c>
      <c r="G158" s="178" t="s">
        <v>3</v>
      </c>
      <c r="H158" s="179">
        <v>2</v>
      </c>
      <c r="I158" s="180"/>
      <c r="J158" s="181">
        <f>ROUND(I158*H158,2)</f>
        <v>0</v>
      </c>
      <c r="K158" s="177" t="s">
        <v>460</v>
      </c>
      <c r="L158" s="40"/>
      <c r="M158" s="222" t="s">
        <v>3</v>
      </c>
      <c r="N158" s="223" t="s">
        <v>45</v>
      </c>
      <c r="O158" s="224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186" t="s">
        <v>246</v>
      </c>
      <c r="AT158" s="186" t="s">
        <v>241</v>
      </c>
      <c r="AU158" s="186" t="s">
        <v>86</v>
      </c>
      <c r="AY158" s="20" t="s">
        <v>239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20" t="s">
        <v>86</v>
      </c>
      <c r="BK158" s="187">
        <f>ROUND(I158*H158,2)</f>
        <v>0</v>
      </c>
      <c r="BL158" s="20" t="s">
        <v>246</v>
      </c>
      <c r="BM158" s="186" t="s">
        <v>1512</v>
      </c>
    </row>
    <row r="159" s="2" customFormat="1" ht="6.96" customHeight="1">
      <c r="A159" s="39"/>
      <c r="B159" s="56"/>
      <c r="C159" s="57"/>
      <c r="D159" s="57"/>
      <c r="E159" s="57"/>
      <c r="F159" s="57"/>
      <c r="G159" s="57"/>
      <c r="H159" s="57"/>
      <c r="I159" s="57"/>
      <c r="J159" s="57"/>
      <c r="K159" s="57"/>
      <c r="L159" s="40"/>
      <c r="M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</sheetData>
  <autoFilter ref="C95:K15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214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216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20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ROUND(J88,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ROUND((SUM(BE88:BE140)),  2)</f>
        <v>0</v>
      </c>
      <c r="G35" s="39"/>
      <c r="H35" s="39"/>
      <c r="I35" s="133">
        <v>0.20999999999999999</v>
      </c>
      <c r="J35" s="132">
        <f>ROUND(((SUM(BE88:BE140))*I35),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ROUND((SUM(BF88:BF140)),  2)</f>
        <v>0</v>
      </c>
      <c r="G36" s="39"/>
      <c r="H36" s="39"/>
      <c r="I36" s="133">
        <v>0.14999999999999999</v>
      </c>
      <c r="J36" s="132">
        <f>ROUND(((SUM(BF88:BF140))*I36),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ROUND((SUM(BG88:BG140)),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ROUND((SUM(BH88:BH140)),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ROUND((SUM(BI88:BI140)),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214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SO-01.04 - Skrývka ornice, HTÚ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J88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221</v>
      </c>
      <c r="E64" s="145"/>
      <c r="F64" s="145"/>
      <c r="G64" s="145"/>
      <c r="H64" s="145"/>
      <c r="I64" s="145"/>
      <c r="J64" s="146">
        <f>J89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47"/>
      <c r="C65" s="10"/>
      <c r="D65" s="148" t="s">
        <v>222</v>
      </c>
      <c r="E65" s="149"/>
      <c r="F65" s="149"/>
      <c r="G65" s="149"/>
      <c r="H65" s="149"/>
      <c r="I65" s="149"/>
      <c r="J65" s="150">
        <f>J90</f>
        <v>0</v>
      </c>
      <c r="K65" s="10"/>
      <c r="L65" s="14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47"/>
      <c r="C66" s="10"/>
      <c r="D66" s="148" t="s">
        <v>223</v>
      </c>
      <c r="E66" s="149"/>
      <c r="F66" s="149"/>
      <c r="G66" s="149"/>
      <c r="H66" s="149"/>
      <c r="I66" s="149"/>
      <c r="J66" s="150">
        <f>J139</f>
        <v>0</v>
      </c>
      <c r="K66" s="10"/>
      <c r="L66" s="14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39"/>
      <c r="B67" s="40"/>
      <c r="C67" s="39"/>
      <c r="D67" s="39"/>
      <c r="E67" s="39"/>
      <c r="F67" s="39"/>
      <c r="G67" s="39"/>
      <c r="H67" s="39"/>
      <c r="I67" s="39"/>
      <c r="J67" s="39"/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="2" customFormat="1" ht="6.96" customHeight="1">
      <c r="A68" s="39"/>
      <c r="B68" s="56"/>
      <c r="C68" s="57"/>
      <c r="D68" s="57"/>
      <c r="E68" s="57"/>
      <c r="F68" s="57"/>
      <c r="G68" s="57"/>
      <c r="H68" s="57"/>
      <c r="I68" s="57"/>
      <c r="J68" s="57"/>
      <c r="K68" s="57"/>
      <c r="L68" s="12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72" s="2" customFormat="1" ht="6.96" customHeight="1">
      <c r="A72" s="39"/>
      <c r="B72" s="58"/>
      <c r="C72" s="59"/>
      <c r="D72" s="59"/>
      <c r="E72" s="59"/>
      <c r="F72" s="59"/>
      <c r="G72" s="59"/>
      <c r="H72" s="59"/>
      <c r="I72" s="59"/>
      <c r="J72" s="59"/>
      <c r="K72" s="59"/>
      <c r="L72" s="12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24.96" customHeight="1">
      <c r="A73" s="39"/>
      <c r="B73" s="40"/>
      <c r="C73" s="24" t="s">
        <v>224</v>
      </c>
      <c r="D73" s="39"/>
      <c r="E73" s="39"/>
      <c r="F73" s="39"/>
      <c r="G73" s="39"/>
      <c r="H73" s="39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40"/>
      <c r="C74" s="39"/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2" customHeight="1">
      <c r="A75" s="39"/>
      <c r="B75" s="40"/>
      <c r="C75" s="33" t="s">
        <v>17</v>
      </c>
      <c r="D75" s="39"/>
      <c r="E75" s="39"/>
      <c r="F75" s="39"/>
      <c r="G75" s="39"/>
      <c r="H75" s="39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6.5" customHeight="1">
      <c r="A76" s="39"/>
      <c r="B76" s="40"/>
      <c r="C76" s="39"/>
      <c r="D76" s="39"/>
      <c r="E76" s="125" t="str">
        <f>E7</f>
        <v>Kolovraty - dostupné bydlení</v>
      </c>
      <c r="F76" s="33"/>
      <c r="G76" s="33"/>
      <c r="H76" s="33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1" customFormat="1" ht="12" customHeight="1">
      <c r="B77" s="23"/>
      <c r="C77" s="33" t="s">
        <v>213</v>
      </c>
      <c r="L77" s="23"/>
    </row>
    <row r="78" s="2" customFormat="1" ht="16.5" customHeight="1">
      <c r="A78" s="39"/>
      <c r="B78" s="40"/>
      <c r="C78" s="39"/>
      <c r="D78" s="39"/>
      <c r="E78" s="125" t="s">
        <v>214</v>
      </c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215</v>
      </c>
      <c r="D79" s="39"/>
      <c r="E79" s="39"/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39"/>
      <c r="D80" s="39"/>
      <c r="E80" s="63" t="str">
        <f>E11</f>
        <v>SO-01.04 - Skrývka ornice, HTÚ</v>
      </c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39"/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22</v>
      </c>
      <c r="D82" s="39"/>
      <c r="E82" s="39"/>
      <c r="F82" s="28" t="str">
        <f>F14</f>
        <v>Kolovraty</v>
      </c>
      <c r="G82" s="39"/>
      <c r="H82" s="39"/>
      <c r="I82" s="33" t="s">
        <v>24</v>
      </c>
      <c r="J82" s="65" t="str">
        <f>IF(J14="","",J14)</f>
        <v>28. 6. 2021</v>
      </c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39"/>
      <c r="D83" s="39"/>
      <c r="E83" s="39"/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26</v>
      </c>
      <c r="D84" s="39"/>
      <c r="E84" s="39"/>
      <c r="F84" s="28" t="str">
        <f>E17</f>
        <v>atelier HETA s.r.o.</v>
      </c>
      <c r="G84" s="39"/>
      <c r="H84" s="39"/>
      <c r="I84" s="33" t="s">
        <v>32</v>
      </c>
      <c r="J84" s="37" t="str">
        <f>E23</f>
        <v>atelier HETA s.r.o.</v>
      </c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30</v>
      </c>
      <c r="D85" s="39"/>
      <c r="E85" s="39"/>
      <c r="F85" s="28" t="str">
        <f>IF(E20="","",E20)</f>
        <v>Vyplň údaj</v>
      </c>
      <c r="G85" s="39"/>
      <c r="H85" s="39"/>
      <c r="I85" s="33" t="s">
        <v>34</v>
      </c>
      <c r="J85" s="37" t="str">
        <f>E26</f>
        <v>Toman Martin</v>
      </c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0.32" customHeight="1">
      <c r="A86" s="39"/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1" customFormat="1" ht="29.28" customHeight="1">
      <c r="A87" s="151"/>
      <c r="B87" s="152"/>
      <c r="C87" s="153" t="s">
        <v>225</v>
      </c>
      <c r="D87" s="154" t="s">
        <v>58</v>
      </c>
      <c r="E87" s="154" t="s">
        <v>54</v>
      </c>
      <c r="F87" s="154" t="s">
        <v>55</v>
      </c>
      <c r="G87" s="154" t="s">
        <v>226</v>
      </c>
      <c r="H87" s="154" t="s">
        <v>227</v>
      </c>
      <c r="I87" s="154" t="s">
        <v>228</v>
      </c>
      <c r="J87" s="154" t="s">
        <v>219</v>
      </c>
      <c r="K87" s="155" t="s">
        <v>229</v>
      </c>
      <c r="L87" s="156"/>
      <c r="M87" s="81" t="s">
        <v>3</v>
      </c>
      <c r="N87" s="82" t="s">
        <v>43</v>
      </c>
      <c r="O87" s="82" t="s">
        <v>230</v>
      </c>
      <c r="P87" s="82" t="s">
        <v>231</v>
      </c>
      <c r="Q87" s="82" t="s">
        <v>232</v>
      </c>
      <c r="R87" s="82" t="s">
        <v>233</v>
      </c>
      <c r="S87" s="82" t="s">
        <v>234</v>
      </c>
      <c r="T87" s="83" t="s">
        <v>235</v>
      </c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</row>
    <row r="88" s="2" customFormat="1" ht="22.8" customHeight="1">
      <c r="A88" s="39"/>
      <c r="B88" s="40"/>
      <c r="C88" s="88" t="s">
        <v>236</v>
      </c>
      <c r="D88" s="39"/>
      <c r="E88" s="39"/>
      <c r="F88" s="39"/>
      <c r="G88" s="39"/>
      <c r="H88" s="39"/>
      <c r="I88" s="39"/>
      <c r="J88" s="157">
        <f>BK88</f>
        <v>0</v>
      </c>
      <c r="K88" s="39"/>
      <c r="L88" s="40"/>
      <c r="M88" s="84"/>
      <c r="N88" s="69"/>
      <c r="O88" s="85"/>
      <c r="P88" s="158">
        <f>P89</f>
        <v>0</v>
      </c>
      <c r="Q88" s="85"/>
      <c r="R88" s="158">
        <f>R89</f>
        <v>47.340000000000003</v>
      </c>
      <c r="S88" s="85"/>
      <c r="T88" s="159">
        <f>T89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T88" s="20" t="s">
        <v>72</v>
      </c>
      <c r="AU88" s="20" t="s">
        <v>220</v>
      </c>
      <c r="BK88" s="160">
        <f>BK89</f>
        <v>0</v>
      </c>
    </row>
    <row r="89" s="12" customFormat="1" ht="25.92" customHeight="1">
      <c r="A89" s="12"/>
      <c r="B89" s="161"/>
      <c r="C89" s="12"/>
      <c r="D89" s="162" t="s">
        <v>72</v>
      </c>
      <c r="E89" s="163" t="s">
        <v>237</v>
      </c>
      <c r="F89" s="163" t="s">
        <v>238</v>
      </c>
      <c r="G89" s="12"/>
      <c r="H89" s="12"/>
      <c r="I89" s="164"/>
      <c r="J89" s="165">
        <f>BK89</f>
        <v>0</v>
      </c>
      <c r="K89" s="12"/>
      <c r="L89" s="161"/>
      <c r="M89" s="166"/>
      <c r="N89" s="167"/>
      <c r="O89" s="167"/>
      <c r="P89" s="168">
        <f>P90+P139</f>
        <v>0</v>
      </c>
      <c r="Q89" s="167"/>
      <c r="R89" s="168">
        <f>R90+R139</f>
        <v>47.340000000000003</v>
      </c>
      <c r="S89" s="167"/>
      <c r="T89" s="169">
        <f>T90+T139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162" t="s">
        <v>80</v>
      </c>
      <c r="AT89" s="170" t="s">
        <v>72</v>
      </c>
      <c r="AU89" s="170" t="s">
        <v>73</v>
      </c>
      <c r="AY89" s="162" t="s">
        <v>239</v>
      </c>
      <c r="BK89" s="171">
        <f>BK90+BK139</f>
        <v>0</v>
      </c>
    </row>
    <row r="90" s="12" customFormat="1" ht="22.8" customHeight="1">
      <c r="A90" s="12"/>
      <c r="B90" s="161"/>
      <c r="C90" s="12"/>
      <c r="D90" s="162" t="s">
        <v>72</v>
      </c>
      <c r="E90" s="172" t="s">
        <v>80</v>
      </c>
      <c r="F90" s="172" t="s">
        <v>240</v>
      </c>
      <c r="G90" s="12"/>
      <c r="H90" s="12"/>
      <c r="I90" s="164"/>
      <c r="J90" s="173">
        <f>BK90</f>
        <v>0</v>
      </c>
      <c r="K90" s="12"/>
      <c r="L90" s="161"/>
      <c r="M90" s="166"/>
      <c r="N90" s="167"/>
      <c r="O90" s="167"/>
      <c r="P90" s="168">
        <f>SUM(P91:P138)</f>
        <v>0</v>
      </c>
      <c r="Q90" s="167"/>
      <c r="R90" s="168">
        <f>SUM(R91:R138)</f>
        <v>47.340000000000003</v>
      </c>
      <c r="S90" s="167"/>
      <c r="T90" s="169">
        <f>SUM(T91:T138)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162" t="s">
        <v>80</v>
      </c>
      <c r="AT90" s="170" t="s">
        <v>72</v>
      </c>
      <c r="AU90" s="170" t="s">
        <v>80</v>
      </c>
      <c r="AY90" s="162" t="s">
        <v>239</v>
      </c>
      <c r="BK90" s="171">
        <f>SUM(BK91:BK138)</f>
        <v>0</v>
      </c>
    </row>
    <row r="91" s="2" customFormat="1">
      <c r="A91" s="39"/>
      <c r="B91" s="174"/>
      <c r="C91" s="175" t="s">
        <v>80</v>
      </c>
      <c r="D91" s="175" t="s">
        <v>241</v>
      </c>
      <c r="E91" s="176" t="s">
        <v>242</v>
      </c>
      <c r="F91" s="177" t="s">
        <v>243</v>
      </c>
      <c r="G91" s="178" t="s">
        <v>244</v>
      </c>
      <c r="H91" s="179">
        <v>4011.5999999999999</v>
      </c>
      <c r="I91" s="180"/>
      <c r="J91" s="181">
        <f>ROUND(I91*H91,2)</f>
        <v>0</v>
      </c>
      <c r="K91" s="177" t="s">
        <v>245</v>
      </c>
      <c r="L91" s="40"/>
      <c r="M91" s="182" t="s">
        <v>3</v>
      </c>
      <c r="N91" s="183" t="s">
        <v>45</v>
      </c>
      <c r="O91" s="73"/>
      <c r="P91" s="184">
        <f>O91*H91</f>
        <v>0</v>
      </c>
      <c r="Q91" s="184">
        <v>0</v>
      </c>
      <c r="R91" s="184">
        <f>Q91*H91</f>
        <v>0</v>
      </c>
      <c r="S91" s="184">
        <v>0</v>
      </c>
      <c r="T91" s="185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186" t="s">
        <v>246</v>
      </c>
      <c r="AT91" s="186" t="s">
        <v>241</v>
      </c>
      <c r="AU91" s="186" t="s">
        <v>86</v>
      </c>
      <c r="AY91" s="20" t="s">
        <v>239</v>
      </c>
      <c r="BE91" s="187">
        <f>IF(N91="základní",J91,0)</f>
        <v>0</v>
      </c>
      <c r="BF91" s="187">
        <f>IF(N91="snížená",J91,0)</f>
        <v>0</v>
      </c>
      <c r="BG91" s="187">
        <f>IF(N91="zákl. přenesená",J91,0)</f>
        <v>0</v>
      </c>
      <c r="BH91" s="187">
        <f>IF(N91="sníž. přenesená",J91,0)</f>
        <v>0</v>
      </c>
      <c r="BI91" s="187">
        <f>IF(N91="nulová",J91,0)</f>
        <v>0</v>
      </c>
      <c r="BJ91" s="20" t="s">
        <v>86</v>
      </c>
      <c r="BK91" s="187">
        <f>ROUND(I91*H91,2)</f>
        <v>0</v>
      </c>
      <c r="BL91" s="20" t="s">
        <v>246</v>
      </c>
      <c r="BM91" s="186" t="s">
        <v>247</v>
      </c>
    </row>
    <row r="92" s="13" customFormat="1">
      <c r="A92" s="13"/>
      <c r="B92" s="188"/>
      <c r="C92" s="13"/>
      <c r="D92" s="189" t="s">
        <v>248</v>
      </c>
      <c r="E92" s="190" t="s">
        <v>3</v>
      </c>
      <c r="F92" s="191" t="s">
        <v>249</v>
      </c>
      <c r="G92" s="13"/>
      <c r="H92" s="190" t="s">
        <v>3</v>
      </c>
      <c r="I92" s="192"/>
      <c r="J92" s="13"/>
      <c r="K92" s="13"/>
      <c r="L92" s="188"/>
      <c r="M92" s="193"/>
      <c r="N92" s="194"/>
      <c r="O92" s="194"/>
      <c r="P92" s="194"/>
      <c r="Q92" s="194"/>
      <c r="R92" s="194"/>
      <c r="S92" s="194"/>
      <c r="T92" s="195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190" t="s">
        <v>248</v>
      </c>
      <c r="AU92" s="190" t="s">
        <v>86</v>
      </c>
      <c r="AV92" s="13" t="s">
        <v>80</v>
      </c>
      <c r="AW92" s="13" t="s">
        <v>33</v>
      </c>
      <c r="AX92" s="13" t="s">
        <v>73</v>
      </c>
      <c r="AY92" s="190" t="s">
        <v>239</v>
      </c>
    </row>
    <row r="93" s="14" customFormat="1">
      <c r="A93" s="14"/>
      <c r="B93" s="196"/>
      <c r="C93" s="14"/>
      <c r="D93" s="189" t="s">
        <v>248</v>
      </c>
      <c r="E93" s="197" t="s">
        <v>3</v>
      </c>
      <c r="F93" s="198" t="s">
        <v>250</v>
      </c>
      <c r="G93" s="14"/>
      <c r="H93" s="199">
        <v>4011.5999999999999</v>
      </c>
      <c r="I93" s="200"/>
      <c r="J93" s="14"/>
      <c r="K93" s="14"/>
      <c r="L93" s="196"/>
      <c r="M93" s="201"/>
      <c r="N93" s="202"/>
      <c r="O93" s="202"/>
      <c r="P93" s="202"/>
      <c r="Q93" s="202"/>
      <c r="R93" s="202"/>
      <c r="S93" s="202"/>
      <c r="T93" s="203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197" t="s">
        <v>248</v>
      </c>
      <c r="AU93" s="197" t="s">
        <v>86</v>
      </c>
      <c r="AV93" s="14" t="s">
        <v>86</v>
      </c>
      <c r="AW93" s="14" t="s">
        <v>33</v>
      </c>
      <c r="AX93" s="14" t="s">
        <v>73</v>
      </c>
      <c r="AY93" s="197" t="s">
        <v>239</v>
      </c>
    </row>
    <row r="94" s="15" customFormat="1">
      <c r="A94" s="15"/>
      <c r="B94" s="204"/>
      <c r="C94" s="15"/>
      <c r="D94" s="189" t="s">
        <v>248</v>
      </c>
      <c r="E94" s="205" t="s">
        <v>3</v>
      </c>
      <c r="F94" s="206" t="s">
        <v>251</v>
      </c>
      <c r="G94" s="15"/>
      <c r="H94" s="207">
        <v>4011.5999999999999</v>
      </c>
      <c r="I94" s="208"/>
      <c r="J94" s="15"/>
      <c r="K94" s="15"/>
      <c r="L94" s="204"/>
      <c r="M94" s="209"/>
      <c r="N94" s="210"/>
      <c r="O94" s="210"/>
      <c r="P94" s="210"/>
      <c r="Q94" s="210"/>
      <c r="R94" s="210"/>
      <c r="S94" s="210"/>
      <c r="T94" s="211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05" t="s">
        <v>248</v>
      </c>
      <c r="AU94" s="205" t="s">
        <v>86</v>
      </c>
      <c r="AV94" s="15" t="s">
        <v>246</v>
      </c>
      <c r="AW94" s="15" t="s">
        <v>33</v>
      </c>
      <c r="AX94" s="15" t="s">
        <v>80</v>
      </c>
      <c r="AY94" s="205" t="s">
        <v>239</v>
      </c>
    </row>
    <row r="95" s="2" customFormat="1" ht="44.25" customHeight="1">
      <c r="A95" s="39"/>
      <c r="B95" s="174"/>
      <c r="C95" s="175" t="s">
        <v>86</v>
      </c>
      <c r="D95" s="175" t="s">
        <v>241</v>
      </c>
      <c r="E95" s="176" t="s">
        <v>252</v>
      </c>
      <c r="F95" s="177" t="s">
        <v>253</v>
      </c>
      <c r="G95" s="178" t="s">
        <v>254</v>
      </c>
      <c r="H95" s="179">
        <v>8328.9500000000007</v>
      </c>
      <c r="I95" s="180"/>
      <c r="J95" s="181">
        <f>ROUND(I95*H95,2)</f>
        <v>0</v>
      </c>
      <c r="K95" s="177" t="s">
        <v>245</v>
      </c>
      <c r="L95" s="40"/>
      <c r="M95" s="182" t="s">
        <v>3</v>
      </c>
      <c r="N95" s="183" t="s">
        <v>45</v>
      </c>
      <c r="O95" s="73"/>
      <c r="P95" s="184">
        <f>O95*H95</f>
        <v>0</v>
      </c>
      <c r="Q95" s="184">
        <v>0</v>
      </c>
      <c r="R95" s="184">
        <f>Q95*H95</f>
        <v>0</v>
      </c>
      <c r="S95" s="184">
        <v>0</v>
      </c>
      <c r="T95" s="185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186" t="s">
        <v>246</v>
      </c>
      <c r="AT95" s="186" t="s">
        <v>241</v>
      </c>
      <c r="AU95" s="186" t="s">
        <v>86</v>
      </c>
      <c r="AY95" s="20" t="s">
        <v>239</v>
      </c>
      <c r="BE95" s="187">
        <f>IF(N95="základní",J95,0)</f>
        <v>0</v>
      </c>
      <c r="BF95" s="187">
        <f>IF(N95="snížená",J95,0)</f>
        <v>0</v>
      </c>
      <c r="BG95" s="187">
        <f>IF(N95="zákl. přenesená",J95,0)</f>
        <v>0</v>
      </c>
      <c r="BH95" s="187">
        <f>IF(N95="sníž. přenesená",J95,0)</f>
        <v>0</v>
      </c>
      <c r="BI95" s="187">
        <f>IF(N95="nulová",J95,0)</f>
        <v>0</v>
      </c>
      <c r="BJ95" s="20" t="s">
        <v>86</v>
      </c>
      <c r="BK95" s="187">
        <f>ROUND(I95*H95,2)</f>
        <v>0</v>
      </c>
      <c r="BL95" s="20" t="s">
        <v>246</v>
      </c>
      <c r="BM95" s="186" t="s">
        <v>255</v>
      </c>
    </row>
    <row r="96" s="13" customFormat="1">
      <c r="A96" s="13"/>
      <c r="B96" s="188"/>
      <c r="C96" s="13"/>
      <c r="D96" s="189" t="s">
        <v>248</v>
      </c>
      <c r="E96" s="190" t="s">
        <v>3</v>
      </c>
      <c r="F96" s="191" t="s">
        <v>256</v>
      </c>
      <c r="G96" s="13"/>
      <c r="H96" s="190" t="s">
        <v>3</v>
      </c>
      <c r="I96" s="192"/>
      <c r="J96" s="13"/>
      <c r="K96" s="13"/>
      <c r="L96" s="188"/>
      <c r="M96" s="193"/>
      <c r="N96" s="194"/>
      <c r="O96" s="194"/>
      <c r="P96" s="194"/>
      <c r="Q96" s="194"/>
      <c r="R96" s="194"/>
      <c r="S96" s="194"/>
      <c r="T96" s="195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190" t="s">
        <v>248</v>
      </c>
      <c r="AU96" s="190" t="s">
        <v>86</v>
      </c>
      <c r="AV96" s="13" t="s">
        <v>80</v>
      </c>
      <c r="AW96" s="13" t="s">
        <v>33</v>
      </c>
      <c r="AX96" s="13" t="s">
        <v>73</v>
      </c>
      <c r="AY96" s="190" t="s">
        <v>239</v>
      </c>
    </row>
    <row r="97" s="14" customFormat="1">
      <c r="A97" s="14"/>
      <c r="B97" s="196"/>
      <c r="C97" s="14"/>
      <c r="D97" s="189" t="s">
        <v>248</v>
      </c>
      <c r="E97" s="197" t="s">
        <v>3</v>
      </c>
      <c r="F97" s="198" t="s">
        <v>257</v>
      </c>
      <c r="G97" s="14"/>
      <c r="H97" s="199">
        <v>8328.9500000000007</v>
      </c>
      <c r="I97" s="200"/>
      <c r="J97" s="14"/>
      <c r="K97" s="14"/>
      <c r="L97" s="196"/>
      <c r="M97" s="201"/>
      <c r="N97" s="202"/>
      <c r="O97" s="202"/>
      <c r="P97" s="202"/>
      <c r="Q97" s="202"/>
      <c r="R97" s="202"/>
      <c r="S97" s="202"/>
      <c r="T97" s="203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197" t="s">
        <v>248</v>
      </c>
      <c r="AU97" s="197" t="s">
        <v>86</v>
      </c>
      <c r="AV97" s="14" t="s">
        <v>86</v>
      </c>
      <c r="AW97" s="14" t="s">
        <v>33</v>
      </c>
      <c r="AX97" s="14" t="s">
        <v>73</v>
      </c>
      <c r="AY97" s="197" t="s">
        <v>239</v>
      </c>
    </row>
    <row r="98" s="15" customFormat="1">
      <c r="A98" s="15"/>
      <c r="B98" s="204"/>
      <c r="C98" s="15"/>
      <c r="D98" s="189" t="s">
        <v>248</v>
      </c>
      <c r="E98" s="205" t="s">
        <v>3</v>
      </c>
      <c r="F98" s="206" t="s">
        <v>251</v>
      </c>
      <c r="G98" s="15"/>
      <c r="H98" s="207">
        <v>8328.9500000000007</v>
      </c>
      <c r="I98" s="208"/>
      <c r="J98" s="15"/>
      <c r="K98" s="15"/>
      <c r="L98" s="204"/>
      <c r="M98" s="209"/>
      <c r="N98" s="210"/>
      <c r="O98" s="210"/>
      <c r="P98" s="210"/>
      <c r="Q98" s="210"/>
      <c r="R98" s="210"/>
      <c r="S98" s="210"/>
      <c r="T98" s="211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05" t="s">
        <v>248</v>
      </c>
      <c r="AU98" s="205" t="s">
        <v>86</v>
      </c>
      <c r="AV98" s="15" t="s">
        <v>246</v>
      </c>
      <c r="AW98" s="15" t="s">
        <v>33</v>
      </c>
      <c r="AX98" s="15" t="s">
        <v>80</v>
      </c>
      <c r="AY98" s="205" t="s">
        <v>239</v>
      </c>
    </row>
    <row r="99" s="2" customFormat="1">
      <c r="A99" s="39"/>
      <c r="B99" s="174"/>
      <c r="C99" s="175" t="s">
        <v>117</v>
      </c>
      <c r="D99" s="175" t="s">
        <v>241</v>
      </c>
      <c r="E99" s="176" t="s">
        <v>258</v>
      </c>
      <c r="F99" s="177" t="s">
        <v>259</v>
      </c>
      <c r="G99" s="178" t="s">
        <v>254</v>
      </c>
      <c r="H99" s="179">
        <v>5213.3000000000002</v>
      </c>
      <c r="I99" s="180"/>
      <c r="J99" s="181">
        <f>ROUND(I99*H99,2)</f>
        <v>0</v>
      </c>
      <c r="K99" s="177" t="s">
        <v>245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246</v>
      </c>
      <c r="AT99" s="186" t="s">
        <v>241</v>
      </c>
      <c r="AU99" s="186" t="s">
        <v>86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246</v>
      </c>
      <c r="BM99" s="186" t="s">
        <v>260</v>
      </c>
    </row>
    <row r="100" s="13" customFormat="1">
      <c r="A100" s="13"/>
      <c r="B100" s="188"/>
      <c r="C100" s="13"/>
      <c r="D100" s="189" t="s">
        <v>248</v>
      </c>
      <c r="E100" s="190" t="s">
        <v>3</v>
      </c>
      <c r="F100" s="191" t="s">
        <v>261</v>
      </c>
      <c r="G100" s="13"/>
      <c r="H100" s="190" t="s">
        <v>3</v>
      </c>
      <c r="I100" s="192"/>
      <c r="J100" s="13"/>
      <c r="K100" s="13"/>
      <c r="L100" s="188"/>
      <c r="M100" s="193"/>
      <c r="N100" s="194"/>
      <c r="O100" s="194"/>
      <c r="P100" s="194"/>
      <c r="Q100" s="194"/>
      <c r="R100" s="194"/>
      <c r="S100" s="194"/>
      <c r="T100" s="195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190" t="s">
        <v>248</v>
      </c>
      <c r="AU100" s="190" t="s">
        <v>86</v>
      </c>
      <c r="AV100" s="13" t="s">
        <v>80</v>
      </c>
      <c r="AW100" s="13" t="s">
        <v>33</v>
      </c>
      <c r="AX100" s="13" t="s">
        <v>73</v>
      </c>
      <c r="AY100" s="190" t="s">
        <v>239</v>
      </c>
    </row>
    <row r="101" s="14" customFormat="1">
      <c r="A101" s="14"/>
      <c r="B101" s="196"/>
      <c r="C101" s="14"/>
      <c r="D101" s="189" t="s">
        <v>248</v>
      </c>
      <c r="E101" s="197" t="s">
        <v>3</v>
      </c>
      <c r="F101" s="198" t="s">
        <v>262</v>
      </c>
      <c r="G101" s="14"/>
      <c r="H101" s="199">
        <v>2606.6500000000001</v>
      </c>
      <c r="I101" s="200"/>
      <c r="J101" s="14"/>
      <c r="K101" s="14"/>
      <c r="L101" s="196"/>
      <c r="M101" s="201"/>
      <c r="N101" s="202"/>
      <c r="O101" s="202"/>
      <c r="P101" s="202"/>
      <c r="Q101" s="202"/>
      <c r="R101" s="202"/>
      <c r="S101" s="202"/>
      <c r="T101" s="203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197" t="s">
        <v>248</v>
      </c>
      <c r="AU101" s="197" t="s">
        <v>86</v>
      </c>
      <c r="AV101" s="14" t="s">
        <v>86</v>
      </c>
      <c r="AW101" s="14" t="s">
        <v>33</v>
      </c>
      <c r="AX101" s="14" t="s">
        <v>73</v>
      </c>
      <c r="AY101" s="197" t="s">
        <v>239</v>
      </c>
    </row>
    <row r="102" s="13" customFormat="1">
      <c r="A102" s="13"/>
      <c r="B102" s="188"/>
      <c r="C102" s="13"/>
      <c r="D102" s="189" t="s">
        <v>248</v>
      </c>
      <c r="E102" s="190" t="s">
        <v>3</v>
      </c>
      <c r="F102" s="191" t="s">
        <v>263</v>
      </c>
      <c r="G102" s="13"/>
      <c r="H102" s="190" t="s">
        <v>3</v>
      </c>
      <c r="I102" s="192"/>
      <c r="J102" s="13"/>
      <c r="K102" s="13"/>
      <c r="L102" s="188"/>
      <c r="M102" s="193"/>
      <c r="N102" s="194"/>
      <c r="O102" s="194"/>
      <c r="P102" s="194"/>
      <c r="Q102" s="194"/>
      <c r="R102" s="194"/>
      <c r="S102" s="194"/>
      <c r="T102" s="195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190" t="s">
        <v>248</v>
      </c>
      <c r="AU102" s="190" t="s">
        <v>86</v>
      </c>
      <c r="AV102" s="13" t="s">
        <v>80</v>
      </c>
      <c r="AW102" s="13" t="s">
        <v>33</v>
      </c>
      <c r="AX102" s="13" t="s">
        <v>73</v>
      </c>
      <c r="AY102" s="190" t="s">
        <v>239</v>
      </c>
    </row>
    <row r="103" s="14" customFormat="1">
      <c r="A103" s="14"/>
      <c r="B103" s="196"/>
      <c r="C103" s="14"/>
      <c r="D103" s="189" t="s">
        <v>248</v>
      </c>
      <c r="E103" s="197" t="s">
        <v>3</v>
      </c>
      <c r="F103" s="198" t="s">
        <v>262</v>
      </c>
      <c r="G103" s="14"/>
      <c r="H103" s="199">
        <v>2606.6500000000001</v>
      </c>
      <c r="I103" s="200"/>
      <c r="J103" s="14"/>
      <c r="K103" s="14"/>
      <c r="L103" s="196"/>
      <c r="M103" s="201"/>
      <c r="N103" s="202"/>
      <c r="O103" s="202"/>
      <c r="P103" s="202"/>
      <c r="Q103" s="202"/>
      <c r="R103" s="202"/>
      <c r="S103" s="202"/>
      <c r="T103" s="20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197" t="s">
        <v>248</v>
      </c>
      <c r="AU103" s="197" t="s">
        <v>86</v>
      </c>
      <c r="AV103" s="14" t="s">
        <v>86</v>
      </c>
      <c r="AW103" s="14" t="s">
        <v>33</v>
      </c>
      <c r="AX103" s="14" t="s">
        <v>73</v>
      </c>
      <c r="AY103" s="197" t="s">
        <v>239</v>
      </c>
    </row>
    <row r="104" s="15" customFormat="1">
      <c r="A104" s="15"/>
      <c r="B104" s="204"/>
      <c r="C104" s="15"/>
      <c r="D104" s="189" t="s">
        <v>248</v>
      </c>
      <c r="E104" s="205" t="s">
        <v>3</v>
      </c>
      <c r="F104" s="206" t="s">
        <v>251</v>
      </c>
      <c r="G104" s="15"/>
      <c r="H104" s="207">
        <v>5213.3000000000002</v>
      </c>
      <c r="I104" s="208"/>
      <c r="J104" s="15"/>
      <c r="K104" s="15"/>
      <c r="L104" s="204"/>
      <c r="M104" s="209"/>
      <c r="N104" s="210"/>
      <c r="O104" s="210"/>
      <c r="P104" s="210"/>
      <c r="Q104" s="210"/>
      <c r="R104" s="210"/>
      <c r="S104" s="210"/>
      <c r="T104" s="211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05" t="s">
        <v>248</v>
      </c>
      <c r="AU104" s="205" t="s">
        <v>86</v>
      </c>
      <c r="AV104" s="15" t="s">
        <v>246</v>
      </c>
      <c r="AW104" s="15" t="s">
        <v>33</v>
      </c>
      <c r="AX104" s="15" t="s">
        <v>80</v>
      </c>
      <c r="AY104" s="205" t="s">
        <v>239</v>
      </c>
    </row>
    <row r="105" s="2" customFormat="1">
      <c r="A105" s="39"/>
      <c r="B105" s="174"/>
      <c r="C105" s="175" t="s">
        <v>246</v>
      </c>
      <c r="D105" s="175" t="s">
        <v>241</v>
      </c>
      <c r="E105" s="176" t="s">
        <v>264</v>
      </c>
      <c r="F105" s="177" t="s">
        <v>265</v>
      </c>
      <c r="G105" s="178" t="s">
        <v>254</v>
      </c>
      <c r="H105" s="179">
        <v>6346.2600000000002</v>
      </c>
      <c r="I105" s="180"/>
      <c r="J105" s="181">
        <f>ROUND(I105*H105,2)</f>
        <v>0</v>
      </c>
      <c r="K105" s="177" t="s">
        <v>245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266</v>
      </c>
    </row>
    <row r="106" s="13" customFormat="1">
      <c r="A106" s="13"/>
      <c r="B106" s="188"/>
      <c r="C106" s="13"/>
      <c r="D106" s="189" t="s">
        <v>248</v>
      </c>
      <c r="E106" s="190" t="s">
        <v>3</v>
      </c>
      <c r="F106" s="191" t="s">
        <v>267</v>
      </c>
      <c r="G106" s="13"/>
      <c r="H106" s="190" t="s">
        <v>3</v>
      </c>
      <c r="I106" s="192"/>
      <c r="J106" s="13"/>
      <c r="K106" s="13"/>
      <c r="L106" s="188"/>
      <c r="M106" s="193"/>
      <c r="N106" s="194"/>
      <c r="O106" s="194"/>
      <c r="P106" s="194"/>
      <c r="Q106" s="194"/>
      <c r="R106" s="194"/>
      <c r="S106" s="194"/>
      <c r="T106" s="195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190" t="s">
        <v>248</v>
      </c>
      <c r="AU106" s="190" t="s">
        <v>86</v>
      </c>
      <c r="AV106" s="13" t="s">
        <v>80</v>
      </c>
      <c r="AW106" s="13" t="s">
        <v>33</v>
      </c>
      <c r="AX106" s="13" t="s">
        <v>73</v>
      </c>
      <c r="AY106" s="190" t="s">
        <v>239</v>
      </c>
    </row>
    <row r="107" s="14" customFormat="1">
      <c r="A107" s="14"/>
      <c r="B107" s="196"/>
      <c r="C107" s="14"/>
      <c r="D107" s="189" t="s">
        <v>248</v>
      </c>
      <c r="E107" s="197" t="s">
        <v>3</v>
      </c>
      <c r="F107" s="198" t="s">
        <v>268</v>
      </c>
      <c r="G107" s="14"/>
      <c r="H107" s="199">
        <v>5722.3000000000002</v>
      </c>
      <c r="I107" s="200"/>
      <c r="J107" s="14"/>
      <c r="K107" s="14"/>
      <c r="L107" s="196"/>
      <c r="M107" s="201"/>
      <c r="N107" s="202"/>
      <c r="O107" s="202"/>
      <c r="P107" s="202"/>
      <c r="Q107" s="202"/>
      <c r="R107" s="202"/>
      <c r="S107" s="202"/>
      <c r="T107" s="20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197" t="s">
        <v>248</v>
      </c>
      <c r="AU107" s="197" t="s">
        <v>86</v>
      </c>
      <c r="AV107" s="14" t="s">
        <v>86</v>
      </c>
      <c r="AW107" s="14" t="s">
        <v>33</v>
      </c>
      <c r="AX107" s="14" t="s">
        <v>73</v>
      </c>
      <c r="AY107" s="197" t="s">
        <v>239</v>
      </c>
    </row>
    <row r="108" s="13" customFormat="1">
      <c r="A108" s="13"/>
      <c r="B108" s="188"/>
      <c r="C108" s="13"/>
      <c r="D108" s="189" t="s">
        <v>248</v>
      </c>
      <c r="E108" s="190" t="s">
        <v>3</v>
      </c>
      <c r="F108" s="191" t="s">
        <v>269</v>
      </c>
      <c r="G108" s="13"/>
      <c r="H108" s="190" t="s">
        <v>3</v>
      </c>
      <c r="I108" s="192"/>
      <c r="J108" s="13"/>
      <c r="K108" s="13"/>
      <c r="L108" s="188"/>
      <c r="M108" s="193"/>
      <c r="N108" s="194"/>
      <c r="O108" s="194"/>
      <c r="P108" s="194"/>
      <c r="Q108" s="194"/>
      <c r="R108" s="194"/>
      <c r="S108" s="194"/>
      <c r="T108" s="195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190" t="s">
        <v>248</v>
      </c>
      <c r="AU108" s="190" t="s">
        <v>86</v>
      </c>
      <c r="AV108" s="13" t="s">
        <v>80</v>
      </c>
      <c r="AW108" s="13" t="s">
        <v>33</v>
      </c>
      <c r="AX108" s="13" t="s">
        <v>73</v>
      </c>
      <c r="AY108" s="190" t="s">
        <v>239</v>
      </c>
    </row>
    <row r="109" s="14" customFormat="1">
      <c r="A109" s="14"/>
      <c r="B109" s="196"/>
      <c r="C109" s="14"/>
      <c r="D109" s="189" t="s">
        <v>248</v>
      </c>
      <c r="E109" s="197" t="s">
        <v>3</v>
      </c>
      <c r="F109" s="198" t="s">
        <v>270</v>
      </c>
      <c r="G109" s="14"/>
      <c r="H109" s="199">
        <v>623.96000000000004</v>
      </c>
      <c r="I109" s="200"/>
      <c r="J109" s="14"/>
      <c r="K109" s="14"/>
      <c r="L109" s="196"/>
      <c r="M109" s="201"/>
      <c r="N109" s="202"/>
      <c r="O109" s="202"/>
      <c r="P109" s="202"/>
      <c r="Q109" s="202"/>
      <c r="R109" s="202"/>
      <c r="S109" s="202"/>
      <c r="T109" s="20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197" t="s">
        <v>248</v>
      </c>
      <c r="AU109" s="197" t="s">
        <v>86</v>
      </c>
      <c r="AV109" s="14" t="s">
        <v>86</v>
      </c>
      <c r="AW109" s="14" t="s">
        <v>33</v>
      </c>
      <c r="AX109" s="14" t="s">
        <v>73</v>
      </c>
      <c r="AY109" s="197" t="s">
        <v>239</v>
      </c>
    </row>
    <row r="110" s="15" customFormat="1">
      <c r="A110" s="15"/>
      <c r="B110" s="204"/>
      <c r="C110" s="15"/>
      <c r="D110" s="189" t="s">
        <v>248</v>
      </c>
      <c r="E110" s="205" t="s">
        <v>3</v>
      </c>
      <c r="F110" s="206" t="s">
        <v>251</v>
      </c>
      <c r="G110" s="15"/>
      <c r="H110" s="207">
        <v>6346.2600000000002</v>
      </c>
      <c r="I110" s="208"/>
      <c r="J110" s="15"/>
      <c r="K110" s="15"/>
      <c r="L110" s="204"/>
      <c r="M110" s="209"/>
      <c r="N110" s="210"/>
      <c r="O110" s="210"/>
      <c r="P110" s="210"/>
      <c r="Q110" s="210"/>
      <c r="R110" s="210"/>
      <c r="S110" s="210"/>
      <c r="T110" s="211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05" t="s">
        <v>248</v>
      </c>
      <c r="AU110" s="205" t="s">
        <v>86</v>
      </c>
      <c r="AV110" s="15" t="s">
        <v>246</v>
      </c>
      <c r="AW110" s="15" t="s">
        <v>33</v>
      </c>
      <c r="AX110" s="15" t="s">
        <v>80</v>
      </c>
      <c r="AY110" s="205" t="s">
        <v>239</v>
      </c>
    </row>
    <row r="111" s="2" customFormat="1" ht="44.25" customHeight="1">
      <c r="A111" s="39"/>
      <c r="B111" s="174"/>
      <c r="C111" s="175" t="s">
        <v>271</v>
      </c>
      <c r="D111" s="175" t="s">
        <v>241</v>
      </c>
      <c r="E111" s="176" t="s">
        <v>272</v>
      </c>
      <c r="F111" s="177" t="s">
        <v>273</v>
      </c>
      <c r="G111" s="178" t="s">
        <v>254</v>
      </c>
      <c r="H111" s="179">
        <v>2606.6500000000001</v>
      </c>
      <c r="I111" s="180"/>
      <c r="J111" s="181">
        <f>ROUND(I111*H111,2)</f>
        <v>0</v>
      </c>
      <c r="K111" s="177" t="s">
        <v>245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86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274</v>
      </c>
    </row>
    <row r="112" s="13" customFormat="1">
      <c r="A112" s="13"/>
      <c r="B112" s="188"/>
      <c r="C112" s="13"/>
      <c r="D112" s="189" t="s">
        <v>248</v>
      </c>
      <c r="E112" s="190" t="s">
        <v>3</v>
      </c>
      <c r="F112" s="191" t="s">
        <v>275</v>
      </c>
      <c r="G112" s="13"/>
      <c r="H112" s="190" t="s">
        <v>3</v>
      </c>
      <c r="I112" s="192"/>
      <c r="J112" s="13"/>
      <c r="K112" s="13"/>
      <c r="L112" s="188"/>
      <c r="M112" s="193"/>
      <c r="N112" s="194"/>
      <c r="O112" s="194"/>
      <c r="P112" s="194"/>
      <c r="Q112" s="194"/>
      <c r="R112" s="194"/>
      <c r="S112" s="194"/>
      <c r="T112" s="195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190" t="s">
        <v>248</v>
      </c>
      <c r="AU112" s="190" t="s">
        <v>86</v>
      </c>
      <c r="AV112" s="13" t="s">
        <v>80</v>
      </c>
      <c r="AW112" s="13" t="s">
        <v>33</v>
      </c>
      <c r="AX112" s="13" t="s">
        <v>73</v>
      </c>
      <c r="AY112" s="190" t="s">
        <v>239</v>
      </c>
    </row>
    <row r="113" s="14" customFormat="1">
      <c r="A113" s="14"/>
      <c r="B113" s="196"/>
      <c r="C113" s="14"/>
      <c r="D113" s="189" t="s">
        <v>248</v>
      </c>
      <c r="E113" s="197" t="s">
        <v>3</v>
      </c>
      <c r="F113" s="198" t="s">
        <v>262</v>
      </c>
      <c r="G113" s="14"/>
      <c r="H113" s="199">
        <v>2606.6500000000001</v>
      </c>
      <c r="I113" s="200"/>
      <c r="J113" s="14"/>
      <c r="K113" s="14"/>
      <c r="L113" s="196"/>
      <c r="M113" s="201"/>
      <c r="N113" s="202"/>
      <c r="O113" s="202"/>
      <c r="P113" s="202"/>
      <c r="Q113" s="202"/>
      <c r="R113" s="202"/>
      <c r="S113" s="202"/>
      <c r="T113" s="20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197" t="s">
        <v>248</v>
      </c>
      <c r="AU113" s="197" t="s">
        <v>86</v>
      </c>
      <c r="AV113" s="14" t="s">
        <v>86</v>
      </c>
      <c r="AW113" s="14" t="s">
        <v>33</v>
      </c>
      <c r="AX113" s="14" t="s">
        <v>73</v>
      </c>
      <c r="AY113" s="197" t="s">
        <v>239</v>
      </c>
    </row>
    <row r="114" s="15" customFormat="1">
      <c r="A114" s="15"/>
      <c r="B114" s="204"/>
      <c r="C114" s="15"/>
      <c r="D114" s="189" t="s">
        <v>248</v>
      </c>
      <c r="E114" s="205" t="s">
        <v>3</v>
      </c>
      <c r="F114" s="206" t="s">
        <v>251</v>
      </c>
      <c r="G114" s="15"/>
      <c r="H114" s="207">
        <v>2606.6500000000001</v>
      </c>
      <c r="I114" s="208"/>
      <c r="J114" s="15"/>
      <c r="K114" s="15"/>
      <c r="L114" s="204"/>
      <c r="M114" s="209"/>
      <c r="N114" s="210"/>
      <c r="O114" s="210"/>
      <c r="P114" s="210"/>
      <c r="Q114" s="210"/>
      <c r="R114" s="210"/>
      <c r="S114" s="210"/>
      <c r="T114" s="211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05" t="s">
        <v>248</v>
      </c>
      <c r="AU114" s="205" t="s">
        <v>86</v>
      </c>
      <c r="AV114" s="15" t="s">
        <v>246</v>
      </c>
      <c r="AW114" s="15" t="s">
        <v>33</v>
      </c>
      <c r="AX114" s="15" t="s">
        <v>80</v>
      </c>
      <c r="AY114" s="205" t="s">
        <v>239</v>
      </c>
    </row>
    <row r="115" s="2" customFormat="1" ht="44.25" customHeight="1">
      <c r="A115" s="39"/>
      <c r="B115" s="174"/>
      <c r="C115" s="175" t="s">
        <v>276</v>
      </c>
      <c r="D115" s="175" t="s">
        <v>241</v>
      </c>
      <c r="E115" s="176" t="s">
        <v>277</v>
      </c>
      <c r="F115" s="177" t="s">
        <v>278</v>
      </c>
      <c r="G115" s="178" t="s">
        <v>279</v>
      </c>
      <c r="H115" s="179">
        <v>10300.139999999999</v>
      </c>
      <c r="I115" s="180"/>
      <c r="J115" s="181">
        <f>ROUND(I115*H115,2)</f>
        <v>0</v>
      </c>
      <c r="K115" s="177" t="s">
        <v>245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246</v>
      </c>
      <c r="AT115" s="186" t="s">
        <v>241</v>
      </c>
      <c r="AU115" s="186" t="s">
        <v>86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246</v>
      </c>
      <c r="BM115" s="186" t="s">
        <v>280</v>
      </c>
    </row>
    <row r="116" s="13" customFormat="1">
      <c r="A116" s="13"/>
      <c r="B116" s="188"/>
      <c r="C116" s="13"/>
      <c r="D116" s="189" t="s">
        <v>248</v>
      </c>
      <c r="E116" s="190" t="s">
        <v>3</v>
      </c>
      <c r="F116" s="191" t="s">
        <v>281</v>
      </c>
      <c r="G116" s="13"/>
      <c r="H116" s="190" t="s">
        <v>3</v>
      </c>
      <c r="I116" s="192"/>
      <c r="J116" s="13"/>
      <c r="K116" s="13"/>
      <c r="L116" s="188"/>
      <c r="M116" s="193"/>
      <c r="N116" s="194"/>
      <c r="O116" s="194"/>
      <c r="P116" s="194"/>
      <c r="Q116" s="194"/>
      <c r="R116" s="194"/>
      <c r="S116" s="194"/>
      <c r="T116" s="195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190" t="s">
        <v>248</v>
      </c>
      <c r="AU116" s="190" t="s">
        <v>86</v>
      </c>
      <c r="AV116" s="13" t="s">
        <v>80</v>
      </c>
      <c r="AW116" s="13" t="s">
        <v>33</v>
      </c>
      <c r="AX116" s="13" t="s">
        <v>73</v>
      </c>
      <c r="AY116" s="190" t="s">
        <v>239</v>
      </c>
    </row>
    <row r="117" s="14" customFormat="1">
      <c r="A117" s="14"/>
      <c r="B117" s="196"/>
      <c r="C117" s="14"/>
      <c r="D117" s="189" t="s">
        <v>248</v>
      </c>
      <c r="E117" s="197" t="s">
        <v>3</v>
      </c>
      <c r="F117" s="198" t="s">
        <v>282</v>
      </c>
      <c r="G117" s="14"/>
      <c r="H117" s="199">
        <v>10300.139999999999</v>
      </c>
      <c r="I117" s="200"/>
      <c r="J117" s="14"/>
      <c r="K117" s="14"/>
      <c r="L117" s="196"/>
      <c r="M117" s="201"/>
      <c r="N117" s="202"/>
      <c r="O117" s="202"/>
      <c r="P117" s="202"/>
      <c r="Q117" s="202"/>
      <c r="R117" s="202"/>
      <c r="S117" s="202"/>
      <c r="T117" s="20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197" t="s">
        <v>248</v>
      </c>
      <c r="AU117" s="197" t="s">
        <v>86</v>
      </c>
      <c r="AV117" s="14" t="s">
        <v>86</v>
      </c>
      <c r="AW117" s="14" t="s">
        <v>33</v>
      </c>
      <c r="AX117" s="14" t="s">
        <v>73</v>
      </c>
      <c r="AY117" s="197" t="s">
        <v>239</v>
      </c>
    </row>
    <row r="118" s="15" customFormat="1">
      <c r="A118" s="15"/>
      <c r="B118" s="204"/>
      <c r="C118" s="15"/>
      <c r="D118" s="189" t="s">
        <v>248</v>
      </c>
      <c r="E118" s="205" t="s">
        <v>3</v>
      </c>
      <c r="F118" s="206" t="s">
        <v>251</v>
      </c>
      <c r="G118" s="15"/>
      <c r="H118" s="207">
        <v>10300.139999999999</v>
      </c>
      <c r="I118" s="208"/>
      <c r="J118" s="15"/>
      <c r="K118" s="15"/>
      <c r="L118" s="204"/>
      <c r="M118" s="209"/>
      <c r="N118" s="210"/>
      <c r="O118" s="210"/>
      <c r="P118" s="210"/>
      <c r="Q118" s="210"/>
      <c r="R118" s="210"/>
      <c r="S118" s="210"/>
      <c r="T118" s="211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05" t="s">
        <v>248</v>
      </c>
      <c r="AU118" s="205" t="s">
        <v>86</v>
      </c>
      <c r="AV118" s="15" t="s">
        <v>246</v>
      </c>
      <c r="AW118" s="15" t="s">
        <v>33</v>
      </c>
      <c r="AX118" s="15" t="s">
        <v>80</v>
      </c>
      <c r="AY118" s="205" t="s">
        <v>239</v>
      </c>
    </row>
    <row r="119" s="2" customFormat="1" ht="44.25" customHeight="1">
      <c r="A119" s="39"/>
      <c r="B119" s="174"/>
      <c r="C119" s="175" t="s">
        <v>283</v>
      </c>
      <c r="D119" s="175" t="s">
        <v>241</v>
      </c>
      <c r="E119" s="176" t="s">
        <v>284</v>
      </c>
      <c r="F119" s="177" t="s">
        <v>285</v>
      </c>
      <c r="G119" s="178" t="s">
        <v>254</v>
      </c>
      <c r="H119" s="179">
        <v>2606.6500000000001</v>
      </c>
      <c r="I119" s="180"/>
      <c r="J119" s="181">
        <f>ROUND(I119*H119,2)</f>
        <v>0</v>
      </c>
      <c r="K119" s="177" t="s">
        <v>245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86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286</v>
      </c>
    </row>
    <row r="120" s="13" customFormat="1">
      <c r="A120" s="13"/>
      <c r="B120" s="188"/>
      <c r="C120" s="13"/>
      <c r="D120" s="189" t="s">
        <v>248</v>
      </c>
      <c r="E120" s="190" t="s">
        <v>3</v>
      </c>
      <c r="F120" s="191" t="s">
        <v>256</v>
      </c>
      <c r="G120" s="13"/>
      <c r="H120" s="190" t="s">
        <v>3</v>
      </c>
      <c r="I120" s="192"/>
      <c r="J120" s="13"/>
      <c r="K120" s="13"/>
      <c r="L120" s="188"/>
      <c r="M120" s="193"/>
      <c r="N120" s="194"/>
      <c r="O120" s="194"/>
      <c r="P120" s="194"/>
      <c r="Q120" s="194"/>
      <c r="R120" s="194"/>
      <c r="S120" s="194"/>
      <c r="T120" s="195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190" t="s">
        <v>248</v>
      </c>
      <c r="AU120" s="190" t="s">
        <v>86</v>
      </c>
      <c r="AV120" s="13" t="s">
        <v>80</v>
      </c>
      <c r="AW120" s="13" t="s">
        <v>33</v>
      </c>
      <c r="AX120" s="13" t="s">
        <v>73</v>
      </c>
      <c r="AY120" s="190" t="s">
        <v>239</v>
      </c>
    </row>
    <row r="121" s="14" customFormat="1">
      <c r="A121" s="14"/>
      <c r="B121" s="196"/>
      <c r="C121" s="14"/>
      <c r="D121" s="189" t="s">
        <v>248</v>
      </c>
      <c r="E121" s="197" t="s">
        <v>3</v>
      </c>
      <c r="F121" s="198" t="s">
        <v>262</v>
      </c>
      <c r="G121" s="14"/>
      <c r="H121" s="199">
        <v>2606.6500000000001</v>
      </c>
      <c r="I121" s="200"/>
      <c r="J121" s="14"/>
      <c r="K121" s="14"/>
      <c r="L121" s="196"/>
      <c r="M121" s="201"/>
      <c r="N121" s="202"/>
      <c r="O121" s="202"/>
      <c r="P121" s="202"/>
      <c r="Q121" s="202"/>
      <c r="R121" s="202"/>
      <c r="S121" s="202"/>
      <c r="T121" s="20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197" t="s">
        <v>248</v>
      </c>
      <c r="AU121" s="197" t="s">
        <v>86</v>
      </c>
      <c r="AV121" s="14" t="s">
        <v>86</v>
      </c>
      <c r="AW121" s="14" t="s">
        <v>33</v>
      </c>
      <c r="AX121" s="14" t="s">
        <v>73</v>
      </c>
      <c r="AY121" s="197" t="s">
        <v>239</v>
      </c>
    </row>
    <row r="122" s="15" customFormat="1">
      <c r="A122" s="15"/>
      <c r="B122" s="204"/>
      <c r="C122" s="15"/>
      <c r="D122" s="189" t="s">
        <v>248</v>
      </c>
      <c r="E122" s="205" t="s">
        <v>3</v>
      </c>
      <c r="F122" s="206" t="s">
        <v>251</v>
      </c>
      <c r="G122" s="15"/>
      <c r="H122" s="207">
        <v>2606.6500000000001</v>
      </c>
      <c r="I122" s="208"/>
      <c r="J122" s="15"/>
      <c r="K122" s="15"/>
      <c r="L122" s="204"/>
      <c r="M122" s="209"/>
      <c r="N122" s="210"/>
      <c r="O122" s="210"/>
      <c r="P122" s="210"/>
      <c r="Q122" s="210"/>
      <c r="R122" s="210"/>
      <c r="S122" s="210"/>
      <c r="T122" s="211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05" t="s">
        <v>248</v>
      </c>
      <c r="AU122" s="205" t="s">
        <v>86</v>
      </c>
      <c r="AV122" s="15" t="s">
        <v>246</v>
      </c>
      <c r="AW122" s="15" t="s">
        <v>33</v>
      </c>
      <c r="AX122" s="15" t="s">
        <v>80</v>
      </c>
      <c r="AY122" s="205" t="s">
        <v>239</v>
      </c>
    </row>
    <row r="123" s="2" customFormat="1" ht="66.75" customHeight="1">
      <c r="A123" s="39"/>
      <c r="B123" s="174"/>
      <c r="C123" s="175" t="s">
        <v>287</v>
      </c>
      <c r="D123" s="175" t="s">
        <v>241</v>
      </c>
      <c r="E123" s="176" t="s">
        <v>288</v>
      </c>
      <c r="F123" s="177" t="s">
        <v>289</v>
      </c>
      <c r="G123" s="178" t="s">
        <v>254</v>
      </c>
      <c r="H123" s="179">
        <v>23.670000000000002</v>
      </c>
      <c r="I123" s="180"/>
      <c r="J123" s="181">
        <f>ROUND(I123*H123,2)</f>
        <v>0</v>
      </c>
      <c r="K123" s="177" t="s">
        <v>245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0</v>
      </c>
      <c r="R123" s="184">
        <f>Q123*H123</f>
        <v>0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246</v>
      </c>
      <c r="AT123" s="186" t="s">
        <v>241</v>
      </c>
      <c r="AU123" s="186" t="s">
        <v>86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290</v>
      </c>
    </row>
    <row r="124" s="13" customFormat="1">
      <c r="A124" s="13"/>
      <c r="B124" s="188"/>
      <c r="C124" s="13"/>
      <c r="D124" s="189" t="s">
        <v>248</v>
      </c>
      <c r="E124" s="190" t="s">
        <v>3</v>
      </c>
      <c r="F124" s="191" t="s">
        <v>291</v>
      </c>
      <c r="G124" s="13"/>
      <c r="H124" s="190" t="s">
        <v>3</v>
      </c>
      <c r="I124" s="192"/>
      <c r="J124" s="13"/>
      <c r="K124" s="13"/>
      <c r="L124" s="188"/>
      <c r="M124" s="193"/>
      <c r="N124" s="194"/>
      <c r="O124" s="194"/>
      <c r="P124" s="194"/>
      <c r="Q124" s="194"/>
      <c r="R124" s="194"/>
      <c r="S124" s="194"/>
      <c r="T124" s="195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190" t="s">
        <v>248</v>
      </c>
      <c r="AU124" s="190" t="s">
        <v>86</v>
      </c>
      <c r="AV124" s="13" t="s">
        <v>80</v>
      </c>
      <c r="AW124" s="13" t="s">
        <v>33</v>
      </c>
      <c r="AX124" s="13" t="s">
        <v>73</v>
      </c>
      <c r="AY124" s="190" t="s">
        <v>239</v>
      </c>
    </row>
    <row r="125" s="13" customFormat="1">
      <c r="A125" s="13"/>
      <c r="B125" s="188"/>
      <c r="C125" s="13"/>
      <c r="D125" s="189" t="s">
        <v>248</v>
      </c>
      <c r="E125" s="190" t="s">
        <v>3</v>
      </c>
      <c r="F125" s="191" t="s">
        <v>256</v>
      </c>
      <c r="G125" s="13"/>
      <c r="H125" s="190" t="s">
        <v>3</v>
      </c>
      <c r="I125" s="192"/>
      <c r="J125" s="13"/>
      <c r="K125" s="13"/>
      <c r="L125" s="188"/>
      <c r="M125" s="193"/>
      <c r="N125" s="194"/>
      <c r="O125" s="194"/>
      <c r="P125" s="194"/>
      <c r="Q125" s="194"/>
      <c r="R125" s="194"/>
      <c r="S125" s="194"/>
      <c r="T125" s="195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190" t="s">
        <v>248</v>
      </c>
      <c r="AU125" s="190" t="s">
        <v>86</v>
      </c>
      <c r="AV125" s="13" t="s">
        <v>80</v>
      </c>
      <c r="AW125" s="13" t="s">
        <v>33</v>
      </c>
      <c r="AX125" s="13" t="s">
        <v>73</v>
      </c>
      <c r="AY125" s="190" t="s">
        <v>239</v>
      </c>
    </row>
    <row r="126" s="14" customFormat="1">
      <c r="A126" s="14"/>
      <c r="B126" s="196"/>
      <c r="C126" s="14"/>
      <c r="D126" s="189" t="s">
        <v>248</v>
      </c>
      <c r="E126" s="197" t="s">
        <v>3</v>
      </c>
      <c r="F126" s="198" t="s">
        <v>292</v>
      </c>
      <c r="G126" s="14"/>
      <c r="H126" s="199">
        <v>23.670000000000002</v>
      </c>
      <c r="I126" s="200"/>
      <c r="J126" s="14"/>
      <c r="K126" s="14"/>
      <c r="L126" s="196"/>
      <c r="M126" s="201"/>
      <c r="N126" s="202"/>
      <c r="O126" s="202"/>
      <c r="P126" s="202"/>
      <c r="Q126" s="202"/>
      <c r="R126" s="202"/>
      <c r="S126" s="202"/>
      <c r="T126" s="20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197" t="s">
        <v>248</v>
      </c>
      <c r="AU126" s="197" t="s">
        <v>86</v>
      </c>
      <c r="AV126" s="14" t="s">
        <v>86</v>
      </c>
      <c r="AW126" s="14" t="s">
        <v>33</v>
      </c>
      <c r="AX126" s="14" t="s">
        <v>73</v>
      </c>
      <c r="AY126" s="197" t="s">
        <v>239</v>
      </c>
    </row>
    <row r="127" s="15" customFormat="1">
      <c r="A127" s="15"/>
      <c r="B127" s="204"/>
      <c r="C127" s="15"/>
      <c r="D127" s="189" t="s">
        <v>248</v>
      </c>
      <c r="E127" s="205" t="s">
        <v>3</v>
      </c>
      <c r="F127" s="206" t="s">
        <v>251</v>
      </c>
      <c r="G127" s="15"/>
      <c r="H127" s="207">
        <v>23.670000000000002</v>
      </c>
      <c r="I127" s="208"/>
      <c r="J127" s="15"/>
      <c r="K127" s="15"/>
      <c r="L127" s="204"/>
      <c r="M127" s="209"/>
      <c r="N127" s="210"/>
      <c r="O127" s="210"/>
      <c r="P127" s="210"/>
      <c r="Q127" s="210"/>
      <c r="R127" s="210"/>
      <c r="S127" s="210"/>
      <c r="T127" s="211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05" t="s">
        <v>248</v>
      </c>
      <c r="AU127" s="205" t="s">
        <v>86</v>
      </c>
      <c r="AV127" s="15" t="s">
        <v>246</v>
      </c>
      <c r="AW127" s="15" t="s">
        <v>33</v>
      </c>
      <c r="AX127" s="15" t="s">
        <v>80</v>
      </c>
      <c r="AY127" s="205" t="s">
        <v>239</v>
      </c>
    </row>
    <row r="128" s="2" customFormat="1" ht="16.5" customHeight="1">
      <c r="A128" s="39"/>
      <c r="B128" s="174"/>
      <c r="C128" s="212" t="s">
        <v>293</v>
      </c>
      <c r="D128" s="212" t="s">
        <v>294</v>
      </c>
      <c r="E128" s="213" t="s">
        <v>295</v>
      </c>
      <c r="F128" s="214" t="s">
        <v>296</v>
      </c>
      <c r="G128" s="215" t="s">
        <v>279</v>
      </c>
      <c r="H128" s="216">
        <v>47.340000000000003</v>
      </c>
      <c r="I128" s="217"/>
      <c r="J128" s="218">
        <f>ROUND(I128*H128,2)</f>
        <v>0</v>
      </c>
      <c r="K128" s="214" t="s">
        <v>245</v>
      </c>
      <c r="L128" s="219"/>
      <c r="M128" s="220" t="s">
        <v>3</v>
      </c>
      <c r="N128" s="221" t="s">
        <v>45</v>
      </c>
      <c r="O128" s="73"/>
      <c r="P128" s="184">
        <f>O128*H128</f>
        <v>0</v>
      </c>
      <c r="Q128" s="184">
        <v>1</v>
      </c>
      <c r="R128" s="184">
        <f>Q128*H128</f>
        <v>47.340000000000003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287</v>
      </c>
      <c r="AT128" s="186" t="s">
        <v>294</v>
      </c>
      <c r="AU128" s="186" t="s">
        <v>86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297</v>
      </c>
    </row>
    <row r="129" s="14" customFormat="1">
      <c r="A129" s="14"/>
      <c r="B129" s="196"/>
      <c r="C129" s="14"/>
      <c r="D129" s="189" t="s">
        <v>248</v>
      </c>
      <c r="E129" s="197" t="s">
        <v>3</v>
      </c>
      <c r="F129" s="198" t="s">
        <v>292</v>
      </c>
      <c r="G129" s="14"/>
      <c r="H129" s="199">
        <v>23.670000000000002</v>
      </c>
      <c r="I129" s="200"/>
      <c r="J129" s="14"/>
      <c r="K129" s="14"/>
      <c r="L129" s="196"/>
      <c r="M129" s="201"/>
      <c r="N129" s="202"/>
      <c r="O129" s="202"/>
      <c r="P129" s="202"/>
      <c r="Q129" s="202"/>
      <c r="R129" s="202"/>
      <c r="S129" s="202"/>
      <c r="T129" s="20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197" t="s">
        <v>248</v>
      </c>
      <c r="AU129" s="197" t="s">
        <v>86</v>
      </c>
      <c r="AV129" s="14" t="s">
        <v>86</v>
      </c>
      <c r="AW129" s="14" t="s">
        <v>33</v>
      </c>
      <c r="AX129" s="14" t="s">
        <v>73</v>
      </c>
      <c r="AY129" s="197" t="s">
        <v>239</v>
      </c>
    </row>
    <row r="130" s="15" customFormat="1">
      <c r="A130" s="15"/>
      <c r="B130" s="204"/>
      <c r="C130" s="15"/>
      <c r="D130" s="189" t="s">
        <v>248</v>
      </c>
      <c r="E130" s="205" t="s">
        <v>3</v>
      </c>
      <c r="F130" s="206" t="s">
        <v>251</v>
      </c>
      <c r="G130" s="15"/>
      <c r="H130" s="207">
        <v>23.670000000000002</v>
      </c>
      <c r="I130" s="208"/>
      <c r="J130" s="15"/>
      <c r="K130" s="15"/>
      <c r="L130" s="204"/>
      <c r="M130" s="209"/>
      <c r="N130" s="210"/>
      <c r="O130" s="210"/>
      <c r="P130" s="210"/>
      <c r="Q130" s="210"/>
      <c r="R130" s="210"/>
      <c r="S130" s="210"/>
      <c r="T130" s="211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05" t="s">
        <v>248</v>
      </c>
      <c r="AU130" s="205" t="s">
        <v>86</v>
      </c>
      <c r="AV130" s="15" t="s">
        <v>246</v>
      </c>
      <c r="AW130" s="15" t="s">
        <v>33</v>
      </c>
      <c r="AX130" s="15" t="s">
        <v>80</v>
      </c>
      <c r="AY130" s="205" t="s">
        <v>239</v>
      </c>
    </row>
    <row r="131" s="14" customFormat="1">
      <c r="A131" s="14"/>
      <c r="B131" s="196"/>
      <c r="C131" s="14"/>
      <c r="D131" s="189" t="s">
        <v>248</v>
      </c>
      <c r="E131" s="14"/>
      <c r="F131" s="198" t="s">
        <v>298</v>
      </c>
      <c r="G131" s="14"/>
      <c r="H131" s="199">
        <v>47.340000000000003</v>
      </c>
      <c r="I131" s="200"/>
      <c r="J131" s="14"/>
      <c r="K131" s="14"/>
      <c r="L131" s="196"/>
      <c r="M131" s="201"/>
      <c r="N131" s="202"/>
      <c r="O131" s="202"/>
      <c r="P131" s="202"/>
      <c r="Q131" s="202"/>
      <c r="R131" s="202"/>
      <c r="S131" s="202"/>
      <c r="T131" s="20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7" t="s">
        <v>248</v>
      </c>
      <c r="AU131" s="197" t="s">
        <v>86</v>
      </c>
      <c r="AV131" s="14" t="s">
        <v>86</v>
      </c>
      <c r="AW131" s="14" t="s">
        <v>4</v>
      </c>
      <c r="AX131" s="14" t="s">
        <v>80</v>
      </c>
      <c r="AY131" s="197" t="s">
        <v>239</v>
      </c>
    </row>
    <row r="132" s="2" customFormat="1">
      <c r="A132" s="39"/>
      <c r="B132" s="174"/>
      <c r="C132" s="175" t="s">
        <v>299</v>
      </c>
      <c r="D132" s="175" t="s">
        <v>241</v>
      </c>
      <c r="E132" s="176" t="s">
        <v>300</v>
      </c>
      <c r="F132" s="177" t="s">
        <v>301</v>
      </c>
      <c r="G132" s="178" t="s">
        <v>244</v>
      </c>
      <c r="H132" s="179">
        <v>128.77000000000001</v>
      </c>
      <c r="I132" s="180"/>
      <c r="J132" s="181">
        <f>ROUND(I132*H132,2)</f>
        <v>0</v>
      </c>
      <c r="K132" s="177" t="s">
        <v>245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246</v>
      </c>
      <c r="AT132" s="186" t="s">
        <v>241</v>
      </c>
      <c r="AU132" s="186" t="s">
        <v>86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302</v>
      </c>
    </row>
    <row r="133" s="13" customFormat="1">
      <c r="A133" s="13"/>
      <c r="B133" s="188"/>
      <c r="C133" s="13"/>
      <c r="D133" s="189" t="s">
        <v>248</v>
      </c>
      <c r="E133" s="190" t="s">
        <v>3</v>
      </c>
      <c r="F133" s="191" t="s">
        <v>303</v>
      </c>
      <c r="G133" s="13"/>
      <c r="H133" s="190" t="s">
        <v>3</v>
      </c>
      <c r="I133" s="192"/>
      <c r="J133" s="13"/>
      <c r="K133" s="13"/>
      <c r="L133" s="188"/>
      <c r="M133" s="193"/>
      <c r="N133" s="194"/>
      <c r="O133" s="194"/>
      <c r="P133" s="194"/>
      <c r="Q133" s="194"/>
      <c r="R133" s="194"/>
      <c r="S133" s="194"/>
      <c r="T133" s="195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190" t="s">
        <v>248</v>
      </c>
      <c r="AU133" s="190" t="s">
        <v>86</v>
      </c>
      <c r="AV133" s="13" t="s">
        <v>80</v>
      </c>
      <c r="AW133" s="13" t="s">
        <v>33</v>
      </c>
      <c r="AX133" s="13" t="s">
        <v>73</v>
      </c>
      <c r="AY133" s="190" t="s">
        <v>239</v>
      </c>
    </row>
    <row r="134" s="14" customFormat="1">
      <c r="A134" s="14"/>
      <c r="B134" s="196"/>
      <c r="C134" s="14"/>
      <c r="D134" s="189" t="s">
        <v>248</v>
      </c>
      <c r="E134" s="197" t="s">
        <v>3</v>
      </c>
      <c r="F134" s="198" t="s">
        <v>304</v>
      </c>
      <c r="G134" s="14"/>
      <c r="H134" s="199">
        <v>8.7799999999999994</v>
      </c>
      <c r="I134" s="200"/>
      <c r="J134" s="14"/>
      <c r="K134" s="14"/>
      <c r="L134" s="196"/>
      <c r="M134" s="201"/>
      <c r="N134" s="202"/>
      <c r="O134" s="202"/>
      <c r="P134" s="202"/>
      <c r="Q134" s="202"/>
      <c r="R134" s="202"/>
      <c r="S134" s="202"/>
      <c r="T134" s="20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197" t="s">
        <v>248</v>
      </c>
      <c r="AU134" s="197" t="s">
        <v>86</v>
      </c>
      <c r="AV134" s="14" t="s">
        <v>86</v>
      </c>
      <c r="AW134" s="14" t="s">
        <v>33</v>
      </c>
      <c r="AX134" s="14" t="s">
        <v>73</v>
      </c>
      <c r="AY134" s="197" t="s">
        <v>239</v>
      </c>
    </row>
    <row r="135" s="14" customFormat="1">
      <c r="A135" s="14"/>
      <c r="B135" s="196"/>
      <c r="C135" s="14"/>
      <c r="D135" s="189" t="s">
        <v>248</v>
      </c>
      <c r="E135" s="197" t="s">
        <v>3</v>
      </c>
      <c r="F135" s="198" t="s">
        <v>305</v>
      </c>
      <c r="G135" s="14"/>
      <c r="H135" s="199">
        <v>48.920000000000002</v>
      </c>
      <c r="I135" s="200"/>
      <c r="J135" s="14"/>
      <c r="K135" s="14"/>
      <c r="L135" s="196"/>
      <c r="M135" s="201"/>
      <c r="N135" s="202"/>
      <c r="O135" s="202"/>
      <c r="P135" s="202"/>
      <c r="Q135" s="202"/>
      <c r="R135" s="202"/>
      <c r="S135" s="202"/>
      <c r="T135" s="20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197" t="s">
        <v>248</v>
      </c>
      <c r="AU135" s="197" t="s">
        <v>86</v>
      </c>
      <c r="AV135" s="14" t="s">
        <v>86</v>
      </c>
      <c r="AW135" s="14" t="s">
        <v>33</v>
      </c>
      <c r="AX135" s="14" t="s">
        <v>73</v>
      </c>
      <c r="AY135" s="197" t="s">
        <v>239</v>
      </c>
    </row>
    <row r="136" s="14" customFormat="1">
      <c r="A136" s="14"/>
      <c r="B136" s="196"/>
      <c r="C136" s="14"/>
      <c r="D136" s="189" t="s">
        <v>248</v>
      </c>
      <c r="E136" s="197" t="s">
        <v>3</v>
      </c>
      <c r="F136" s="198" t="s">
        <v>306</v>
      </c>
      <c r="G136" s="14"/>
      <c r="H136" s="199">
        <v>43.939999999999998</v>
      </c>
      <c r="I136" s="200"/>
      <c r="J136" s="14"/>
      <c r="K136" s="14"/>
      <c r="L136" s="196"/>
      <c r="M136" s="201"/>
      <c r="N136" s="202"/>
      <c r="O136" s="202"/>
      <c r="P136" s="202"/>
      <c r="Q136" s="202"/>
      <c r="R136" s="202"/>
      <c r="S136" s="202"/>
      <c r="T136" s="20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197" t="s">
        <v>248</v>
      </c>
      <c r="AU136" s="197" t="s">
        <v>86</v>
      </c>
      <c r="AV136" s="14" t="s">
        <v>86</v>
      </c>
      <c r="AW136" s="14" t="s">
        <v>33</v>
      </c>
      <c r="AX136" s="14" t="s">
        <v>73</v>
      </c>
      <c r="AY136" s="197" t="s">
        <v>239</v>
      </c>
    </row>
    <row r="137" s="14" customFormat="1">
      <c r="A137" s="14"/>
      <c r="B137" s="196"/>
      <c r="C137" s="14"/>
      <c r="D137" s="189" t="s">
        <v>248</v>
      </c>
      <c r="E137" s="197" t="s">
        <v>3</v>
      </c>
      <c r="F137" s="198" t="s">
        <v>307</v>
      </c>
      <c r="G137" s="14"/>
      <c r="H137" s="199">
        <v>27.129999999999999</v>
      </c>
      <c r="I137" s="200"/>
      <c r="J137" s="14"/>
      <c r="K137" s="14"/>
      <c r="L137" s="196"/>
      <c r="M137" s="201"/>
      <c r="N137" s="202"/>
      <c r="O137" s="202"/>
      <c r="P137" s="202"/>
      <c r="Q137" s="202"/>
      <c r="R137" s="202"/>
      <c r="S137" s="202"/>
      <c r="T137" s="20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197" t="s">
        <v>248</v>
      </c>
      <c r="AU137" s="197" t="s">
        <v>86</v>
      </c>
      <c r="AV137" s="14" t="s">
        <v>86</v>
      </c>
      <c r="AW137" s="14" t="s">
        <v>33</v>
      </c>
      <c r="AX137" s="14" t="s">
        <v>73</v>
      </c>
      <c r="AY137" s="197" t="s">
        <v>239</v>
      </c>
    </row>
    <row r="138" s="15" customFormat="1">
      <c r="A138" s="15"/>
      <c r="B138" s="204"/>
      <c r="C138" s="15"/>
      <c r="D138" s="189" t="s">
        <v>248</v>
      </c>
      <c r="E138" s="205" t="s">
        <v>3</v>
      </c>
      <c r="F138" s="206" t="s">
        <v>251</v>
      </c>
      <c r="G138" s="15"/>
      <c r="H138" s="207">
        <v>128.77000000000001</v>
      </c>
      <c r="I138" s="208"/>
      <c r="J138" s="15"/>
      <c r="K138" s="15"/>
      <c r="L138" s="204"/>
      <c r="M138" s="209"/>
      <c r="N138" s="210"/>
      <c r="O138" s="210"/>
      <c r="P138" s="210"/>
      <c r="Q138" s="210"/>
      <c r="R138" s="210"/>
      <c r="S138" s="210"/>
      <c r="T138" s="211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05" t="s">
        <v>248</v>
      </c>
      <c r="AU138" s="205" t="s">
        <v>86</v>
      </c>
      <c r="AV138" s="15" t="s">
        <v>246</v>
      </c>
      <c r="AW138" s="15" t="s">
        <v>33</v>
      </c>
      <c r="AX138" s="15" t="s">
        <v>80</v>
      </c>
      <c r="AY138" s="205" t="s">
        <v>239</v>
      </c>
    </row>
    <row r="139" s="12" customFormat="1" ht="22.8" customHeight="1">
      <c r="A139" s="12"/>
      <c r="B139" s="161"/>
      <c r="C139" s="12"/>
      <c r="D139" s="162" t="s">
        <v>72</v>
      </c>
      <c r="E139" s="172" t="s">
        <v>308</v>
      </c>
      <c r="F139" s="172" t="s">
        <v>309</v>
      </c>
      <c r="G139" s="12"/>
      <c r="H139" s="12"/>
      <c r="I139" s="164"/>
      <c r="J139" s="173">
        <f>BK139</f>
        <v>0</v>
      </c>
      <c r="K139" s="12"/>
      <c r="L139" s="161"/>
      <c r="M139" s="166"/>
      <c r="N139" s="167"/>
      <c r="O139" s="167"/>
      <c r="P139" s="168">
        <f>P140</f>
        <v>0</v>
      </c>
      <c r="Q139" s="167"/>
      <c r="R139" s="168">
        <f>R140</f>
        <v>0</v>
      </c>
      <c r="S139" s="167"/>
      <c r="T139" s="169">
        <f>T140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162" t="s">
        <v>80</v>
      </c>
      <c r="AT139" s="170" t="s">
        <v>72</v>
      </c>
      <c r="AU139" s="170" t="s">
        <v>80</v>
      </c>
      <c r="AY139" s="162" t="s">
        <v>239</v>
      </c>
      <c r="BK139" s="171">
        <f>BK140</f>
        <v>0</v>
      </c>
    </row>
    <row r="140" s="2" customFormat="1" ht="55.5" customHeight="1">
      <c r="A140" s="39"/>
      <c r="B140" s="174"/>
      <c r="C140" s="175" t="s">
        <v>310</v>
      </c>
      <c r="D140" s="175" t="s">
        <v>241</v>
      </c>
      <c r="E140" s="176" t="s">
        <v>311</v>
      </c>
      <c r="F140" s="177" t="s">
        <v>312</v>
      </c>
      <c r="G140" s="178" t="s">
        <v>279</v>
      </c>
      <c r="H140" s="179">
        <v>47.340000000000003</v>
      </c>
      <c r="I140" s="180"/>
      <c r="J140" s="181">
        <f>ROUND(I140*H140,2)</f>
        <v>0</v>
      </c>
      <c r="K140" s="177" t="s">
        <v>245</v>
      </c>
      <c r="L140" s="40"/>
      <c r="M140" s="222" t="s">
        <v>3</v>
      </c>
      <c r="N140" s="223" t="s">
        <v>45</v>
      </c>
      <c r="O140" s="224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246</v>
      </c>
      <c r="AT140" s="186" t="s">
        <v>241</v>
      </c>
      <c r="AU140" s="186" t="s">
        <v>86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313</v>
      </c>
    </row>
    <row r="141" s="2" customFormat="1" ht="6.96" customHeight="1">
      <c r="A141" s="39"/>
      <c r="B141" s="56"/>
      <c r="C141" s="57"/>
      <c r="D141" s="57"/>
      <c r="E141" s="57"/>
      <c r="F141" s="57"/>
      <c r="G141" s="57"/>
      <c r="H141" s="57"/>
      <c r="I141" s="57"/>
      <c r="J141" s="57"/>
      <c r="K141" s="57"/>
      <c r="L141" s="40"/>
      <c r="M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</sheetData>
  <autoFilter ref="C87:K14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3211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4038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ROUND(J91,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ROUND((SUM(BE91:BE98)),  2)</f>
        <v>0</v>
      </c>
      <c r="G37" s="39"/>
      <c r="H37" s="39"/>
      <c r="I37" s="133">
        <v>0.20999999999999999</v>
      </c>
      <c r="J37" s="132">
        <f>ROUND(((SUM(BE91:BE98))*I37),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ROUND((SUM(BF91:BF98)),  2)</f>
        <v>0</v>
      </c>
      <c r="G38" s="39"/>
      <c r="H38" s="39"/>
      <c r="I38" s="133">
        <v>0.14999999999999999</v>
      </c>
      <c r="J38" s="132">
        <f>ROUND(((SUM(BF91:BF98))*I38),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ROUND((SUM(BG91:BG98)),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ROUND((SUM(BH91:BH98)),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ROUND((SUM(BI91:BI98)),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3211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SO-04.04.05 - Domácí telefony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J91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2" customFormat="1" ht="21.84" customHeight="1">
      <c r="A68" s="39"/>
      <c r="B68" s="40"/>
      <c r="C68" s="39"/>
      <c r="D68" s="39"/>
      <c r="E68" s="39"/>
      <c r="F68" s="39"/>
      <c r="G68" s="39"/>
      <c r="H68" s="39"/>
      <c r="I68" s="39"/>
      <c r="J68" s="39"/>
      <c r="K68" s="39"/>
      <c r="L68" s="12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="2" customFormat="1" ht="6.96" customHeight="1">
      <c r="A69" s="39"/>
      <c r="B69" s="56"/>
      <c r="C69" s="57"/>
      <c r="D69" s="57"/>
      <c r="E69" s="57"/>
      <c r="F69" s="57"/>
      <c r="G69" s="57"/>
      <c r="H69" s="57"/>
      <c r="I69" s="57"/>
      <c r="J69" s="57"/>
      <c r="K69" s="57"/>
      <c r="L69" s="12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3" s="2" customFormat="1" ht="6.96" customHeight="1">
      <c r="A73" s="39"/>
      <c r="B73" s="58"/>
      <c r="C73" s="59"/>
      <c r="D73" s="59"/>
      <c r="E73" s="59"/>
      <c r="F73" s="59"/>
      <c r="G73" s="59"/>
      <c r="H73" s="59"/>
      <c r="I73" s="59"/>
      <c r="J73" s="59"/>
      <c r="K73" s="5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24.96" customHeight="1">
      <c r="A74" s="39"/>
      <c r="B74" s="40"/>
      <c r="C74" s="24" t="s">
        <v>224</v>
      </c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40"/>
      <c r="C75" s="39"/>
      <c r="D75" s="39"/>
      <c r="E75" s="39"/>
      <c r="F75" s="39"/>
      <c r="G75" s="39"/>
      <c r="H75" s="39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2" customHeight="1">
      <c r="A76" s="39"/>
      <c r="B76" s="40"/>
      <c r="C76" s="33" t="s">
        <v>17</v>
      </c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6.5" customHeight="1">
      <c r="A77" s="39"/>
      <c r="B77" s="40"/>
      <c r="C77" s="39"/>
      <c r="D77" s="39"/>
      <c r="E77" s="125" t="str">
        <f>E7</f>
        <v>Kolovraty - dostupné bydlení</v>
      </c>
      <c r="F77" s="33"/>
      <c r="G77" s="33"/>
      <c r="H77" s="33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1" customFormat="1" ht="12" customHeight="1">
      <c r="B78" s="23"/>
      <c r="C78" s="33" t="s">
        <v>213</v>
      </c>
      <c r="L78" s="23"/>
    </row>
    <row r="79" s="1" customFormat="1" ht="16.5" customHeight="1">
      <c r="B79" s="23"/>
      <c r="E79" s="125" t="s">
        <v>571</v>
      </c>
      <c r="F79" s="1"/>
      <c r="G79" s="1"/>
      <c r="H79" s="1"/>
      <c r="L79" s="23"/>
    </row>
    <row r="80" s="1" customFormat="1" ht="12" customHeight="1">
      <c r="B80" s="23"/>
      <c r="C80" s="33" t="s">
        <v>215</v>
      </c>
      <c r="L80" s="23"/>
    </row>
    <row r="81" s="2" customFormat="1" ht="16.5" customHeight="1">
      <c r="A81" s="39"/>
      <c r="B81" s="40"/>
      <c r="C81" s="39"/>
      <c r="D81" s="39"/>
      <c r="E81" s="131" t="s">
        <v>3211</v>
      </c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2600</v>
      </c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39"/>
      <c r="D83" s="39"/>
      <c r="E83" s="63" t="str">
        <f>E13</f>
        <v>SO-04.04.05 - Domácí telefony</v>
      </c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39"/>
      <c r="D84" s="39"/>
      <c r="E84" s="39"/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22</v>
      </c>
      <c r="D85" s="39"/>
      <c r="E85" s="39"/>
      <c r="F85" s="28" t="str">
        <f>F16</f>
        <v>Kolovraty</v>
      </c>
      <c r="G85" s="39"/>
      <c r="H85" s="39"/>
      <c r="I85" s="33" t="s">
        <v>24</v>
      </c>
      <c r="J85" s="65" t="str">
        <f>IF(J16="","",J16)</f>
        <v>28. 6. 2021</v>
      </c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26</v>
      </c>
      <c r="D87" s="39"/>
      <c r="E87" s="39"/>
      <c r="F87" s="28" t="str">
        <f>E19</f>
        <v>atelier HETA s.r.o.</v>
      </c>
      <c r="G87" s="39"/>
      <c r="H87" s="39"/>
      <c r="I87" s="33" t="s">
        <v>32</v>
      </c>
      <c r="J87" s="37" t="str">
        <f>E25</f>
        <v>atelier HETA s.r.o.</v>
      </c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30</v>
      </c>
      <c r="D88" s="39"/>
      <c r="E88" s="39"/>
      <c r="F88" s="28" t="str">
        <f>IF(E22="","",E22)</f>
        <v>Vyplň údaj</v>
      </c>
      <c r="G88" s="39"/>
      <c r="H88" s="39"/>
      <c r="I88" s="33" t="s">
        <v>34</v>
      </c>
      <c r="J88" s="37" t="str">
        <f>E28</f>
        <v>Toman Martin</v>
      </c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39"/>
      <c r="D89" s="39"/>
      <c r="E89" s="39"/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51"/>
      <c r="B90" s="152"/>
      <c r="C90" s="153" t="s">
        <v>225</v>
      </c>
      <c r="D90" s="154" t="s">
        <v>58</v>
      </c>
      <c r="E90" s="154" t="s">
        <v>54</v>
      </c>
      <c r="F90" s="154" t="s">
        <v>55</v>
      </c>
      <c r="G90" s="154" t="s">
        <v>226</v>
      </c>
      <c r="H90" s="154" t="s">
        <v>227</v>
      </c>
      <c r="I90" s="154" t="s">
        <v>228</v>
      </c>
      <c r="J90" s="154" t="s">
        <v>219</v>
      </c>
      <c r="K90" s="155" t="s">
        <v>229</v>
      </c>
      <c r="L90" s="156"/>
      <c r="M90" s="81" t="s">
        <v>3</v>
      </c>
      <c r="N90" s="82" t="s">
        <v>43</v>
      </c>
      <c r="O90" s="82" t="s">
        <v>230</v>
      </c>
      <c r="P90" s="82" t="s">
        <v>231</v>
      </c>
      <c r="Q90" s="82" t="s">
        <v>232</v>
      </c>
      <c r="R90" s="82" t="s">
        <v>233</v>
      </c>
      <c r="S90" s="82" t="s">
        <v>234</v>
      </c>
      <c r="T90" s="83" t="s">
        <v>235</v>
      </c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</row>
    <row r="91" s="2" customFormat="1" ht="22.8" customHeight="1">
      <c r="A91" s="39"/>
      <c r="B91" s="40"/>
      <c r="C91" s="88" t="s">
        <v>236</v>
      </c>
      <c r="D91" s="39"/>
      <c r="E91" s="39"/>
      <c r="F91" s="39"/>
      <c r="G91" s="39"/>
      <c r="H91" s="39"/>
      <c r="I91" s="39"/>
      <c r="J91" s="157">
        <f>BK91</f>
        <v>0</v>
      </c>
      <c r="K91" s="39"/>
      <c r="L91" s="40"/>
      <c r="M91" s="84"/>
      <c r="N91" s="69"/>
      <c r="O91" s="85"/>
      <c r="P91" s="158">
        <f>SUM(P92:P98)</f>
        <v>0</v>
      </c>
      <c r="Q91" s="85"/>
      <c r="R91" s="158">
        <f>SUM(R92:R98)</f>
        <v>0</v>
      </c>
      <c r="S91" s="85"/>
      <c r="T91" s="159">
        <f>SUM(T92:T98)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20" t="s">
        <v>72</v>
      </c>
      <c r="AU91" s="20" t="s">
        <v>220</v>
      </c>
      <c r="BK91" s="160">
        <f>SUM(BK92:BK98)</f>
        <v>0</v>
      </c>
    </row>
    <row r="92" s="2" customFormat="1" ht="16.5" customHeight="1">
      <c r="A92" s="39"/>
      <c r="B92" s="174"/>
      <c r="C92" s="175" t="s">
        <v>80</v>
      </c>
      <c r="D92" s="175" t="s">
        <v>241</v>
      </c>
      <c r="E92" s="176" t="s">
        <v>4039</v>
      </c>
      <c r="F92" s="177" t="s">
        <v>4040</v>
      </c>
      <c r="G92" s="178" t="s">
        <v>3</v>
      </c>
      <c r="H92" s="179">
        <v>1</v>
      </c>
      <c r="I92" s="180"/>
      <c r="J92" s="181">
        <f>ROUND(I92*H92,2)</f>
        <v>0</v>
      </c>
      <c r="K92" s="177" t="s">
        <v>3</v>
      </c>
      <c r="L92" s="40"/>
      <c r="M92" s="182" t="s">
        <v>3</v>
      </c>
      <c r="N92" s="183" t="s">
        <v>45</v>
      </c>
      <c r="O92" s="73"/>
      <c r="P92" s="184">
        <f>O92*H92</f>
        <v>0</v>
      </c>
      <c r="Q92" s="184">
        <v>0</v>
      </c>
      <c r="R92" s="184">
        <f>Q92*H92</f>
        <v>0</v>
      </c>
      <c r="S92" s="184">
        <v>0</v>
      </c>
      <c r="T92" s="185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186" t="s">
        <v>246</v>
      </c>
      <c r="AT92" s="186" t="s">
        <v>241</v>
      </c>
      <c r="AU92" s="186" t="s">
        <v>73</v>
      </c>
      <c r="AY92" s="20" t="s">
        <v>239</v>
      </c>
      <c r="BE92" s="187">
        <f>IF(N92="základní",J92,0)</f>
        <v>0</v>
      </c>
      <c r="BF92" s="187">
        <f>IF(N92="snížená",J92,0)</f>
        <v>0</v>
      </c>
      <c r="BG92" s="187">
        <f>IF(N92="zákl. přenesená",J92,0)</f>
        <v>0</v>
      </c>
      <c r="BH92" s="187">
        <f>IF(N92="sníž. přenesená",J92,0)</f>
        <v>0</v>
      </c>
      <c r="BI92" s="187">
        <f>IF(N92="nulová",J92,0)</f>
        <v>0</v>
      </c>
      <c r="BJ92" s="20" t="s">
        <v>86</v>
      </c>
      <c r="BK92" s="187">
        <f>ROUND(I92*H92,2)</f>
        <v>0</v>
      </c>
      <c r="BL92" s="20" t="s">
        <v>246</v>
      </c>
      <c r="BM92" s="186" t="s">
        <v>86</v>
      </c>
    </row>
    <row r="93" s="2" customFormat="1" ht="16.5" customHeight="1">
      <c r="A93" s="39"/>
      <c r="B93" s="174"/>
      <c r="C93" s="175" t="s">
        <v>86</v>
      </c>
      <c r="D93" s="175" t="s">
        <v>241</v>
      </c>
      <c r="E93" s="176" t="s">
        <v>4041</v>
      </c>
      <c r="F93" s="177" t="s">
        <v>4042</v>
      </c>
      <c r="G93" s="178" t="s">
        <v>3</v>
      </c>
      <c r="H93" s="179">
        <v>1</v>
      </c>
      <c r="I93" s="180"/>
      <c r="J93" s="181">
        <f>ROUND(I93*H93,2)</f>
        <v>0</v>
      </c>
      <c r="K93" s="177" t="s">
        <v>3</v>
      </c>
      <c r="L93" s="40"/>
      <c r="M93" s="182" t="s">
        <v>3</v>
      </c>
      <c r="N93" s="183" t="s">
        <v>45</v>
      </c>
      <c r="O93" s="73"/>
      <c r="P93" s="184">
        <f>O93*H93</f>
        <v>0</v>
      </c>
      <c r="Q93" s="184">
        <v>0</v>
      </c>
      <c r="R93" s="184">
        <f>Q93*H93</f>
        <v>0</v>
      </c>
      <c r="S93" s="184">
        <v>0</v>
      </c>
      <c r="T93" s="185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186" t="s">
        <v>246</v>
      </c>
      <c r="AT93" s="186" t="s">
        <v>241</v>
      </c>
      <c r="AU93" s="186" t="s">
        <v>73</v>
      </c>
      <c r="AY93" s="20" t="s">
        <v>239</v>
      </c>
      <c r="BE93" s="187">
        <f>IF(N93="základní",J93,0)</f>
        <v>0</v>
      </c>
      <c r="BF93" s="187">
        <f>IF(N93="snížená",J93,0)</f>
        <v>0</v>
      </c>
      <c r="BG93" s="187">
        <f>IF(N93="zákl. přenesená",J93,0)</f>
        <v>0</v>
      </c>
      <c r="BH93" s="187">
        <f>IF(N93="sníž. přenesená",J93,0)</f>
        <v>0</v>
      </c>
      <c r="BI93" s="187">
        <f>IF(N93="nulová",J93,0)</f>
        <v>0</v>
      </c>
      <c r="BJ93" s="20" t="s">
        <v>86</v>
      </c>
      <c r="BK93" s="187">
        <f>ROUND(I93*H93,2)</f>
        <v>0</v>
      </c>
      <c r="BL93" s="20" t="s">
        <v>246</v>
      </c>
      <c r="BM93" s="186" t="s">
        <v>246</v>
      </c>
    </row>
    <row r="94" s="2" customFormat="1" ht="16.5" customHeight="1">
      <c r="A94" s="39"/>
      <c r="B94" s="174"/>
      <c r="C94" s="175" t="s">
        <v>117</v>
      </c>
      <c r="D94" s="175" t="s">
        <v>241</v>
      </c>
      <c r="E94" s="176" t="s">
        <v>4043</v>
      </c>
      <c r="F94" s="177" t="s">
        <v>4044</v>
      </c>
      <c r="G94" s="178" t="s">
        <v>3</v>
      </c>
      <c r="H94" s="179">
        <v>1</v>
      </c>
      <c r="I94" s="180"/>
      <c r="J94" s="181">
        <f>ROUND(I94*H94,2)</f>
        <v>0</v>
      </c>
      <c r="K94" s="177" t="s">
        <v>3</v>
      </c>
      <c r="L94" s="40"/>
      <c r="M94" s="182" t="s">
        <v>3</v>
      </c>
      <c r="N94" s="183" t="s">
        <v>45</v>
      </c>
      <c r="O94" s="73"/>
      <c r="P94" s="184">
        <f>O94*H94</f>
        <v>0</v>
      </c>
      <c r="Q94" s="184">
        <v>0</v>
      </c>
      <c r="R94" s="184">
        <f>Q94*H94</f>
        <v>0</v>
      </c>
      <c r="S94" s="184">
        <v>0</v>
      </c>
      <c r="T94" s="185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186" t="s">
        <v>246</v>
      </c>
      <c r="AT94" s="186" t="s">
        <v>241</v>
      </c>
      <c r="AU94" s="186" t="s">
        <v>73</v>
      </c>
      <c r="AY94" s="20" t="s">
        <v>239</v>
      </c>
      <c r="BE94" s="187">
        <f>IF(N94="základní",J94,0)</f>
        <v>0</v>
      </c>
      <c r="BF94" s="187">
        <f>IF(N94="snížená",J94,0)</f>
        <v>0</v>
      </c>
      <c r="BG94" s="187">
        <f>IF(N94="zákl. přenesená",J94,0)</f>
        <v>0</v>
      </c>
      <c r="BH94" s="187">
        <f>IF(N94="sníž. přenesená",J94,0)</f>
        <v>0</v>
      </c>
      <c r="BI94" s="187">
        <f>IF(N94="nulová",J94,0)</f>
        <v>0</v>
      </c>
      <c r="BJ94" s="20" t="s">
        <v>86</v>
      </c>
      <c r="BK94" s="187">
        <f>ROUND(I94*H94,2)</f>
        <v>0</v>
      </c>
      <c r="BL94" s="20" t="s">
        <v>246</v>
      </c>
      <c r="BM94" s="186" t="s">
        <v>276</v>
      </c>
    </row>
    <row r="95" s="2" customFormat="1" ht="16.5" customHeight="1">
      <c r="A95" s="39"/>
      <c r="B95" s="174"/>
      <c r="C95" s="175" t="s">
        <v>246</v>
      </c>
      <c r="D95" s="175" t="s">
        <v>241</v>
      </c>
      <c r="E95" s="176" t="s">
        <v>4045</v>
      </c>
      <c r="F95" s="177" t="s">
        <v>4046</v>
      </c>
      <c r="G95" s="178" t="s">
        <v>3</v>
      </c>
      <c r="H95" s="179">
        <v>1</v>
      </c>
      <c r="I95" s="180"/>
      <c r="J95" s="181">
        <f>ROUND(I95*H95,2)</f>
        <v>0</v>
      </c>
      <c r="K95" s="177" t="s">
        <v>3</v>
      </c>
      <c r="L95" s="40"/>
      <c r="M95" s="182" t="s">
        <v>3</v>
      </c>
      <c r="N95" s="183" t="s">
        <v>45</v>
      </c>
      <c r="O95" s="73"/>
      <c r="P95" s="184">
        <f>O95*H95</f>
        <v>0</v>
      </c>
      <c r="Q95" s="184">
        <v>0</v>
      </c>
      <c r="R95" s="184">
        <f>Q95*H95</f>
        <v>0</v>
      </c>
      <c r="S95" s="184">
        <v>0</v>
      </c>
      <c r="T95" s="185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186" t="s">
        <v>246</v>
      </c>
      <c r="AT95" s="186" t="s">
        <v>241</v>
      </c>
      <c r="AU95" s="186" t="s">
        <v>73</v>
      </c>
      <c r="AY95" s="20" t="s">
        <v>239</v>
      </c>
      <c r="BE95" s="187">
        <f>IF(N95="základní",J95,0)</f>
        <v>0</v>
      </c>
      <c r="BF95" s="187">
        <f>IF(N95="snížená",J95,0)</f>
        <v>0</v>
      </c>
      <c r="BG95" s="187">
        <f>IF(N95="zákl. přenesená",J95,0)</f>
        <v>0</v>
      </c>
      <c r="BH95" s="187">
        <f>IF(N95="sníž. přenesená",J95,0)</f>
        <v>0</v>
      </c>
      <c r="BI95" s="187">
        <f>IF(N95="nulová",J95,0)</f>
        <v>0</v>
      </c>
      <c r="BJ95" s="20" t="s">
        <v>86</v>
      </c>
      <c r="BK95" s="187">
        <f>ROUND(I95*H95,2)</f>
        <v>0</v>
      </c>
      <c r="BL95" s="20" t="s">
        <v>246</v>
      </c>
      <c r="BM95" s="186" t="s">
        <v>287</v>
      </c>
    </row>
    <row r="96" s="2" customFormat="1" ht="16.5" customHeight="1">
      <c r="A96" s="39"/>
      <c r="B96" s="174"/>
      <c r="C96" s="175" t="s">
        <v>271</v>
      </c>
      <c r="D96" s="175" t="s">
        <v>241</v>
      </c>
      <c r="E96" s="176" t="s">
        <v>4047</v>
      </c>
      <c r="F96" s="177" t="s">
        <v>4048</v>
      </c>
      <c r="G96" s="178" t="s">
        <v>3</v>
      </c>
      <c r="H96" s="179">
        <v>1</v>
      </c>
      <c r="I96" s="180"/>
      <c r="J96" s="181">
        <f>ROUND(I96*H96,2)</f>
        <v>0</v>
      </c>
      <c r="K96" s="177" t="s">
        <v>3</v>
      </c>
      <c r="L96" s="40"/>
      <c r="M96" s="182" t="s">
        <v>3</v>
      </c>
      <c r="N96" s="183" t="s">
        <v>45</v>
      </c>
      <c r="O96" s="73"/>
      <c r="P96" s="184">
        <f>O96*H96</f>
        <v>0</v>
      </c>
      <c r="Q96" s="184">
        <v>0</v>
      </c>
      <c r="R96" s="184">
        <f>Q96*H96</f>
        <v>0</v>
      </c>
      <c r="S96" s="184">
        <v>0</v>
      </c>
      <c r="T96" s="185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186" t="s">
        <v>246</v>
      </c>
      <c r="AT96" s="186" t="s">
        <v>241</v>
      </c>
      <c r="AU96" s="186" t="s">
        <v>73</v>
      </c>
      <c r="AY96" s="20" t="s">
        <v>239</v>
      </c>
      <c r="BE96" s="187">
        <f>IF(N96="základní",J96,0)</f>
        <v>0</v>
      </c>
      <c r="BF96" s="187">
        <f>IF(N96="snížená",J96,0)</f>
        <v>0</v>
      </c>
      <c r="BG96" s="187">
        <f>IF(N96="zákl. přenesená",J96,0)</f>
        <v>0</v>
      </c>
      <c r="BH96" s="187">
        <f>IF(N96="sníž. přenesená",J96,0)</f>
        <v>0</v>
      </c>
      <c r="BI96" s="187">
        <f>IF(N96="nulová",J96,0)</f>
        <v>0</v>
      </c>
      <c r="BJ96" s="20" t="s">
        <v>86</v>
      </c>
      <c r="BK96" s="187">
        <f>ROUND(I96*H96,2)</f>
        <v>0</v>
      </c>
      <c r="BL96" s="20" t="s">
        <v>246</v>
      </c>
      <c r="BM96" s="186" t="s">
        <v>299</v>
      </c>
    </row>
    <row r="97" s="2" customFormat="1" ht="16.5" customHeight="1">
      <c r="A97" s="39"/>
      <c r="B97" s="174"/>
      <c r="C97" s="175" t="s">
        <v>276</v>
      </c>
      <c r="D97" s="175" t="s">
        <v>241</v>
      </c>
      <c r="E97" s="176" t="s">
        <v>4049</v>
      </c>
      <c r="F97" s="177" t="s">
        <v>4050</v>
      </c>
      <c r="G97" s="178" t="s">
        <v>3</v>
      </c>
      <c r="H97" s="179">
        <v>1</v>
      </c>
      <c r="I97" s="180"/>
      <c r="J97" s="181">
        <f>ROUND(I97*H97,2)</f>
        <v>0</v>
      </c>
      <c r="K97" s="177" t="s">
        <v>3</v>
      </c>
      <c r="L97" s="40"/>
      <c r="M97" s="182" t="s">
        <v>3</v>
      </c>
      <c r="N97" s="183" t="s">
        <v>45</v>
      </c>
      <c r="O97" s="73"/>
      <c r="P97" s="184">
        <f>O97*H97</f>
        <v>0</v>
      </c>
      <c r="Q97" s="184">
        <v>0</v>
      </c>
      <c r="R97" s="184">
        <f>Q97*H97</f>
        <v>0</v>
      </c>
      <c r="S97" s="184">
        <v>0</v>
      </c>
      <c r="T97" s="185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186" t="s">
        <v>246</v>
      </c>
      <c r="AT97" s="186" t="s">
        <v>241</v>
      </c>
      <c r="AU97" s="186" t="s">
        <v>73</v>
      </c>
      <c r="AY97" s="20" t="s">
        <v>239</v>
      </c>
      <c r="BE97" s="187">
        <f>IF(N97="základní",J97,0)</f>
        <v>0</v>
      </c>
      <c r="BF97" s="187">
        <f>IF(N97="snížená",J97,0)</f>
        <v>0</v>
      </c>
      <c r="BG97" s="187">
        <f>IF(N97="zákl. přenesená",J97,0)</f>
        <v>0</v>
      </c>
      <c r="BH97" s="187">
        <f>IF(N97="sníž. přenesená",J97,0)</f>
        <v>0</v>
      </c>
      <c r="BI97" s="187">
        <f>IF(N97="nulová",J97,0)</f>
        <v>0</v>
      </c>
      <c r="BJ97" s="20" t="s">
        <v>86</v>
      </c>
      <c r="BK97" s="187">
        <f>ROUND(I97*H97,2)</f>
        <v>0</v>
      </c>
      <c r="BL97" s="20" t="s">
        <v>246</v>
      </c>
      <c r="BM97" s="186" t="s">
        <v>357</v>
      </c>
    </row>
    <row r="98" s="2" customFormat="1" ht="16.5" customHeight="1">
      <c r="A98" s="39"/>
      <c r="B98" s="174"/>
      <c r="C98" s="175" t="s">
        <v>283</v>
      </c>
      <c r="D98" s="175" t="s">
        <v>241</v>
      </c>
      <c r="E98" s="176" t="s">
        <v>4051</v>
      </c>
      <c r="F98" s="177" t="s">
        <v>4052</v>
      </c>
      <c r="G98" s="178" t="s">
        <v>3</v>
      </c>
      <c r="H98" s="179">
        <v>50</v>
      </c>
      <c r="I98" s="180"/>
      <c r="J98" s="181">
        <f>ROUND(I98*H98,2)</f>
        <v>0</v>
      </c>
      <c r="K98" s="177" t="s">
        <v>3</v>
      </c>
      <c r="L98" s="40"/>
      <c r="M98" s="222" t="s">
        <v>3</v>
      </c>
      <c r="N98" s="223" t="s">
        <v>45</v>
      </c>
      <c r="O98" s="224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186" t="s">
        <v>246</v>
      </c>
      <c r="AT98" s="186" t="s">
        <v>241</v>
      </c>
      <c r="AU98" s="186" t="s">
        <v>73</v>
      </c>
      <c r="AY98" s="20" t="s">
        <v>239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20" t="s">
        <v>86</v>
      </c>
      <c r="BK98" s="187">
        <f>ROUND(I98*H98,2)</f>
        <v>0</v>
      </c>
      <c r="BL98" s="20" t="s">
        <v>246</v>
      </c>
      <c r="BM98" s="186" t="s">
        <v>368</v>
      </c>
    </row>
    <row r="99" s="2" customFormat="1" ht="6.96" customHeight="1">
      <c r="A99" s="39"/>
      <c r="B99" s="56"/>
      <c r="C99" s="57"/>
      <c r="D99" s="57"/>
      <c r="E99" s="57"/>
      <c r="F99" s="57"/>
      <c r="G99" s="57"/>
      <c r="H99" s="57"/>
      <c r="I99" s="57"/>
      <c r="J99" s="57"/>
      <c r="K99" s="57"/>
      <c r="L99" s="40"/>
      <c r="M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</sheetData>
  <autoFilter ref="C90:K9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7:H77"/>
    <mergeCell ref="E81:H81"/>
    <mergeCell ref="E79:H79"/>
    <mergeCell ref="E83:H8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163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4053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4054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20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ROUND(J99,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ROUND((SUM(BE99:BE217)),  2)</f>
        <v>0</v>
      </c>
      <c r="G37" s="39"/>
      <c r="H37" s="39"/>
      <c r="I37" s="133">
        <v>0.20999999999999999</v>
      </c>
      <c r="J37" s="132">
        <f>ROUND(((SUM(BE99:BE217))*I37),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ROUND((SUM(BF99:BF217)),  2)</f>
        <v>0</v>
      </c>
      <c r="G38" s="39"/>
      <c r="H38" s="39"/>
      <c r="I38" s="133">
        <v>0.14999999999999999</v>
      </c>
      <c r="J38" s="132">
        <f>ROUND(((SUM(BF99:BF217))*I38),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ROUND((SUM(BG99:BG217)),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ROUND((SUM(BH99:BH217)),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ROUND((SUM(BI99:BI217)),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4053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SO-04.05.01 - ÚT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J99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4055</v>
      </c>
      <c r="E68" s="145"/>
      <c r="F68" s="145"/>
      <c r="G68" s="145"/>
      <c r="H68" s="145"/>
      <c r="I68" s="145"/>
      <c r="J68" s="146">
        <f>J100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47"/>
      <c r="C69" s="10"/>
      <c r="D69" s="148" t="s">
        <v>4056</v>
      </c>
      <c r="E69" s="149"/>
      <c r="F69" s="149"/>
      <c r="G69" s="149"/>
      <c r="H69" s="149"/>
      <c r="I69" s="149"/>
      <c r="J69" s="150">
        <f>J101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47"/>
      <c r="C70" s="10"/>
      <c r="D70" s="148" t="s">
        <v>4057</v>
      </c>
      <c r="E70" s="149"/>
      <c r="F70" s="149"/>
      <c r="G70" s="149"/>
      <c r="H70" s="149"/>
      <c r="I70" s="149"/>
      <c r="J70" s="150">
        <f>J123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47"/>
      <c r="C71" s="10"/>
      <c r="D71" s="148" t="s">
        <v>4058</v>
      </c>
      <c r="E71" s="149"/>
      <c r="F71" s="149"/>
      <c r="G71" s="149"/>
      <c r="H71" s="149"/>
      <c r="I71" s="149"/>
      <c r="J71" s="150">
        <f>J145</f>
        <v>0</v>
      </c>
      <c r="K71" s="10"/>
      <c r="L71" s="14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47"/>
      <c r="C72" s="10"/>
      <c r="D72" s="148" t="s">
        <v>4059</v>
      </c>
      <c r="E72" s="149"/>
      <c r="F72" s="149"/>
      <c r="G72" s="149"/>
      <c r="H72" s="149"/>
      <c r="I72" s="149"/>
      <c r="J72" s="150">
        <f>J167</f>
        <v>0</v>
      </c>
      <c r="K72" s="10"/>
      <c r="L72" s="14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43"/>
      <c r="C73" s="9"/>
      <c r="D73" s="144" t="s">
        <v>4060</v>
      </c>
      <c r="E73" s="145"/>
      <c r="F73" s="145"/>
      <c r="G73" s="145"/>
      <c r="H73" s="145"/>
      <c r="I73" s="145"/>
      <c r="J73" s="146">
        <f>J185</f>
        <v>0</v>
      </c>
      <c r="K73" s="9"/>
      <c r="L73" s="14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43"/>
      <c r="C74" s="9"/>
      <c r="D74" s="144" t="s">
        <v>4061</v>
      </c>
      <c r="E74" s="145"/>
      <c r="F74" s="145"/>
      <c r="G74" s="145"/>
      <c r="H74" s="145"/>
      <c r="I74" s="145"/>
      <c r="J74" s="146">
        <f>J206</f>
        <v>0</v>
      </c>
      <c r="K74" s="9"/>
      <c r="L74" s="14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43"/>
      <c r="C75" s="9"/>
      <c r="D75" s="144" t="s">
        <v>4062</v>
      </c>
      <c r="E75" s="145"/>
      <c r="F75" s="145"/>
      <c r="G75" s="145"/>
      <c r="H75" s="145"/>
      <c r="I75" s="145"/>
      <c r="J75" s="146">
        <f>J214</f>
        <v>0</v>
      </c>
      <c r="K75" s="9"/>
      <c r="L75" s="143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39"/>
      <c r="B76" s="40"/>
      <c r="C76" s="39"/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56"/>
      <c r="C77" s="57"/>
      <c r="D77" s="57"/>
      <c r="E77" s="57"/>
      <c r="F77" s="57"/>
      <c r="G77" s="57"/>
      <c r="H77" s="57"/>
      <c r="I77" s="57"/>
      <c r="J77" s="57"/>
      <c r="K77" s="57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224</v>
      </c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39"/>
      <c r="D83" s="39"/>
      <c r="E83" s="39"/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17</v>
      </c>
      <c r="D84" s="39"/>
      <c r="E84" s="39"/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39"/>
      <c r="D85" s="39"/>
      <c r="E85" s="125" t="str">
        <f>E7</f>
        <v>Kolovraty - dostupné bydlení</v>
      </c>
      <c r="F85" s="33"/>
      <c r="G85" s="33"/>
      <c r="H85" s="33"/>
      <c r="I85" s="39"/>
      <c r="J85" s="39"/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3"/>
      <c r="C86" s="33" t="s">
        <v>213</v>
      </c>
      <c r="L86" s="23"/>
    </row>
    <row r="87" s="1" customFormat="1" ht="16.5" customHeight="1">
      <c r="B87" s="23"/>
      <c r="E87" s="125" t="s">
        <v>571</v>
      </c>
      <c r="F87" s="1"/>
      <c r="G87" s="1"/>
      <c r="H87" s="1"/>
      <c r="L87" s="23"/>
    </row>
    <row r="88" s="1" customFormat="1" ht="12" customHeight="1">
      <c r="B88" s="23"/>
      <c r="C88" s="33" t="s">
        <v>215</v>
      </c>
      <c r="L88" s="23"/>
    </row>
    <row r="89" s="2" customFormat="1" ht="16.5" customHeight="1">
      <c r="A89" s="39"/>
      <c r="B89" s="40"/>
      <c r="C89" s="39"/>
      <c r="D89" s="39"/>
      <c r="E89" s="131" t="s">
        <v>4053</v>
      </c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2600</v>
      </c>
      <c r="D90" s="39"/>
      <c r="E90" s="39"/>
      <c r="F90" s="39"/>
      <c r="G90" s="39"/>
      <c r="H90" s="39"/>
      <c r="I90" s="39"/>
      <c r="J90" s="39"/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39"/>
      <c r="D91" s="39"/>
      <c r="E91" s="63" t="str">
        <f>E13</f>
        <v>SO-04.05.01 - ÚT</v>
      </c>
      <c r="F91" s="39"/>
      <c r="G91" s="39"/>
      <c r="H91" s="39"/>
      <c r="I91" s="39"/>
      <c r="J91" s="39"/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39"/>
      <c r="D92" s="39"/>
      <c r="E92" s="39"/>
      <c r="F92" s="39"/>
      <c r="G92" s="39"/>
      <c r="H92" s="39"/>
      <c r="I92" s="39"/>
      <c r="J92" s="39"/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39"/>
      <c r="E93" s="39"/>
      <c r="F93" s="28" t="str">
        <f>F16</f>
        <v>Kolovraty</v>
      </c>
      <c r="G93" s="39"/>
      <c r="H93" s="39"/>
      <c r="I93" s="33" t="s">
        <v>24</v>
      </c>
      <c r="J93" s="65" t="str">
        <f>IF(J16="","",J16)</f>
        <v>28. 6. 2021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39"/>
      <c r="D94" s="39"/>
      <c r="E94" s="39"/>
      <c r="F94" s="39"/>
      <c r="G94" s="39"/>
      <c r="H94" s="39"/>
      <c r="I94" s="39"/>
      <c r="J94" s="39"/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26</v>
      </c>
      <c r="D95" s="39"/>
      <c r="E95" s="39"/>
      <c r="F95" s="28" t="str">
        <f>E19</f>
        <v>atelier HETA s.r.o.</v>
      </c>
      <c r="G95" s="39"/>
      <c r="H95" s="39"/>
      <c r="I95" s="33" t="s">
        <v>32</v>
      </c>
      <c r="J95" s="37" t="str">
        <f>E25</f>
        <v>atelier HETA s.r.o.</v>
      </c>
      <c r="K95" s="39"/>
      <c r="L95" s="12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39"/>
      <c r="E96" s="39"/>
      <c r="F96" s="28" t="str">
        <f>IF(E22="","",E22)</f>
        <v>Vyplň údaj</v>
      </c>
      <c r="G96" s="39"/>
      <c r="H96" s="39"/>
      <c r="I96" s="33" t="s">
        <v>34</v>
      </c>
      <c r="J96" s="37" t="str">
        <f>E28</f>
        <v>Toman Martin</v>
      </c>
      <c r="K96" s="39"/>
      <c r="L96" s="12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39"/>
      <c r="D97" s="39"/>
      <c r="E97" s="39"/>
      <c r="F97" s="39"/>
      <c r="G97" s="39"/>
      <c r="H97" s="39"/>
      <c r="I97" s="39"/>
      <c r="J97" s="39"/>
      <c r="K97" s="39"/>
      <c r="L97" s="12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11" customFormat="1" ht="29.28" customHeight="1">
      <c r="A98" s="151"/>
      <c r="B98" s="152"/>
      <c r="C98" s="153" t="s">
        <v>225</v>
      </c>
      <c r="D98" s="154" t="s">
        <v>58</v>
      </c>
      <c r="E98" s="154" t="s">
        <v>54</v>
      </c>
      <c r="F98" s="154" t="s">
        <v>55</v>
      </c>
      <c r="G98" s="154" t="s">
        <v>226</v>
      </c>
      <c r="H98" s="154" t="s">
        <v>227</v>
      </c>
      <c r="I98" s="154" t="s">
        <v>228</v>
      </c>
      <c r="J98" s="154" t="s">
        <v>219</v>
      </c>
      <c r="K98" s="155" t="s">
        <v>229</v>
      </c>
      <c r="L98" s="156"/>
      <c r="M98" s="81" t="s">
        <v>3</v>
      </c>
      <c r="N98" s="82" t="s">
        <v>43</v>
      </c>
      <c r="O98" s="82" t="s">
        <v>230</v>
      </c>
      <c r="P98" s="82" t="s">
        <v>231</v>
      </c>
      <c r="Q98" s="82" t="s">
        <v>232</v>
      </c>
      <c r="R98" s="82" t="s">
        <v>233</v>
      </c>
      <c r="S98" s="82" t="s">
        <v>234</v>
      </c>
      <c r="T98" s="83" t="s">
        <v>235</v>
      </c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</row>
    <row r="99" s="2" customFormat="1" ht="22.8" customHeight="1">
      <c r="A99" s="39"/>
      <c r="B99" s="40"/>
      <c r="C99" s="88" t="s">
        <v>236</v>
      </c>
      <c r="D99" s="39"/>
      <c r="E99" s="39"/>
      <c r="F99" s="39"/>
      <c r="G99" s="39"/>
      <c r="H99" s="39"/>
      <c r="I99" s="39"/>
      <c r="J99" s="157">
        <f>BK99</f>
        <v>0</v>
      </c>
      <c r="K99" s="39"/>
      <c r="L99" s="40"/>
      <c r="M99" s="84"/>
      <c r="N99" s="69"/>
      <c r="O99" s="85"/>
      <c r="P99" s="158">
        <f>P100+P185+P206+P214</f>
        <v>0</v>
      </c>
      <c r="Q99" s="85"/>
      <c r="R99" s="158">
        <f>R100+R185+R206+R214</f>
        <v>0</v>
      </c>
      <c r="S99" s="85"/>
      <c r="T99" s="159">
        <f>T100+T185+T206+T214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20" t="s">
        <v>72</v>
      </c>
      <c r="AU99" s="20" t="s">
        <v>220</v>
      </c>
      <c r="BK99" s="160">
        <f>BK100+BK185+BK206+BK214</f>
        <v>0</v>
      </c>
    </row>
    <row r="100" s="12" customFormat="1" ht="25.92" customHeight="1">
      <c r="A100" s="12"/>
      <c r="B100" s="161"/>
      <c r="C100" s="12"/>
      <c r="D100" s="162" t="s">
        <v>72</v>
      </c>
      <c r="E100" s="163" t="s">
        <v>455</v>
      </c>
      <c r="F100" s="163" t="s">
        <v>4063</v>
      </c>
      <c r="G100" s="12"/>
      <c r="H100" s="12"/>
      <c r="I100" s="164"/>
      <c r="J100" s="165">
        <f>BK100</f>
        <v>0</v>
      </c>
      <c r="K100" s="12"/>
      <c r="L100" s="161"/>
      <c r="M100" s="166"/>
      <c r="N100" s="167"/>
      <c r="O100" s="167"/>
      <c r="P100" s="168">
        <f>P101+P123+P145+P167</f>
        <v>0</v>
      </c>
      <c r="Q100" s="167"/>
      <c r="R100" s="168">
        <f>R101+R123+R145+R167</f>
        <v>0</v>
      </c>
      <c r="S100" s="167"/>
      <c r="T100" s="169">
        <f>T101+T123+T145+T167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162" t="s">
        <v>80</v>
      </c>
      <c r="AT100" s="170" t="s">
        <v>72</v>
      </c>
      <c r="AU100" s="170" t="s">
        <v>73</v>
      </c>
      <c r="AY100" s="162" t="s">
        <v>239</v>
      </c>
      <c r="BK100" s="171">
        <f>BK101+BK123+BK145+BK167</f>
        <v>0</v>
      </c>
    </row>
    <row r="101" s="12" customFormat="1" ht="22.8" customHeight="1">
      <c r="A101" s="12"/>
      <c r="B101" s="161"/>
      <c r="C101" s="12"/>
      <c r="D101" s="162" t="s">
        <v>72</v>
      </c>
      <c r="E101" s="172" t="s">
        <v>497</v>
      </c>
      <c r="F101" s="172" t="s">
        <v>4064</v>
      </c>
      <c r="G101" s="12"/>
      <c r="H101" s="12"/>
      <c r="I101" s="164"/>
      <c r="J101" s="173">
        <f>BK101</f>
        <v>0</v>
      </c>
      <c r="K101" s="12"/>
      <c r="L101" s="161"/>
      <c r="M101" s="166"/>
      <c r="N101" s="167"/>
      <c r="O101" s="167"/>
      <c r="P101" s="168">
        <f>SUM(P102:P122)</f>
        <v>0</v>
      </c>
      <c r="Q101" s="167"/>
      <c r="R101" s="168">
        <f>SUM(R102:R122)</f>
        <v>0</v>
      </c>
      <c r="S101" s="167"/>
      <c r="T101" s="169">
        <f>SUM(T102:T122)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162" t="s">
        <v>80</v>
      </c>
      <c r="AT101" s="170" t="s">
        <v>72</v>
      </c>
      <c r="AU101" s="170" t="s">
        <v>80</v>
      </c>
      <c r="AY101" s="162" t="s">
        <v>239</v>
      </c>
      <c r="BK101" s="171">
        <f>SUM(BK102:BK122)</f>
        <v>0</v>
      </c>
    </row>
    <row r="102" s="2" customFormat="1">
      <c r="A102" s="39"/>
      <c r="B102" s="174"/>
      <c r="C102" s="175" t="s">
        <v>80</v>
      </c>
      <c r="D102" s="175" t="s">
        <v>241</v>
      </c>
      <c r="E102" s="176" t="s">
        <v>4065</v>
      </c>
      <c r="F102" s="177" t="s">
        <v>4066</v>
      </c>
      <c r="G102" s="178" t="s">
        <v>2689</v>
      </c>
      <c r="H102" s="179">
        <v>1</v>
      </c>
      <c r="I102" s="180"/>
      <c r="J102" s="181">
        <f>ROUND(I102*H102,2)</f>
        <v>0</v>
      </c>
      <c r="K102" s="177" t="s">
        <v>460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86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4067</v>
      </c>
    </row>
    <row r="103" s="2" customFormat="1" ht="16.5" customHeight="1">
      <c r="A103" s="39"/>
      <c r="B103" s="174"/>
      <c r="C103" s="175" t="s">
        <v>86</v>
      </c>
      <c r="D103" s="175" t="s">
        <v>241</v>
      </c>
      <c r="E103" s="176" t="s">
        <v>4068</v>
      </c>
      <c r="F103" s="177" t="s">
        <v>4069</v>
      </c>
      <c r="G103" s="178" t="s">
        <v>470</v>
      </c>
      <c r="H103" s="179">
        <v>8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86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4070</v>
      </c>
    </row>
    <row r="104" s="2" customFormat="1">
      <c r="A104" s="39"/>
      <c r="B104" s="174"/>
      <c r="C104" s="175" t="s">
        <v>117</v>
      </c>
      <c r="D104" s="175" t="s">
        <v>241</v>
      </c>
      <c r="E104" s="176" t="s">
        <v>4071</v>
      </c>
      <c r="F104" s="177" t="s">
        <v>4072</v>
      </c>
      <c r="G104" s="178" t="s">
        <v>2689</v>
      </c>
      <c r="H104" s="179">
        <v>1</v>
      </c>
      <c r="I104" s="180"/>
      <c r="J104" s="181">
        <f>ROUND(I104*H104,2)</f>
        <v>0</v>
      </c>
      <c r="K104" s="177" t="s">
        <v>460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86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4073</v>
      </c>
    </row>
    <row r="105" s="2" customFormat="1" ht="33" customHeight="1">
      <c r="A105" s="39"/>
      <c r="B105" s="174"/>
      <c r="C105" s="175" t="s">
        <v>246</v>
      </c>
      <c r="D105" s="175" t="s">
        <v>241</v>
      </c>
      <c r="E105" s="176" t="s">
        <v>4074</v>
      </c>
      <c r="F105" s="177" t="s">
        <v>4075</v>
      </c>
      <c r="G105" s="178" t="s">
        <v>2689</v>
      </c>
      <c r="H105" s="179">
        <v>1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4076</v>
      </c>
    </row>
    <row r="106" s="2" customFormat="1">
      <c r="A106" s="39"/>
      <c r="B106" s="174"/>
      <c r="C106" s="175" t="s">
        <v>271</v>
      </c>
      <c r="D106" s="175" t="s">
        <v>241</v>
      </c>
      <c r="E106" s="176" t="s">
        <v>4077</v>
      </c>
      <c r="F106" s="177" t="s">
        <v>4078</v>
      </c>
      <c r="G106" s="178" t="s">
        <v>2689</v>
      </c>
      <c r="H106" s="179">
        <v>1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86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4079</v>
      </c>
    </row>
    <row r="107" s="2" customFormat="1" ht="44.25" customHeight="1">
      <c r="A107" s="39"/>
      <c r="B107" s="174"/>
      <c r="C107" s="175" t="s">
        <v>276</v>
      </c>
      <c r="D107" s="175" t="s">
        <v>241</v>
      </c>
      <c r="E107" s="176" t="s">
        <v>4080</v>
      </c>
      <c r="F107" s="177" t="s">
        <v>4081</v>
      </c>
      <c r="G107" s="178" t="s">
        <v>2689</v>
      </c>
      <c r="H107" s="179">
        <v>1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86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4082</v>
      </c>
    </row>
    <row r="108" s="2" customFormat="1" ht="16.5" customHeight="1">
      <c r="A108" s="39"/>
      <c r="B108" s="174"/>
      <c r="C108" s="175" t="s">
        <v>283</v>
      </c>
      <c r="D108" s="175" t="s">
        <v>241</v>
      </c>
      <c r="E108" s="176" t="s">
        <v>4083</v>
      </c>
      <c r="F108" s="177" t="s">
        <v>4084</v>
      </c>
      <c r="G108" s="178" t="s">
        <v>470</v>
      </c>
      <c r="H108" s="179">
        <v>1</v>
      </c>
      <c r="I108" s="180"/>
      <c r="J108" s="181">
        <f>ROUND(I108*H108,2)</f>
        <v>0</v>
      </c>
      <c r="K108" s="177" t="s">
        <v>460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86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4085</v>
      </c>
    </row>
    <row r="109" s="2" customFormat="1" ht="16.5" customHeight="1">
      <c r="A109" s="39"/>
      <c r="B109" s="174"/>
      <c r="C109" s="175" t="s">
        <v>287</v>
      </c>
      <c r="D109" s="175" t="s">
        <v>241</v>
      </c>
      <c r="E109" s="176" t="s">
        <v>4086</v>
      </c>
      <c r="F109" s="177" t="s">
        <v>4087</v>
      </c>
      <c r="G109" s="178" t="s">
        <v>470</v>
      </c>
      <c r="H109" s="179">
        <v>1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86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4088</v>
      </c>
    </row>
    <row r="110" s="2" customFormat="1" ht="16.5" customHeight="1">
      <c r="A110" s="39"/>
      <c r="B110" s="174"/>
      <c r="C110" s="175" t="s">
        <v>293</v>
      </c>
      <c r="D110" s="175" t="s">
        <v>241</v>
      </c>
      <c r="E110" s="176" t="s">
        <v>4089</v>
      </c>
      <c r="F110" s="177" t="s">
        <v>4090</v>
      </c>
      <c r="G110" s="178" t="s">
        <v>470</v>
      </c>
      <c r="H110" s="179">
        <v>1</v>
      </c>
      <c r="I110" s="180"/>
      <c r="J110" s="181">
        <f>ROUND(I110*H110,2)</f>
        <v>0</v>
      </c>
      <c r="K110" s="177" t="s">
        <v>460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86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4091</v>
      </c>
    </row>
    <row r="111" s="2" customFormat="1" ht="16.5" customHeight="1">
      <c r="A111" s="39"/>
      <c r="B111" s="174"/>
      <c r="C111" s="175" t="s">
        <v>299</v>
      </c>
      <c r="D111" s="175" t="s">
        <v>241</v>
      </c>
      <c r="E111" s="176" t="s">
        <v>4092</v>
      </c>
      <c r="F111" s="177" t="s">
        <v>4093</v>
      </c>
      <c r="G111" s="178" t="s">
        <v>470</v>
      </c>
      <c r="H111" s="179">
        <v>1</v>
      </c>
      <c r="I111" s="180"/>
      <c r="J111" s="181">
        <f>ROUND(I111*H111,2)</f>
        <v>0</v>
      </c>
      <c r="K111" s="177" t="s">
        <v>460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86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4094</v>
      </c>
    </row>
    <row r="112" s="2" customFormat="1" ht="16.5" customHeight="1">
      <c r="A112" s="39"/>
      <c r="B112" s="174"/>
      <c r="C112" s="175" t="s">
        <v>310</v>
      </c>
      <c r="D112" s="175" t="s">
        <v>241</v>
      </c>
      <c r="E112" s="176" t="s">
        <v>4095</v>
      </c>
      <c r="F112" s="177" t="s">
        <v>4096</v>
      </c>
      <c r="G112" s="178" t="s">
        <v>2689</v>
      </c>
      <c r="H112" s="179">
        <v>1</v>
      </c>
      <c r="I112" s="180"/>
      <c r="J112" s="181">
        <f>ROUND(I112*H112,2)</f>
        <v>0</v>
      </c>
      <c r="K112" s="177" t="s">
        <v>460</v>
      </c>
      <c r="L112" s="40"/>
      <c r="M112" s="182" t="s">
        <v>3</v>
      </c>
      <c r="N112" s="183" t="s">
        <v>45</v>
      </c>
      <c r="O112" s="73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246</v>
      </c>
      <c r="AT112" s="186" t="s">
        <v>241</v>
      </c>
      <c r="AU112" s="186" t="s">
        <v>86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246</v>
      </c>
      <c r="BM112" s="186" t="s">
        <v>4097</v>
      </c>
    </row>
    <row r="113" s="2" customFormat="1" ht="16.5" customHeight="1">
      <c r="A113" s="39"/>
      <c r="B113" s="174"/>
      <c r="C113" s="175" t="s">
        <v>357</v>
      </c>
      <c r="D113" s="175" t="s">
        <v>241</v>
      </c>
      <c r="E113" s="176" t="s">
        <v>4098</v>
      </c>
      <c r="F113" s="177" t="s">
        <v>4099</v>
      </c>
      <c r="G113" s="178" t="s">
        <v>2689</v>
      </c>
      <c r="H113" s="179">
        <v>1</v>
      </c>
      <c r="I113" s="180"/>
      <c r="J113" s="181">
        <f>ROUND(I113*H113,2)</f>
        <v>0</v>
      </c>
      <c r="K113" s="177" t="s">
        <v>460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246</v>
      </c>
      <c r="AT113" s="186" t="s">
        <v>241</v>
      </c>
      <c r="AU113" s="186" t="s">
        <v>86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4100</v>
      </c>
    </row>
    <row r="114" s="2" customFormat="1" ht="16.5" customHeight="1">
      <c r="A114" s="39"/>
      <c r="B114" s="174"/>
      <c r="C114" s="175" t="s">
        <v>363</v>
      </c>
      <c r="D114" s="175" t="s">
        <v>241</v>
      </c>
      <c r="E114" s="176" t="s">
        <v>4101</v>
      </c>
      <c r="F114" s="177" t="s">
        <v>4102</v>
      </c>
      <c r="G114" s="178" t="s">
        <v>470</v>
      </c>
      <c r="H114" s="179">
        <v>4</v>
      </c>
      <c r="I114" s="180"/>
      <c r="J114" s="181">
        <f>ROUND(I114*H114,2)</f>
        <v>0</v>
      </c>
      <c r="K114" s="177" t="s">
        <v>460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246</v>
      </c>
      <c r="AT114" s="186" t="s">
        <v>241</v>
      </c>
      <c r="AU114" s="186" t="s">
        <v>86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246</v>
      </c>
      <c r="BM114" s="186" t="s">
        <v>4103</v>
      </c>
    </row>
    <row r="115" s="2" customFormat="1" ht="16.5" customHeight="1">
      <c r="A115" s="39"/>
      <c r="B115" s="174"/>
      <c r="C115" s="175" t="s">
        <v>368</v>
      </c>
      <c r="D115" s="175" t="s">
        <v>241</v>
      </c>
      <c r="E115" s="176" t="s">
        <v>4104</v>
      </c>
      <c r="F115" s="177" t="s">
        <v>4105</v>
      </c>
      <c r="G115" s="178" t="s">
        <v>2689</v>
      </c>
      <c r="H115" s="179">
        <v>1</v>
      </c>
      <c r="I115" s="180"/>
      <c r="J115" s="181">
        <f>ROUND(I115*H115,2)</f>
        <v>0</v>
      </c>
      <c r="K115" s="177" t="s">
        <v>460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246</v>
      </c>
      <c r="AT115" s="186" t="s">
        <v>241</v>
      </c>
      <c r="AU115" s="186" t="s">
        <v>86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246</v>
      </c>
      <c r="BM115" s="186" t="s">
        <v>4106</v>
      </c>
    </row>
    <row r="116" s="2" customFormat="1" ht="16.5" customHeight="1">
      <c r="A116" s="39"/>
      <c r="B116" s="174"/>
      <c r="C116" s="175" t="s">
        <v>9</v>
      </c>
      <c r="D116" s="175" t="s">
        <v>241</v>
      </c>
      <c r="E116" s="176" t="s">
        <v>4107</v>
      </c>
      <c r="F116" s="177" t="s">
        <v>4108</v>
      </c>
      <c r="G116" s="178" t="s">
        <v>4109</v>
      </c>
      <c r="H116" s="179">
        <v>15</v>
      </c>
      <c r="I116" s="180"/>
      <c r="J116" s="181">
        <f>ROUND(I116*H116,2)</f>
        <v>0</v>
      </c>
      <c r="K116" s="177" t="s">
        <v>460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</v>
      </c>
      <c r="R116" s="184">
        <f>Q116*H116</f>
        <v>0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246</v>
      </c>
      <c r="AT116" s="186" t="s">
        <v>241</v>
      </c>
      <c r="AU116" s="186" t="s">
        <v>86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246</v>
      </c>
      <c r="BM116" s="186" t="s">
        <v>4110</v>
      </c>
    </row>
    <row r="117" s="2" customFormat="1" ht="16.5" customHeight="1">
      <c r="A117" s="39"/>
      <c r="B117" s="174"/>
      <c r="C117" s="175" t="s">
        <v>377</v>
      </c>
      <c r="D117" s="175" t="s">
        <v>241</v>
      </c>
      <c r="E117" s="176" t="s">
        <v>4111</v>
      </c>
      <c r="F117" s="177" t="s">
        <v>4112</v>
      </c>
      <c r="G117" s="178" t="s">
        <v>4109</v>
      </c>
      <c r="H117" s="179">
        <v>6</v>
      </c>
      <c r="I117" s="180"/>
      <c r="J117" s="181">
        <f>ROUND(I117*H117,2)</f>
        <v>0</v>
      </c>
      <c r="K117" s="177" t="s">
        <v>460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86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4113</v>
      </c>
    </row>
    <row r="118" s="2" customFormat="1">
      <c r="A118" s="39"/>
      <c r="B118" s="40"/>
      <c r="C118" s="39"/>
      <c r="D118" s="189" t="s">
        <v>391</v>
      </c>
      <c r="E118" s="39"/>
      <c r="F118" s="227" t="s">
        <v>4114</v>
      </c>
      <c r="G118" s="39"/>
      <c r="H118" s="39"/>
      <c r="I118" s="228"/>
      <c r="J118" s="39"/>
      <c r="K118" s="39"/>
      <c r="L118" s="40"/>
      <c r="M118" s="229"/>
      <c r="N118" s="230"/>
      <c r="O118" s="73"/>
      <c r="P118" s="73"/>
      <c r="Q118" s="73"/>
      <c r="R118" s="73"/>
      <c r="S118" s="73"/>
      <c r="T118" s="74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20" t="s">
        <v>391</v>
      </c>
      <c r="AU118" s="20" t="s">
        <v>86</v>
      </c>
    </row>
    <row r="119" s="2" customFormat="1" ht="21.75" customHeight="1">
      <c r="A119" s="39"/>
      <c r="B119" s="174"/>
      <c r="C119" s="175" t="s">
        <v>382</v>
      </c>
      <c r="D119" s="175" t="s">
        <v>241</v>
      </c>
      <c r="E119" s="176" t="s">
        <v>4115</v>
      </c>
      <c r="F119" s="177" t="s">
        <v>4116</v>
      </c>
      <c r="G119" s="178" t="s">
        <v>4109</v>
      </c>
      <c r="H119" s="179">
        <v>130</v>
      </c>
      <c r="I119" s="180"/>
      <c r="J119" s="181">
        <f>ROUND(I119*H119,2)</f>
        <v>0</v>
      </c>
      <c r="K119" s="177" t="s">
        <v>460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86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4117</v>
      </c>
    </row>
    <row r="120" s="2" customFormat="1">
      <c r="A120" s="39"/>
      <c r="B120" s="174"/>
      <c r="C120" s="175" t="s">
        <v>387</v>
      </c>
      <c r="D120" s="175" t="s">
        <v>241</v>
      </c>
      <c r="E120" s="176" t="s">
        <v>4118</v>
      </c>
      <c r="F120" s="177" t="s">
        <v>4119</v>
      </c>
      <c r="G120" s="178" t="s">
        <v>244</v>
      </c>
      <c r="H120" s="179">
        <v>24</v>
      </c>
      <c r="I120" s="180"/>
      <c r="J120" s="181">
        <f>ROUND(I120*H120,2)</f>
        <v>0</v>
      </c>
      <c r="K120" s="177" t="s">
        <v>460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</v>
      </c>
      <c r="R120" s="184">
        <f>Q120*H120</f>
        <v>0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246</v>
      </c>
      <c r="AT120" s="186" t="s">
        <v>241</v>
      </c>
      <c r="AU120" s="186" t="s">
        <v>86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246</v>
      </c>
      <c r="BM120" s="186" t="s">
        <v>4120</v>
      </c>
    </row>
    <row r="121" s="2" customFormat="1">
      <c r="A121" s="39"/>
      <c r="B121" s="40"/>
      <c r="C121" s="39"/>
      <c r="D121" s="189" t="s">
        <v>391</v>
      </c>
      <c r="E121" s="39"/>
      <c r="F121" s="227" t="s">
        <v>4121</v>
      </c>
      <c r="G121" s="39"/>
      <c r="H121" s="39"/>
      <c r="I121" s="228"/>
      <c r="J121" s="39"/>
      <c r="K121" s="39"/>
      <c r="L121" s="40"/>
      <c r="M121" s="229"/>
      <c r="N121" s="230"/>
      <c r="O121" s="73"/>
      <c r="P121" s="73"/>
      <c r="Q121" s="73"/>
      <c r="R121" s="73"/>
      <c r="S121" s="73"/>
      <c r="T121" s="74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20" t="s">
        <v>391</v>
      </c>
      <c r="AU121" s="20" t="s">
        <v>86</v>
      </c>
    </row>
    <row r="122" s="2" customFormat="1" ht="16.5" customHeight="1">
      <c r="A122" s="39"/>
      <c r="B122" s="174"/>
      <c r="C122" s="175" t="s">
        <v>393</v>
      </c>
      <c r="D122" s="175" t="s">
        <v>241</v>
      </c>
      <c r="E122" s="176" t="s">
        <v>4122</v>
      </c>
      <c r="F122" s="177" t="s">
        <v>4123</v>
      </c>
      <c r="G122" s="178" t="s">
        <v>2689</v>
      </c>
      <c r="H122" s="179">
        <v>1</v>
      </c>
      <c r="I122" s="180"/>
      <c r="J122" s="181">
        <f>ROUND(I122*H122,2)</f>
        <v>0</v>
      </c>
      <c r="K122" s="177" t="s">
        <v>460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246</v>
      </c>
      <c r="AT122" s="186" t="s">
        <v>241</v>
      </c>
      <c r="AU122" s="186" t="s">
        <v>86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246</v>
      </c>
      <c r="BM122" s="186" t="s">
        <v>4124</v>
      </c>
    </row>
    <row r="123" s="12" customFormat="1" ht="22.8" customHeight="1">
      <c r="A123" s="12"/>
      <c r="B123" s="161"/>
      <c r="C123" s="12"/>
      <c r="D123" s="162" t="s">
        <v>72</v>
      </c>
      <c r="E123" s="172" t="s">
        <v>456</v>
      </c>
      <c r="F123" s="172" t="s">
        <v>4125</v>
      </c>
      <c r="G123" s="12"/>
      <c r="H123" s="12"/>
      <c r="I123" s="164"/>
      <c r="J123" s="173">
        <f>BK123</f>
        <v>0</v>
      </c>
      <c r="K123" s="12"/>
      <c r="L123" s="161"/>
      <c r="M123" s="166"/>
      <c r="N123" s="167"/>
      <c r="O123" s="167"/>
      <c r="P123" s="168">
        <f>SUM(P124:P144)</f>
        <v>0</v>
      </c>
      <c r="Q123" s="167"/>
      <c r="R123" s="168">
        <f>SUM(R124:R144)</f>
        <v>0</v>
      </c>
      <c r="S123" s="167"/>
      <c r="T123" s="169">
        <f>SUM(T124:T144)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62" t="s">
        <v>80</v>
      </c>
      <c r="AT123" s="170" t="s">
        <v>72</v>
      </c>
      <c r="AU123" s="170" t="s">
        <v>80</v>
      </c>
      <c r="AY123" s="162" t="s">
        <v>239</v>
      </c>
      <c r="BK123" s="171">
        <f>SUM(BK124:BK144)</f>
        <v>0</v>
      </c>
    </row>
    <row r="124" s="2" customFormat="1" ht="16.5" customHeight="1">
      <c r="A124" s="39"/>
      <c r="B124" s="174"/>
      <c r="C124" s="175" t="s">
        <v>397</v>
      </c>
      <c r="D124" s="175" t="s">
        <v>241</v>
      </c>
      <c r="E124" s="176" t="s">
        <v>4068</v>
      </c>
      <c r="F124" s="177" t="s">
        <v>4069</v>
      </c>
      <c r="G124" s="178" t="s">
        <v>470</v>
      </c>
      <c r="H124" s="179">
        <v>12</v>
      </c>
      <c r="I124" s="180"/>
      <c r="J124" s="181">
        <f>ROUND(I124*H124,2)</f>
        <v>0</v>
      </c>
      <c r="K124" s="177" t="s">
        <v>460</v>
      </c>
      <c r="L124" s="40"/>
      <c r="M124" s="182" t="s">
        <v>3</v>
      </c>
      <c r="N124" s="183" t="s">
        <v>45</v>
      </c>
      <c r="O124" s="73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186" t="s">
        <v>246</v>
      </c>
      <c r="AT124" s="186" t="s">
        <v>241</v>
      </c>
      <c r="AU124" s="186" t="s">
        <v>86</v>
      </c>
      <c r="AY124" s="20" t="s">
        <v>239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20" t="s">
        <v>86</v>
      </c>
      <c r="BK124" s="187">
        <f>ROUND(I124*H124,2)</f>
        <v>0</v>
      </c>
      <c r="BL124" s="20" t="s">
        <v>246</v>
      </c>
      <c r="BM124" s="186" t="s">
        <v>4126</v>
      </c>
    </row>
    <row r="125" s="2" customFormat="1">
      <c r="A125" s="39"/>
      <c r="B125" s="174"/>
      <c r="C125" s="175" t="s">
        <v>8</v>
      </c>
      <c r="D125" s="175" t="s">
        <v>241</v>
      </c>
      <c r="E125" s="176" t="s">
        <v>4071</v>
      </c>
      <c r="F125" s="177" t="s">
        <v>4072</v>
      </c>
      <c r="G125" s="178" t="s">
        <v>2689</v>
      </c>
      <c r="H125" s="179">
        <v>1</v>
      </c>
      <c r="I125" s="180"/>
      <c r="J125" s="181">
        <f>ROUND(I125*H125,2)</f>
        <v>0</v>
      </c>
      <c r="K125" s="177" t="s">
        <v>460</v>
      </c>
      <c r="L125" s="40"/>
      <c r="M125" s="182" t="s">
        <v>3</v>
      </c>
      <c r="N125" s="183" t="s">
        <v>45</v>
      </c>
      <c r="O125" s="73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186" t="s">
        <v>246</v>
      </c>
      <c r="AT125" s="186" t="s">
        <v>241</v>
      </c>
      <c r="AU125" s="186" t="s">
        <v>86</v>
      </c>
      <c r="AY125" s="20" t="s">
        <v>239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20" t="s">
        <v>86</v>
      </c>
      <c r="BK125" s="187">
        <f>ROUND(I125*H125,2)</f>
        <v>0</v>
      </c>
      <c r="BL125" s="20" t="s">
        <v>246</v>
      </c>
      <c r="BM125" s="186" t="s">
        <v>4127</v>
      </c>
    </row>
    <row r="126" s="2" customFormat="1" ht="33" customHeight="1">
      <c r="A126" s="39"/>
      <c r="B126" s="174"/>
      <c r="C126" s="175" t="s">
        <v>404</v>
      </c>
      <c r="D126" s="175" t="s">
        <v>241</v>
      </c>
      <c r="E126" s="176" t="s">
        <v>4074</v>
      </c>
      <c r="F126" s="177" t="s">
        <v>4075</v>
      </c>
      <c r="G126" s="178" t="s">
        <v>2689</v>
      </c>
      <c r="H126" s="179">
        <v>1</v>
      </c>
      <c r="I126" s="180"/>
      <c r="J126" s="181">
        <f>ROUND(I126*H126,2)</f>
        <v>0</v>
      </c>
      <c r="K126" s="177" t="s">
        <v>460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86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4128</v>
      </c>
    </row>
    <row r="127" s="2" customFormat="1">
      <c r="A127" s="39"/>
      <c r="B127" s="174"/>
      <c r="C127" s="175" t="s">
        <v>408</v>
      </c>
      <c r="D127" s="175" t="s">
        <v>241</v>
      </c>
      <c r="E127" s="176" t="s">
        <v>4077</v>
      </c>
      <c r="F127" s="177" t="s">
        <v>4078</v>
      </c>
      <c r="G127" s="178" t="s">
        <v>2689</v>
      </c>
      <c r="H127" s="179">
        <v>1</v>
      </c>
      <c r="I127" s="180"/>
      <c r="J127" s="181">
        <f>ROUND(I127*H127,2)</f>
        <v>0</v>
      </c>
      <c r="K127" s="177" t="s">
        <v>460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246</v>
      </c>
      <c r="AT127" s="186" t="s">
        <v>241</v>
      </c>
      <c r="AU127" s="186" t="s">
        <v>86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246</v>
      </c>
      <c r="BM127" s="186" t="s">
        <v>4129</v>
      </c>
    </row>
    <row r="128" s="2" customFormat="1" ht="16.5" customHeight="1">
      <c r="A128" s="39"/>
      <c r="B128" s="174"/>
      <c r="C128" s="175" t="s">
        <v>412</v>
      </c>
      <c r="D128" s="175" t="s">
        <v>241</v>
      </c>
      <c r="E128" s="176" t="s">
        <v>4083</v>
      </c>
      <c r="F128" s="177" t="s">
        <v>4084</v>
      </c>
      <c r="G128" s="178" t="s">
        <v>470</v>
      </c>
      <c r="H128" s="179">
        <v>1</v>
      </c>
      <c r="I128" s="180"/>
      <c r="J128" s="181">
        <f>ROUND(I128*H128,2)</f>
        <v>0</v>
      </c>
      <c r="K128" s="177" t="s">
        <v>460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0</v>
      </c>
      <c r="R128" s="184">
        <f>Q128*H128</f>
        <v>0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246</v>
      </c>
      <c r="AT128" s="186" t="s">
        <v>241</v>
      </c>
      <c r="AU128" s="186" t="s">
        <v>86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4130</v>
      </c>
    </row>
    <row r="129" s="2" customFormat="1" ht="16.5" customHeight="1">
      <c r="A129" s="39"/>
      <c r="B129" s="174"/>
      <c r="C129" s="175" t="s">
        <v>416</v>
      </c>
      <c r="D129" s="175" t="s">
        <v>241</v>
      </c>
      <c r="E129" s="176" t="s">
        <v>4086</v>
      </c>
      <c r="F129" s="177" t="s">
        <v>4087</v>
      </c>
      <c r="G129" s="178" t="s">
        <v>470</v>
      </c>
      <c r="H129" s="179">
        <v>1</v>
      </c>
      <c r="I129" s="180"/>
      <c r="J129" s="181">
        <f>ROUND(I129*H129,2)</f>
        <v>0</v>
      </c>
      <c r="K129" s="177" t="s">
        <v>460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246</v>
      </c>
      <c r="AT129" s="186" t="s">
        <v>241</v>
      </c>
      <c r="AU129" s="186" t="s">
        <v>86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246</v>
      </c>
      <c r="BM129" s="186" t="s">
        <v>4131</v>
      </c>
    </row>
    <row r="130" s="2" customFormat="1" ht="16.5" customHeight="1">
      <c r="A130" s="39"/>
      <c r="B130" s="174"/>
      <c r="C130" s="175" t="s">
        <v>420</v>
      </c>
      <c r="D130" s="175" t="s">
        <v>241</v>
      </c>
      <c r="E130" s="176" t="s">
        <v>4089</v>
      </c>
      <c r="F130" s="177" t="s">
        <v>4090</v>
      </c>
      <c r="G130" s="178" t="s">
        <v>470</v>
      </c>
      <c r="H130" s="179">
        <v>1</v>
      </c>
      <c r="I130" s="180"/>
      <c r="J130" s="181">
        <f>ROUND(I130*H130,2)</f>
        <v>0</v>
      </c>
      <c r="K130" s="177" t="s">
        <v>460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246</v>
      </c>
      <c r="AT130" s="186" t="s">
        <v>241</v>
      </c>
      <c r="AU130" s="186" t="s">
        <v>86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246</v>
      </c>
      <c r="BM130" s="186" t="s">
        <v>4132</v>
      </c>
    </row>
    <row r="131" s="2" customFormat="1" ht="16.5" customHeight="1">
      <c r="A131" s="39"/>
      <c r="B131" s="174"/>
      <c r="C131" s="175" t="s">
        <v>425</v>
      </c>
      <c r="D131" s="175" t="s">
        <v>241</v>
      </c>
      <c r="E131" s="176" t="s">
        <v>4092</v>
      </c>
      <c r="F131" s="177" t="s">
        <v>4093</v>
      </c>
      <c r="G131" s="178" t="s">
        <v>470</v>
      </c>
      <c r="H131" s="179">
        <v>1</v>
      </c>
      <c r="I131" s="180"/>
      <c r="J131" s="181">
        <f>ROUND(I131*H131,2)</f>
        <v>0</v>
      </c>
      <c r="K131" s="177" t="s">
        <v>460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</v>
      </c>
      <c r="R131" s="184">
        <f>Q131*H131</f>
        <v>0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246</v>
      </c>
      <c r="AT131" s="186" t="s">
        <v>241</v>
      </c>
      <c r="AU131" s="186" t="s">
        <v>86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246</v>
      </c>
      <c r="BM131" s="186" t="s">
        <v>4133</v>
      </c>
    </row>
    <row r="132" s="2" customFormat="1" ht="16.5" customHeight="1">
      <c r="A132" s="39"/>
      <c r="B132" s="174"/>
      <c r="C132" s="175" t="s">
        <v>429</v>
      </c>
      <c r="D132" s="175" t="s">
        <v>241</v>
      </c>
      <c r="E132" s="176" t="s">
        <v>4095</v>
      </c>
      <c r="F132" s="177" t="s">
        <v>4096</v>
      </c>
      <c r="G132" s="178" t="s">
        <v>2689</v>
      </c>
      <c r="H132" s="179">
        <v>1</v>
      </c>
      <c r="I132" s="180"/>
      <c r="J132" s="181">
        <f>ROUND(I132*H132,2)</f>
        <v>0</v>
      </c>
      <c r="K132" s="177" t="s">
        <v>460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246</v>
      </c>
      <c r="AT132" s="186" t="s">
        <v>241</v>
      </c>
      <c r="AU132" s="186" t="s">
        <v>86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4134</v>
      </c>
    </row>
    <row r="133" s="2" customFormat="1" ht="16.5" customHeight="1">
      <c r="A133" s="39"/>
      <c r="B133" s="174"/>
      <c r="C133" s="175" t="s">
        <v>433</v>
      </c>
      <c r="D133" s="175" t="s">
        <v>241</v>
      </c>
      <c r="E133" s="176" t="s">
        <v>4098</v>
      </c>
      <c r="F133" s="177" t="s">
        <v>4099</v>
      </c>
      <c r="G133" s="178" t="s">
        <v>2689</v>
      </c>
      <c r="H133" s="179">
        <v>1</v>
      </c>
      <c r="I133" s="180"/>
      <c r="J133" s="181">
        <f>ROUND(I133*H133,2)</f>
        <v>0</v>
      </c>
      <c r="K133" s="177" t="s">
        <v>460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</v>
      </c>
      <c r="R133" s="184">
        <f>Q133*H133</f>
        <v>0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246</v>
      </c>
      <c r="AT133" s="186" t="s">
        <v>241</v>
      </c>
      <c r="AU133" s="186" t="s">
        <v>86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246</v>
      </c>
      <c r="BM133" s="186" t="s">
        <v>4135</v>
      </c>
    </row>
    <row r="134" s="2" customFormat="1" ht="16.5" customHeight="1">
      <c r="A134" s="39"/>
      <c r="B134" s="174"/>
      <c r="C134" s="175" t="s">
        <v>441</v>
      </c>
      <c r="D134" s="175" t="s">
        <v>241</v>
      </c>
      <c r="E134" s="176" t="s">
        <v>4101</v>
      </c>
      <c r="F134" s="177" t="s">
        <v>4102</v>
      </c>
      <c r="G134" s="178" t="s">
        <v>470</v>
      </c>
      <c r="H134" s="179">
        <v>6</v>
      </c>
      <c r="I134" s="180"/>
      <c r="J134" s="181">
        <f>ROUND(I134*H134,2)</f>
        <v>0</v>
      </c>
      <c r="K134" s="177" t="s">
        <v>460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</v>
      </c>
      <c r="R134" s="184">
        <f>Q134*H134</f>
        <v>0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86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4136</v>
      </c>
    </row>
    <row r="135" s="2" customFormat="1" ht="16.5" customHeight="1">
      <c r="A135" s="39"/>
      <c r="B135" s="174"/>
      <c r="C135" s="175" t="s">
        <v>446</v>
      </c>
      <c r="D135" s="175" t="s">
        <v>241</v>
      </c>
      <c r="E135" s="176" t="s">
        <v>4104</v>
      </c>
      <c r="F135" s="177" t="s">
        <v>4105</v>
      </c>
      <c r="G135" s="178" t="s">
        <v>2689</v>
      </c>
      <c r="H135" s="179">
        <v>1</v>
      </c>
      <c r="I135" s="180"/>
      <c r="J135" s="181">
        <f>ROUND(I135*H135,2)</f>
        <v>0</v>
      </c>
      <c r="K135" s="177" t="s">
        <v>460</v>
      </c>
      <c r="L135" s="40"/>
      <c r="M135" s="182" t="s">
        <v>3</v>
      </c>
      <c r="N135" s="183" t="s">
        <v>45</v>
      </c>
      <c r="O135" s="73"/>
      <c r="P135" s="184">
        <f>O135*H135</f>
        <v>0</v>
      </c>
      <c r="Q135" s="184">
        <v>0</v>
      </c>
      <c r="R135" s="184">
        <f>Q135*H135</f>
        <v>0</v>
      </c>
      <c r="S135" s="184">
        <v>0</v>
      </c>
      <c r="T135" s="185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246</v>
      </c>
      <c r="AT135" s="186" t="s">
        <v>241</v>
      </c>
      <c r="AU135" s="186" t="s">
        <v>86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246</v>
      </c>
      <c r="BM135" s="186" t="s">
        <v>4137</v>
      </c>
    </row>
    <row r="136" s="2" customFormat="1" ht="16.5" customHeight="1">
      <c r="A136" s="39"/>
      <c r="B136" s="174"/>
      <c r="C136" s="175" t="s">
        <v>542</v>
      </c>
      <c r="D136" s="175" t="s">
        <v>241</v>
      </c>
      <c r="E136" s="176" t="s">
        <v>4107</v>
      </c>
      <c r="F136" s="177" t="s">
        <v>4108</v>
      </c>
      <c r="G136" s="178" t="s">
        <v>4109</v>
      </c>
      <c r="H136" s="179">
        <v>8</v>
      </c>
      <c r="I136" s="180"/>
      <c r="J136" s="181">
        <f>ROUND(I136*H136,2)</f>
        <v>0</v>
      </c>
      <c r="K136" s="177" t="s">
        <v>460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246</v>
      </c>
      <c r="AT136" s="186" t="s">
        <v>241</v>
      </c>
      <c r="AU136" s="186" t="s">
        <v>86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246</v>
      </c>
      <c r="BM136" s="186" t="s">
        <v>4138</v>
      </c>
    </row>
    <row r="137" s="2" customFormat="1" ht="16.5" customHeight="1">
      <c r="A137" s="39"/>
      <c r="B137" s="174"/>
      <c r="C137" s="175" t="s">
        <v>1024</v>
      </c>
      <c r="D137" s="175" t="s">
        <v>241</v>
      </c>
      <c r="E137" s="176" t="s">
        <v>4111</v>
      </c>
      <c r="F137" s="177" t="s">
        <v>4112</v>
      </c>
      <c r="G137" s="178" t="s">
        <v>4109</v>
      </c>
      <c r="H137" s="179">
        <v>10</v>
      </c>
      <c r="I137" s="180"/>
      <c r="J137" s="181">
        <f>ROUND(I137*H137,2)</f>
        <v>0</v>
      </c>
      <c r="K137" s="177" t="s">
        <v>460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</v>
      </c>
      <c r="R137" s="184">
        <f>Q137*H137</f>
        <v>0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246</v>
      </c>
      <c r="AT137" s="186" t="s">
        <v>241</v>
      </c>
      <c r="AU137" s="186" t="s">
        <v>86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4139</v>
      </c>
    </row>
    <row r="138" s="2" customFormat="1">
      <c r="A138" s="39"/>
      <c r="B138" s="40"/>
      <c r="C138" s="39"/>
      <c r="D138" s="189" t="s">
        <v>391</v>
      </c>
      <c r="E138" s="39"/>
      <c r="F138" s="227" t="s">
        <v>4114</v>
      </c>
      <c r="G138" s="39"/>
      <c r="H138" s="39"/>
      <c r="I138" s="228"/>
      <c r="J138" s="39"/>
      <c r="K138" s="39"/>
      <c r="L138" s="40"/>
      <c r="M138" s="229"/>
      <c r="N138" s="230"/>
      <c r="O138" s="73"/>
      <c r="P138" s="73"/>
      <c r="Q138" s="73"/>
      <c r="R138" s="73"/>
      <c r="S138" s="73"/>
      <c r="T138" s="74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20" t="s">
        <v>391</v>
      </c>
      <c r="AU138" s="20" t="s">
        <v>86</v>
      </c>
    </row>
    <row r="139" s="2" customFormat="1" ht="21.75" customHeight="1">
      <c r="A139" s="39"/>
      <c r="B139" s="174"/>
      <c r="C139" s="175" t="s">
        <v>1028</v>
      </c>
      <c r="D139" s="175" t="s">
        <v>241</v>
      </c>
      <c r="E139" s="176" t="s">
        <v>4115</v>
      </c>
      <c r="F139" s="177" t="s">
        <v>4116</v>
      </c>
      <c r="G139" s="178" t="s">
        <v>4109</v>
      </c>
      <c r="H139" s="179">
        <v>220</v>
      </c>
      <c r="I139" s="180"/>
      <c r="J139" s="181">
        <f>ROUND(I139*H139,2)</f>
        <v>0</v>
      </c>
      <c r="K139" s="177" t="s">
        <v>460</v>
      </c>
      <c r="L139" s="40"/>
      <c r="M139" s="182" t="s">
        <v>3</v>
      </c>
      <c r="N139" s="183" t="s">
        <v>45</v>
      </c>
      <c r="O139" s="73"/>
      <c r="P139" s="184">
        <f>O139*H139</f>
        <v>0</v>
      </c>
      <c r="Q139" s="184">
        <v>0</v>
      </c>
      <c r="R139" s="184">
        <f>Q139*H139</f>
        <v>0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246</v>
      </c>
      <c r="AT139" s="186" t="s">
        <v>241</v>
      </c>
      <c r="AU139" s="186" t="s">
        <v>86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4140</v>
      </c>
    </row>
    <row r="140" s="2" customFormat="1">
      <c r="A140" s="39"/>
      <c r="B140" s="174"/>
      <c r="C140" s="175" t="s">
        <v>1032</v>
      </c>
      <c r="D140" s="175" t="s">
        <v>241</v>
      </c>
      <c r="E140" s="176" t="s">
        <v>4118</v>
      </c>
      <c r="F140" s="177" t="s">
        <v>4119</v>
      </c>
      <c r="G140" s="178" t="s">
        <v>244</v>
      </c>
      <c r="H140" s="179">
        <v>47</v>
      </c>
      <c r="I140" s="180"/>
      <c r="J140" s="181">
        <f>ROUND(I140*H140,2)</f>
        <v>0</v>
      </c>
      <c r="K140" s="177" t="s">
        <v>460</v>
      </c>
      <c r="L140" s="40"/>
      <c r="M140" s="182" t="s">
        <v>3</v>
      </c>
      <c r="N140" s="183" t="s">
        <v>45</v>
      </c>
      <c r="O140" s="73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246</v>
      </c>
      <c r="AT140" s="186" t="s">
        <v>241</v>
      </c>
      <c r="AU140" s="186" t="s">
        <v>86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4141</v>
      </c>
    </row>
    <row r="141" s="2" customFormat="1">
      <c r="A141" s="39"/>
      <c r="B141" s="40"/>
      <c r="C141" s="39"/>
      <c r="D141" s="189" t="s">
        <v>391</v>
      </c>
      <c r="E141" s="39"/>
      <c r="F141" s="227" t="s">
        <v>4121</v>
      </c>
      <c r="G141" s="39"/>
      <c r="H141" s="39"/>
      <c r="I141" s="228"/>
      <c r="J141" s="39"/>
      <c r="K141" s="39"/>
      <c r="L141" s="40"/>
      <c r="M141" s="229"/>
      <c r="N141" s="230"/>
      <c r="O141" s="73"/>
      <c r="P141" s="73"/>
      <c r="Q141" s="73"/>
      <c r="R141" s="73"/>
      <c r="S141" s="73"/>
      <c r="T141" s="74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20" t="s">
        <v>391</v>
      </c>
      <c r="AU141" s="20" t="s">
        <v>86</v>
      </c>
    </row>
    <row r="142" s="2" customFormat="1">
      <c r="A142" s="39"/>
      <c r="B142" s="174"/>
      <c r="C142" s="175" t="s">
        <v>1044</v>
      </c>
      <c r="D142" s="175" t="s">
        <v>241</v>
      </c>
      <c r="E142" s="176" t="s">
        <v>4142</v>
      </c>
      <c r="F142" s="177" t="s">
        <v>4143</v>
      </c>
      <c r="G142" s="178" t="s">
        <v>2689</v>
      </c>
      <c r="H142" s="179">
        <v>1</v>
      </c>
      <c r="I142" s="180"/>
      <c r="J142" s="181">
        <f>ROUND(I142*H142,2)</f>
        <v>0</v>
      </c>
      <c r="K142" s="177" t="s">
        <v>460</v>
      </c>
      <c r="L142" s="40"/>
      <c r="M142" s="182" t="s">
        <v>3</v>
      </c>
      <c r="N142" s="183" t="s">
        <v>45</v>
      </c>
      <c r="O142" s="73"/>
      <c r="P142" s="184">
        <f>O142*H142</f>
        <v>0</v>
      </c>
      <c r="Q142" s="184">
        <v>0</v>
      </c>
      <c r="R142" s="184">
        <f>Q142*H142</f>
        <v>0</v>
      </c>
      <c r="S142" s="184">
        <v>0</v>
      </c>
      <c r="T142" s="18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186" t="s">
        <v>246</v>
      </c>
      <c r="AT142" s="186" t="s">
        <v>241</v>
      </c>
      <c r="AU142" s="186" t="s">
        <v>86</v>
      </c>
      <c r="AY142" s="20" t="s">
        <v>239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20" t="s">
        <v>86</v>
      </c>
      <c r="BK142" s="187">
        <f>ROUND(I142*H142,2)</f>
        <v>0</v>
      </c>
      <c r="BL142" s="20" t="s">
        <v>246</v>
      </c>
      <c r="BM142" s="186" t="s">
        <v>4144</v>
      </c>
    </row>
    <row r="143" s="2" customFormat="1" ht="44.25" customHeight="1">
      <c r="A143" s="39"/>
      <c r="B143" s="174"/>
      <c r="C143" s="175" t="s">
        <v>1048</v>
      </c>
      <c r="D143" s="175" t="s">
        <v>241</v>
      </c>
      <c r="E143" s="176" t="s">
        <v>4145</v>
      </c>
      <c r="F143" s="177" t="s">
        <v>4146</v>
      </c>
      <c r="G143" s="178" t="s">
        <v>2689</v>
      </c>
      <c r="H143" s="179">
        <v>1</v>
      </c>
      <c r="I143" s="180"/>
      <c r="J143" s="181">
        <f>ROUND(I143*H143,2)</f>
        <v>0</v>
      </c>
      <c r="K143" s="177" t="s">
        <v>460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0</v>
      </c>
      <c r="R143" s="184">
        <f>Q143*H143</f>
        <v>0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246</v>
      </c>
      <c r="AT143" s="186" t="s">
        <v>241</v>
      </c>
      <c r="AU143" s="186" t="s">
        <v>86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246</v>
      </c>
      <c r="BM143" s="186" t="s">
        <v>4147</v>
      </c>
    </row>
    <row r="144" s="2" customFormat="1" ht="16.5" customHeight="1">
      <c r="A144" s="39"/>
      <c r="B144" s="174"/>
      <c r="C144" s="175" t="s">
        <v>1053</v>
      </c>
      <c r="D144" s="175" t="s">
        <v>241</v>
      </c>
      <c r="E144" s="176" t="s">
        <v>4148</v>
      </c>
      <c r="F144" s="177" t="s">
        <v>4123</v>
      </c>
      <c r="G144" s="178" t="s">
        <v>2689</v>
      </c>
      <c r="H144" s="179">
        <v>1</v>
      </c>
      <c r="I144" s="180"/>
      <c r="J144" s="181">
        <f>ROUND(I144*H144,2)</f>
        <v>0</v>
      </c>
      <c r="K144" s="177" t="s">
        <v>460</v>
      </c>
      <c r="L144" s="40"/>
      <c r="M144" s="182" t="s">
        <v>3</v>
      </c>
      <c r="N144" s="183" t="s">
        <v>45</v>
      </c>
      <c r="O144" s="73"/>
      <c r="P144" s="184">
        <f>O144*H144</f>
        <v>0</v>
      </c>
      <c r="Q144" s="184">
        <v>0</v>
      </c>
      <c r="R144" s="184">
        <f>Q144*H144</f>
        <v>0</v>
      </c>
      <c r="S144" s="184">
        <v>0</v>
      </c>
      <c r="T144" s="18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186" t="s">
        <v>246</v>
      </c>
      <c r="AT144" s="186" t="s">
        <v>241</v>
      </c>
      <c r="AU144" s="186" t="s">
        <v>86</v>
      </c>
      <c r="AY144" s="20" t="s">
        <v>239</v>
      </c>
      <c r="BE144" s="187">
        <f>IF(N144="základní",J144,0)</f>
        <v>0</v>
      </c>
      <c r="BF144" s="187">
        <f>IF(N144="snížená",J144,0)</f>
        <v>0</v>
      </c>
      <c r="BG144" s="187">
        <f>IF(N144="zákl. přenesená",J144,0)</f>
        <v>0</v>
      </c>
      <c r="BH144" s="187">
        <f>IF(N144="sníž. přenesená",J144,0)</f>
        <v>0</v>
      </c>
      <c r="BI144" s="187">
        <f>IF(N144="nulová",J144,0)</f>
        <v>0</v>
      </c>
      <c r="BJ144" s="20" t="s">
        <v>86</v>
      </c>
      <c r="BK144" s="187">
        <f>ROUND(I144*H144,2)</f>
        <v>0</v>
      </c>
      <c r="BL144" s="20" t="s">
        <v>246</v>
      </c>
      <c r="BM144" s="186" t="s">
        <v>4149</v>
      </c>
    </row>
    <row r="145" s="12" customFormat="1" ht="22.8" customHeight="1">
      <c r="A145" s="12"/>
      <c r="B145" s="161"/>
      <c r="C145" s="12"/>
      <c r="D145" s="162" t="s">
        <v>72</v>
      </c>
      <c r="E145" s="172" t="s">
        <v>3187</v>
      </c>
      <c r="F145" s="172" t="s">
        <v>4150</v>
      </c>
      <c r="G145" s="12"/>
      <c r="H145" s="12"/>
      <c r="I145" s="164"/>
      <c r="J145" s="173">
        <f>BK145</f>
        <v>0</v>
      </c>
      <c r="K145" s="12"/>
      <c r="L145" s="161"/>
      <c r="M145" s="166"/>
      <c r="N145" s="167"/>
      <c r="O145" s="167"/>
      <c r="P145" s="168">
        <f>SUM(P146:P166)</f>
        <v>0</v>
      </c>
      <c r="Q145" s="167"/>
      <c r="R145" s="168">
        <f>SUM(R146:R166)</f>
        <v>0</v>
      </c>
      <c r="S145" s="167"/>
      <c r="T145" s="169">
        <f>SUM(T146:T166)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2" t="s">
        <v>80</v>
      </c>
      <c r="AT145" s="170" t="s">
        <v>72</v>
      </c>
      <c r="AU145" s="170" t="s">
        <v>80</v>
      </c>
      <c r="AY145" s="162" t="s">
        <v>239</v>
      </c>
      <c r="BK145" s="171">
        <f>SUM(BK146:BK166)</f>
        <v>0</v>
      </c>
    </row>
    <row r="146" s="2" customFormat="1" ht="16.5" customHeight="1">
      <c r="A146" s="39"/>
      <c r="B146" s="174"/>
      <c r="C146" s="175" t="s">
        <v>1057</v>
      </c>
      <c r="D146" s="175" t="s">
        <v>241</v>
      </c>
      <c r="E146" s="176" t="s">
        <v>4068</v>
      </c>
      <c r="F146" s="177" t="s">
        <v>4069</v>
      </c>
      <c r="G146" s="178" t="s">
        <v>470</v>
      </c>
      <c r="H146" s="179">
        <v>14</v>
      </c>
      <c r="I146" s="180"/>
      <c r="J146" s="181">
        <f>ROUND(I146*H146,2)</f>
        <v>0</v>
      </c>
      <c r="K146" s="177" t="s">
        <v>460</v>
      </c>
      <c r="L146" s="40"/>
      <c r="M146" s="182" t="s">
        <v>3</v>
      </c>
      <c r="N146" s="183" t="s">
        <v>45</v>
      </c>
      <c r="O146" s="73"/>
      <c r="P146" s="184">
        <f>O146*H146</f>
        <v>0</v>
      </c>
      <c r="Q146" s="184">
        <v>0</v>
      </c>
      <c r="R146" s="184">
        <f>Q146*H146</f>
        <v>0</v>
      </c>
      <c r="S146" s="184">
        <v>0</v>
      </c>
      <c r="T146" s="18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186" t="s">
        <v>246</v>
      </c>
      <c r="AT146" s="186" t="s">
        <v>241</v>
      </c>
      <c r="AU146" s="186" t="s">
        <v>86</v>
      </c>
      <c r="AY146" s="20" t="s">
        <v>239</v>
      </c>
      <c r="BE146" s="187">
        <f>IF(N146="základní",J146,0)</f>
        <v>0</v>
      </c>
      <c r="BF146" s="187">
        <f>IF(N146="snížená",J146,0)</f>
        <v>0</v>
      </c>
      <c r="BG146" s="187">
        <f>IF(N146="zákl. přenesená",J146,0)</f>
        <v>0</v>
      </c>
      <c r="BH146" s="187">
        <f>IF(N146="sníž. přenesená",J146,0)</f>
        <v>0</v>
      </c>
      <c r="BI146" s="187">
        <f>IF(N146="nulová",J146,0)</f>
        <v>0</v>
      </c>
      <c r="BJ146" s="20" t="s">
        <v>86</v>
      </c>
      <c r="BK146" s="187">
        <f>ROUND(I146*H146,2)</f>
        <v>0</v>
      </c>
      <c r="BL146" s="20" t="s">
        <v>246</v>
      </c>
      <c r="BM146" s="186" t="s">
        <v>4151</v>
      </c>
    </row>
    <row r="147" s="2" customFormat="1" ht="33" customHeight="1">
      <c r="A147" s="39"/>
      <c r="B147" s="174"/>
      <c r="C147" s="175" t="s">
        <v>1061</v>
      </c>
      <c r="D147" s="175" t="s">
        <v>241</v>
      </c>
      <c r="E147" s="176" t="s">
        <v>4074</v>
      </c>
      <c r="F147" s="177" t="s">
        <v>4075</v>
      </c>
      <c r="G147" s="178" t="s">
        <v>2689</v>
      </c>
      <c r="H147" s="179">
        <v>1</v>
      </c>
      <c r="I147" s="180"/>
      <c r="J147" s="181">
        <f>ROUND(I147*H147,2)</f>
        <v>0</v>
      </c>
      <c r="K147" s="177" t="s">
        <v>460</v>
      </c>
      <c r="L147" s="40"/>
      <c r="M147" s="182" t="s">
        <v>3</v>
      </c>
      <c r="N147" s="183" t="s">
        <v>45</v>
      </c>
      <c r="O147" s="73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246</v>
      </c>
      <c r="AT147" s="186" t="s">
        <v>241</v>
      </c>
      <c r="AU147" s="186" t="s">
        <v>86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4152</v>
      </c>
    </row>
    <row r="148" s="2" customFormat="1">
      <c r="A148" s="39"/>
      <c r="B148" s="174"/>
      <c r="C148" s="175" t="s">
        <v>1068</v>
      </c>
      <c r="D148" s="175" t="s">
        <v>241</v>
      </c>
      <c r="E148" s="176" t="s">
        <v>4077</v>
      </c>
      <c r="F148" s="177" t="s">
        <v>4078</v>
      </c>
      <c r="G148" s="178" t="s">
        <v>2689</v>
      </c>
      <c r="H148" s="179">
        <v>1</v>
      </c>
      <c r="I148" s="180"/>
      <c r="J148" s="181">
        <f>ROUND(I148*H148,2)</f>
        <v>0</v>
      </c>
      <c r="K148" s="177" t="s">
        <v>460</v>
      </c>
      <c r="L148" s="40"/>
      <c r="M148" s="182" t="s">
        <v>3</v>
      </c>
      <c r="N148" s="183" t="s">
        <v>45</v>
      </c>
      <c r="O148" s="73"/>
      <c r="P148" s="184">
        <f>O148*H148</f>
        <v>0</v>
      </c>
      <c r="Q148" s="184">
        <v>0</v>
      </c>
      <c r="R148" s="184">
        <f>Q148*H148</f>
        <v>0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246</v>
      </c>
      <c r="AT148" s="186" t="s">
        <v>241</v>
      </c>
      <c r="AU148" s="186" t="s">
        <v>86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4153</v>
      </c>
    </row>
    <row r="149" s="2" customFormat="1" ht="16.5" customHeight="1">
      <c r="A149" s="39"/>
      <c r="B149" s="174"/>
      <c r="C149" s="175" t="s">
        <v>1073</v>
      </c>
      <c r="D149" s="175" t="s">
        <v>241</v>
      </c>
      <c r="E149" s="176" t="s">
        <v>4083</v>
      </c>
      <c r="F149" s="177" t="s">
        <v>4084</v>
      </c>
      <c r="G149" s="178" t="s">
        <v>470</v>
      </c>
      <c r="H149" s="179">
        <v>1</v>
      </c>
      <c r="I149" s="180"/>
      <c r="J149" s="181">
        <f>ROUND(I149*H149,2)</f>
        <v>0</v>
      </c>
      <c r="K149" s="177" t="s">
        <v>460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0</v>
      </c>
      <c r="R149" s="184">
        <f>Q149*H149</f>
        <v>0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246</v>
      </c>
      <c r="AT149" s="186" t="s">
        <v>241</v>
      </c>
      <c r="AU149" s="186" t="s">
        <v>86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246</v>
      </c>
      <c r="BM149" s="186" t="s">
        <v>4154</v>
      </c>
    </row>
    <row r="150" s="2" customFormat="1" ht="16.5" customHeight="1">
      <c r="A150" s="39"/>
      <c r="B150" s="174"/>
      <c r="C150" s="175" t="s">
        <v>1105</v>
      </c>
      <c r="D150" s="175" t="s">
        <v>241</v>
      </c>
      <c r="E150" s="176" t="s">
        <v>4086</v>
      </c>
      <c r="F150" s="177" t="s">
        <v>4087</v>
      </c>
      <c r="G150" s="178" t="s">
        <v>470</v>
      </c>
      <c r="H150" s="179">
        <v>1</v>
      </c>
      <c r="I150" s="180"/>
      <c r="J150" s="181">
        <f>ROUND(I150*H150,2)</f>
        <v>0</v>
      </c>
      <c r="K150" s="177" t="s">
        <v>460</v>
      </c>
      <c r="L150" s="40"/>
      <c r="M150" s="182" t="s">
        <v>3</v>
      </c>
      <c r="N150" s="183" t="s">
        <v>45</v>
      </c>
      <c r="O150" s="73"/>
      <c r="P150" s="184">
        <f>O150*H150</f>
        <v>0</v>
      </c>
      <c r="Q150" s="184">
        <v>0</v>
      </c>
      <c r="R150" s="184">
        <f>Q150*H150</f>
        <v>0</v>
      </c>
      <c r="S150" s="184">
        <v>0</v>
      </c>
      <c r="T150" s="18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186" t="s">
        <v>246</v>
      </c>
      <c r="AT150" s="186" t="s">
        <v>241</v>
      </c>
      <c r="AU150" s="186" t="s">
        <v>86</v>
      </c>
      <c r="AY150" s="20" t="s">
        <v>239</v>
      </c>
      <c r="BE150" s="187">
        <f>IF(N150="základní",J150,0)</f>
        <v>0</v>
      </c>
      <c r="BF150" s="187">
        <f>IF(N150="snížená",J150,0)</f>
        <v>0</v>
      </c>
      <c r="BG150" s="187">
        <f>IF(N150="zákl. přenesená",J150,0)</f>
        <v>0</v>
      </c>
      <c r="BH150" s="187">
        <f>IF(N150="sníž. přenesená",J150,0)</f>
        <v>0</v>
      </c>
      <c r="BI150" s="187">
        <f>IF(N150="nulová",J150,0)</f>
        <v>0</v>
      </c>
      <c r="BJ150" s="20" t="s">
        <v>86</v>
      </c>
      <c r="BK150" s="187">
        <f>ROUND(I150*H150,2)</f>
        <v>0</v>
      </c>
      <c r="BL150" s="20" t="s">
        <v>246</v>
      </c>
      <c r="BM150" s="186" t="s">
        <v>4155</v>
      </c>
    </row>
    <row r="151" s="2" customFormat="1" ht="16.5" customHeight="1">
      <c r="A151" s="39"/>
      <c r="B151" s="174"/>
      <c r="C151" s="175" t="s">
        <v>1110</v>
      </c>
      <c r="D151" s="175" t="s">
        <v>241</v>
      </c>
      <c r="E151" s="176" t="s">
        <v>4089</v>
      </c>
      <c r="F151" s="177" t="s">
        <v>4090</v>
      </c>
      <c r="G151" s="178" t="s">
        <v>470</v>
      </c>
      <c r="H151" s="179">
        <v>1</v>
      </c>
      <c r="I151" s="180"/>
      <c r="J151" s="181">
        <f>ROUND(I151*H151,2)</f>
        <v>0</v>
      </c>
      <c r="K151" s="177" t="s">
        <v>460</v>
      </c>
      <c r="L151" s="40"/>
      <c r="M151" s="182" t="s">
        <v>3</v>
      </c>
      <c r="N151" s="183" t="s">
        <v>45</v>
      </c>
      <c r="O151" s="73"/>
      <c r="P151" s="184">
        <f>O151*H151</f>
        <v>0</v>
      </c>
      <c r="Q151" s="184">
        <v>0</v>
      </c>
      <c r="R151" s="184">
        <f>Q151*H151</f>
        <v>0</v>
      </c>
      <c r="S151" s="184">
        <v>0</v>
      </c>
      <c r="T151" s="18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186" t="s">
        <v>246</v>
      </c>
      <c r="AT151" s="186" t="s">
        <v>241</v>
      </c>
      <c r="AU151" s="186" t="s">
        <v>86</v>
      </c>
      <c r="AY151" s="20" t="s">
        <v>239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20" t="s">
        <v>86</v>
      </c>
      <c r="BK151" s="187">
        <f>ROUND(I151*H151,2)</f>
        <v>0</v>
      </c>
      <c r="BL151" s="20" t="s">
        <v>246</v>
      </c>
      <c r="BM151" s="186" t="s">
        <v>4156</v>
      </c>
    </row>
    <row r="152" s="2" customFormat="1" ht="16.5" customHeight="1">
      <c r="A152" s="39"/>
      <c r="B152" s="174"/>
      <c r="C152" s="175" t="s">
        <v>1115</v>
      </c>
      <c r="D152" s="175" t="s">
        <v>241</v>
      </c>
      <c r="E152" s="176" t="s">
        <v>4092</v>
      </c>
      <c r="F152" s="177" t="s">
        <v>4093</v>
      </c>
      <c r="G152" s="178" t="s">
        <v>470</v>
      </c>
      <c r="H152" s="179">
        <v>1</v>
      </c>
      <c r="I152" s="180"/>
      <c r="J152" s="181">
        <f>ROUND(I152*H152,2)</f>
        <v>0</v>
      </c>
      <c r="K152" s="177" t="s">
        <v>460</v>
      </c>
      <c r="L152" s="40"/>
      <c r="M152" s="182" t="s">
        <v>3</v>
      </c>
      <c r="N152" s="183" t="s">
        <v>45</v>
      </c>
      <c r="O152" s="73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186" t="s">
        <v>246</v>
      </c>
      <c r="AT152" s="186" t="s">
        <v>241</v>
      </c>
      <c r="AU152" s="186" t="s">
        <v>86</v>
      </c>
      <c r="AY152" s="20" t="s">
        <v>239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20" t="s">
        <v>86</v>
      </c>
      <c r="BK152" s="187">
        <f>ROUND(I152*H152,2)</f>
        <v>0</v>
      </c>
      <c r="BL152" s="20" t="s">
        <v>246</v>
      </c>
      <c r="BM152" s="186" t="s">
        <v>4157</v>
      </c>
    </row>
    <row r="153" s="2" customFormat="1" ht="16.5" customHeight="1">
      <c r="A153" s="39"/>
      <c r="B153" s="174"/>
      <c r="C153" s="175" t="s">
        <v>1123</v>
      </c>
      <c r="D153" s="175" t="s">
        <v>241</v>
      </c>
      <c r="E153" s="176" t="s">
        <v>4095</v>
      </c>
      <c r="F153" s="177" t="s">
        <v>4096</v>
      </c>
      <c r="G153" s="178" t="s">
        <v>2689</v>
      </c>
      <c r="H153" s="179">
        <v>1</v>
      </c>
      <c r="I153" s="180"/>
      <c r="J153" s="181">
        <f>ROUND(I153*H153,2)</f>
        <v>0</v>
      </c>
      <c r="K153" s="177" t="s">
        <v>460</v>
      </c>
      <c r="L153" s="40"/>
      <c r="M153" s="182" t="s">
        <v>3</v>
      </c>
      <c r="N153" s="183" t="s">
        <v>45</v>
      </c>
      <c r="O153" s="73"/>
      <c r="P153" s="184">
        <f>O153*H153</f>
        <v>0</v>
      </c>
      <c r="Q153" s="184">
        <v>0</v>
      </c>
      <c r="R153" s="184">
        <f>Q153*H153</f>
        <v>0</v>
      </c>
      <c r="S153" s="184">
        <v>0</v>
      </c>
      <c r="T153" s="18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186" t="s">
        <v>246</v>
      </c>
      <c r="AT153" s="186" t="s">
        <v>241</v>
      </c>
      <c r="AU153" s="186" t="s">
        <v>86</v>
      </c>
      <c r="AY153" s="20" t="s">
        <v>239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20" t="s">
        <v>86</v>
      </c>
      <c r="BK153" s="187">
        <f>ROUND(I153*H153,2)</f>
        <v>0</v>
      </c>
      <c r="BL153" s="20" t="s">
        <v>246</v>
      </c>
      <c r="BM153" s="186" t="s">
        <v>4158</v>
      </c>
    </row>
    <row r="154" s="2" customFormat="1" ht="16.5" customHeight="1">
      <c r="A154" s="39"/>
      <c r="B154" s="174"/>
      <c r="C154" s="175" t="s">
        <v>1128</v>
      </c>
      <c r="D154" s="175" t="s">
        <v>241</v>
      </c>
      <c r="E154" s="176" t="s">
        <v>4098</v>
      </c>
      <c r="F154" s="177" t="s">
        <v>4099</v>
      </c>
      <c r="G154" s="178" t="s">
        <v>2689</v>
      </c>
      <c r="H154" s="179">
        <v>1</v>
      </c>
      <c r="I154" s="180"/>
      <c r="J154" s="181">
        <f>ROUND(I154*H154,2)</f>
        <v>0</v>
      </c>
      <c r="K154" s="177" t="s">
        <v>460</v>
      </c>
      <c r="L154" s="40"/>
      <c r="M154" s="182" t="s">
        <v>3</v>
      </c>
      <c r="N154" s="183" t="s">
        <v>45</v>
      </c>
      <c r="O154" s="73"/>
      <c r="P154" s="184">
        <f>O154*H154</f>
        <v>0</v>
      </c>
      <c r="Q154" s="184">
        <v>0</v>
      </c>
      <c r="R154" s="184">
        <f>Q154*H154</f>
        <v>0</v>
      </c>
      <c r="S154" s="184">
        <v>0</v>
      </c>
      <c r="T154" s="18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186" t="s">
        <v>246</v>
      </c>
      <c r="AT154" s="186" t="s">
        <v>241</v>
      </c>
      <c r="AU154" s="186" t="s">
        <v>86</v>
      </c>
      <c r="AY154" s="20" t="s">
        <v>239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20" t="s">
        <v>86</v>
      </c>
      <c r="BK154" s="187">
        <f>ROUND(I154*H154,2)</f>
        <v>0</v>
      </c>
      <c r="BL154" s="20" t="s">
        <v>246</v>
      </c>
      <c r="BM154" s="186" t="s">
        <v>4159</v>
      </c>
    </row>
    <row r="155" s="2" customFormat="1" ht="16.5" customHeight="1">
      <c r="A155" s="39"/>
      <c r="B155" s="174"/>
      <c r="C155" s="175" t="s">
        <v>1141</v>
      </c>
      <c r="D155" s="175" t="s">
        <v>241</v>
      </c>
      <c r="E155" s="176" t="s">
        <v>4101</v>
      </c>
      <c r="F155" s="177" t="s">
        <v>4102</v>
      </c>
      <c r="G155" s="178" t="s">
        <v>470</v>
      </c>
      <c r="H155" s="179">
        <v>7</v>
      </c>
      <c r="I155" s="180"/>
      <c r="J155" s="181">
        <f>ROUND(I155*H155,2)</f>
        <v>0</v>
      </c>
      <c r="K155" s="177" t="s">
        <v>460</v>
      </c>
      <c r="L155" s="40"/>
      <c r="M155" s="182" t="s">
        <v>3</v>
      </c>
      <c r="N155" s="183" t="s">
        <v>45</v>
      </c>
      <c r="O155" s="73"/>
      <c r="P155" s="184">
        <f>O155*H155</f>
        <v>0</v>
      </c>
      <c r="Q155" s="184">
        <v>0</v>
      </c>
      <c r="R155" s="184">
        <f>Q155*H155</f>
        <v>0</v>
      </c>
      <c r="S155" s="184">
        <v>0</v>
      </c>
      <c r="T155" s="18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186" t="s">
        <v>246</v>
      </c>
      <c r="AT155" s="186" t="s">
        <v>241</v>
      </c>
      <c r="AU155" s="186" t="s">
        <v>86</v>
      </c>
      <c r="AY155" s="20" t="s">
        <v>239</v>
      </c>
      <c r="BE155" s="187">
        <f>IF(N155="základní",J155,0)</f>
        <v>0</v>
      </c>
      <c r="BF155" s="187">
        <f>IF(N155="snížená",J155,0)</f>
        <v>0</v>
      </c>
      <c r="BG155" s="187">
        <f>IF(N155="zákl. přenesená",J155,0)</f>
        <v>0</v>
      </c>
      <c r="BH155" s="187">
        <f>IF(N155="sníž. přenesená",J155,0)</f>
        <v>0</v>
      </c>
      <c r="BI155" s="187">
        <f>IF(N155="nulová",J155,0)</f>
        <v>0</v>
      </c>
      <c r="BJ155" s="20" t="s">
        <v>86</v>
      </c>
      <c r="BK155" s="187">
        <f>ROUND(I155*H155,2)</f>
        <v>0</v>
      </c>
      <c r="BL155" s="20" t="s">
        <v>246</v>
      </c>
      <c r="BM155" s="186" t="s">
        <v>4160</v>
      </c>
    </row>
    <row r="156" s="2" customFormat="1" ht="16.5" customHeight="1">
      <c r="A156" s="39"/>
      <c r="B156" s="174"/>
      <c r="C156" s="175" t="s">
        <v>1146</v>
      </c>
      <c r="D156" s="175" t="s">
        <v>241</v>
      </c>
      <c r="E156" s="176" t="s">
        <v>4104</v>
      </c>
      <c r="F156" s="177" t="s">
        <v>4105</v>
      </c>
      <c r="G156" s="178" t="s">
        <v>2689</v>
      </c>
      <c r="H156" s="179">
        <v>1</v>
      </c>
      <c r="I156" s="180"/>
      <c r="J156" s="181">
        <f>ROUND(I156*H156,2)</f>
        <v>0</v>
      </c>
      <c r="K156" s="177" t="s">
        <v>460</v>
      </c>
      <c r="L156" s="40"/>
      <c r="M156" s="182" t="s">
        <v>3</v>
      </c>
      <c r="N156" s="183" t="s">
        <v>45</v>
      </c>
      <c r="O156" s="73"/>
      <c r="P156" s="184">
        <f>O156*H156</f>
        <v>0</v>
      </c>
      <c r="Q156" s="184">
        <v>0</v>
      </c>
      <c r="R156" s="184">
        <f>Q156*H156</f>
        <v>0</v>
      </c>
      <c r="S156" s="184">
        <v>0</v>
      </c>
      <c r="T156" s="18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186" t="s">
        <v>246</v>
      </c>
      <c r="AT156" s="186" t="s">
        <v>241</v>
      </c>
      <c r="AU156" s="186" t="s">
        <v>86</v>
      </c>
      <c r="AY156" s="20" t="s">
        <v>239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20" t="s">
        <v>86</v>
      </c>
      <c r="BK156" s="187">
        <f>ROUND(I156*H156,2)</f>
        <v>0</v>
      </c>
      <c r="BL156" s="20" t="s">
        <v>246</v>
      </c>
      <c r="BM156" s="186" t="s">
        <v>4161</v>
      </c>
    </row>
    <row r="157" s="2" customFormat="1" ht="16.5" customHeight="1">
      <c r="A157" s="39"/>
      <c r="B157" s="174"/>
      <c r="C157" s="175" t="s">
        <v>1150</v>
      </c>
      <c r="D157" s="175" t="s">
        <v>241</v>
      </c>
      <c r="E157" s="176" t="s">
        <v>4107</v>
      </c>
      <c r="F157" s="177" t="s">
        <v>4108</v>
      </c>
      <c r="G157" s="178" t="s">
        <v>4109</v>
      </c>
      <c r="H157" s="179">
        <v>8</v>
      </c>
      <c r="I157" s="180"/>
      <c r="J157" s="181">
        <f>ROUND(I157*H157,2)</f>
        <v>0</v>
      </c>
      <c r="K157" s="177" t="s">
        <v>460</v>
      </c>
      <c r="L157" s="40"/>
      <c r="M157" s="182" t="s">
        <v>3</v>
      </c>
      <c r="N157" s="183" t="s">
        <v>45</v>
      </c>
      <c r="O157" s="73"/>
      <c r="P157" s="184">
        <f>O157*H157</f>
        <v>0</v>
      </c>
      <c r="Q157" s="184">
        <v>0</v>
      </c>
      <c r="R157" s="184">
        <f>Q157*H157</f>
        <v>0</v>
      </c>
      <c r="S157" s="184">
        <v>0</v>
      </c>
      <c r="T157" s="18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186" t="s">
        <v>246</v>
      </c>
      <c r="AT157" s="186" t="s">
        <v>241</v>
      </c>
      <c r="AU157" s="186" t="s">
        <v>86</v>
      </c>
      <c r="AY157" s="20" t="s">
        <v>239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20" t="s">
        <v>86</v>
      </c>
      <c r="BK157" s="187">
        <f>ROUND(I157*H157,2)</f>
        <v>0</v>
      </c>
      <c r="BL157" s="20" t="s">
        <v>246</v>
      </c>
      <c r="BM157" s="186" t="s">
        <v>4162</v>
      </c>
    </row>
    <row r="158" s="2" customFormat="1" ht="16.5" customHeight="1">
      <c r="A158" s="39"/>
      <c r="B158" s="174"/>
      <c r="C158" s="175" t="s">
        <v>1154</v>
      </c>
      <c r="D158" s="175" t="s">
        <v>241</v>
      </c>
      <c r="E158" s="176" t="s">
        <v>4111</v>
      </c>
      <c r="F158" s="177" t="s">
        <v>4112</v>
      </c>
      <c r="G158" s="178" t="s">
        <v>4109</v>
      </c>
      <c r="H158" s="179">
        <v>12</v>
      </c>
      <c r="I158" s="180"/>
      <c r="J158" s="181">
        <f>ROUND(I158*H158,2)</f>
        <v>0</v>
      </c>
      <c r="K158" s="177" t="s">
        <v>460</v>
      </c>
      <c r="L158" s="40"/>
      <c r="M158" s="182" t="s">
        <v>3</v>
      </c>
      <c r="N158" s="183" t="s">
        <v>45</v>
      </c>
      <c r="O158" s="73"/>
      <c r="P158" s="184">
        <f>O158*H158</f>
        <v>0</v>
      </c>
      <c r="Q158" s="184">
        <v>0</v>
      </c>
      <c r="R158" s="184">
        <f>Q158*H158</f>
        <v>0</v>
      </c>
      <c r="S158" s="184">
        <v>0</v>
      </c>
      <c r="T158" s="18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186" t="s">
        <v>246</v>
      </c>
      <c r="AT158" s="186" t="s">
        <v>241</v>
      </c>
      <c r="AU158" s="186" t="s">
        <v>86</v>
      </c>
      <c r="AY158" s="20" t="s">
        <v>239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20" t="s">
        <v>86</v>
      </c>
      <c r="BK158" s="187">
        <f>ROUND(I158*H158,2)</f>
        <v>0</v>
      </c>
      <c r="BL158" s="20" t="s">
        <v>246</v>
      </c>
      <c r="BM158" s="186" t="s">
        <v>4163</v>
      </c>
    </row>
    <row r="159" s="2" customFormat="1">
      <c r="A159" s="39"/>
      <c r="B159" s="40"/>
      <c r="C159" s="39"/>
      <c r="D159" s="189" t="s">
        <v>391</v>
      </c>
      <c r="E159" s="39"/>
      <c r="F159" s="227" t="s">
        <v>4114</v>
      </c>
      <c r="G159" s="39"/>
      <c r="H159" s="39"/>
      <c r="I159" s="228"/>
      <c r="J159" s="39"/>
      <c r="K159" s="39"/>
      <c r="L159" s="40"/>
      <c r="M159" s="229"/>
      <c r="N159" s="230"/>
      <c r="O159" s="73"/>
      <c r="P159" s="73"/>
      <c r="Q159" s="73"/>
      <c r="R159" s="73"/>
      <c r="S159" s="73"/>
      <c r="T159" s="74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20" t="s">
        <v>391</v>
      </c>
      <c r="AU159" s="20" t="s">
        <v>86</v>
      </c>
    </row>
    <row r="160" s="2" customFormat="1" ht="21.75" customHeight="1">
      <c r="A160" s="39"/>
      <c r="B160" s="174"/>
      <c r="C160" s="175" t="s">
        <v>1163</v>
      </c>
      <c r="D160" s="175" t="s">
        <v>241</v>
      </c>
      <c r="E160" s="176" t="s">
        <v>4115</v>
      </c>
      <c r="F160" s="177" t="s">
        <v>4116</v>
      </c>
      <c r="G160" s="178" t="s">
        <v>4109</v>
      </c>
      <c r="H160" s="179">
        <v>380</v>
      </c>
      <c r="I160" s="180"/>
      <c r="J160" s="181">
        <f>ROUND(I160*H160,2)</f>
        <v>0</v>
      </c>
      <c r="K160" s="177" t="s">
        <v>460</v>
      </c>
      <c r="L160" s="40"/>
      <c r="M160" s="182" t="s">
        <v>3</v>
      </c>
      <c r="N160" s="183" t="s">
        <v>45</v>
      </c>
      <c r="O160" s="73"/>
      <c r="P160" s="184">
        <f>O160*H160</f>
        <v>0</v>
      </c>
      <c r="Q160" s="184">
        <v>0</v>
      </c>
      <c r="R160" s="184">
        <f>Q160*H160</f>
        <v>0</v>
      </c>
      <c r="S160" s="184">
        <v>0</v>
      </c>
      <c r="T160" s="18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186" t="s">
        <v>246</v>
      </c>
      <c r="AT160" s="186" t="s">
        <v>241</v>
      </c>
      <c r="AU160" s="186" t="s">
        <v>86</v>
      </c>
      <c r="AY160" s="20" t="s">
        <v>239</v>
      </c>
      <c r="BE160" s="187">
        <f>IF(N160="základní",J160,0)</f>
        <v>0</v>
      </c>
      <c r="BF160" s="187">
        <f>IF(N160="snížená",J160,0)</f>
        <v>0</v>
      </c>
      <c r="BG160" s="187">
        <f>IF(N160="zákl. přenesená",J160,0)</f>
        <v>0</v>
      </c>
      <c r="BH160" s="187">
        <f>IF(N160="sníž. přenesená",J160,0)</f>
        <v>0</v>
      </c>
      <c r="BI160" s="187">
        <f>IF(N160="nulová",J160,0)</f>
        <v>0</v>
      </c>
      <c r="BJ160" s="20" t="s">
        <v>86</v>
      </c>
      <c r="BK160" s="187">
        <f>ROUND(I160*H160,2)</f>
        <v>0</v>
      </c>
      <c r="BL160" s="20" t="s">
        <v>246</v>
      </c>
      <c r="BM160" s="186" t="s">
        <v>4164</v>
      </c>
    </row>
    <row r="161" s="2" customFormat="1">
      <c r="A161" s="39"/>
      <c r="B161" s="174"/>
      <c r="C161" s="175" t="s">
        <v>1169</v>
      </c>
      <c r="D161" s="175" t="s">
        <v>241</v>
      </c>
      <c r="E161" s="176" t="s">
        <v>4118</v>
      </c>
      <c r="F161" s="177" t="s">
        <v>4119</v>
      </c>
      <c r="G161" s="178" t="s">
        <v>244</v>
      </c>
      <c r="H161" s="179">
        <v>75</v>
      </c>
      <c r="I161" s="180"/>
      <c r="J161" s="181">
        <f>ROUND(I161*H161,2)</f>
        <v>0</v>
      </c>
      <c r="K161" s="177" t="s">
        <v>460</v>
      </c>
      <c r="L161" s="40"/>
      <c r="M161" s="182" t="s">
        <v>3</v>
      </c>
      <c r="N161" s="183" t="s">
        <v>45</v>
      </c>
      <c r="O161" s="73"/>
      <c r="P161" s="184">
        <f>O161*H161</f>
        <v>0</v>
      </c>
      <c r="Q161" s="184">
        <v>0</v>
      </c>
      <c r="R161" s="184">
        <f>Q161*H161</f>
        <v>0</v>
      </c>
      <c r="S161" s="184">
        <v>0</v>
      </c>
      <c r="T161" s="18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186" t="s">
        <v>246</v>
      </c>
      <c r="AT161" s="186" t="s">
        <v>241</v>
      </c>
      <c r="AU161" s="186" t="s">
        <v>86</v>
      </c>
      <c r="AY161" s="20" t="s">
        <v>239</v>
      </c>
      <c r="BE161" s="187">
        <f>IF(N161="základní",J161,0)</f>
        <v>0</v>
      </c>
      <c r="BF161" s="187">
        <f>IF(N161="snížená",J161,0)</f>
        <v>0</v>
      </c>
      <c r="BG161" s="187">
        <f>IF(N161="zákl. přenesená",J161,0)</f>
        <v>0</v>
      </c>
      <c r="BH161" s="187">
        <f>IF(N161="sníž. přenesená",J161,0)</f>
        <v>0</v>
      </c>
      <c r="BI161" s="187">
        <f>IF(N161="nulová",J161,0)</f>
        <v>0</v>
      </c>
      <c r="BJ161" s="20" t="s">
        <v>86</v>
      </c>
      <c r="BK161" s="187">
        <f>ROUND(I161*H161,2)</f>
        <v>0</v>
      </c>
      <c r="BL161" s="20" t="s">
        <v>246</v>
      </c>
      <c r="BM161" s="186" t="s">
        <v>4165</v>
      </c>
    </row>
    <row r="162" s="2" customFormat="1">
      <c r="A162" s="39"/>
      <c r="B162" s="40"/>
      <c r="C162" s="39"/>
      <c r="D162" s="189" t="s">
        <v>391</v>
      </c>
      <c r="E162" s="39"/>
      <c r="F162" s="227" t="s">
        <v>4121</v>
      </c>
      <c r="G162" s="39"/>
      <c r="H162" s="39"/>
      <c r="I162" s="228"/>
      <c r="J162" s="39"/>
      <c r="K162" s="39"/>
      <c r="L162" s="40"/>
      <c r="M162" s="229"/>
      <c r="N162" s="230"/>
      <c r="O162" s="73"/>
      <c r="P162" s="73"/>
      <c r="Q162" s="73"/>
      <c r="R162" s="73"/>
      <c r="S162" s="73"/>
      <c r="T162" s="74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20" t="s">
        <v>391</v>
      </c>
      <c r="AU162" s="20" t="s">
        <v>86</v>
      </c>
    </row>
    <row r="163" s="2" customFormat="1">
      <c r="A163" s="39"/>
      <c r="B163" s="174"/>
      <c r="C163" s="175" t="s">
        <v>1175</v>
      </c>
      <c r="D163" s="175" t="s">
        <v>241</v>
      </c>
      <c r="E163" s="176" t="s">
        <v>4166</v>
      </c>
      <c r="F163" s="177" t="s">
        <v>4167</v>
      </c>
      <c r="G163" s="178" t="s">
        <v>2689</v>
      </c>
      <c r="H163" s="179">
        <v>1</v>
      </c>
      <c r="I163" s="180"/>
      <c r="J163" s="181">
        <f>ROUND(I163*H163,2)</f>
        <v>0</v>
      </c>
      <c r="K163" s="177" t="s">
        <v>460</v>
      </c>
      <c r="L163" s="40"/>
      <c r="M163" s="182" t="s">
        <v>3</v>
      </c>
      <c r="N163" s="183" t="s">
        <v>45</v>
      </c>
      <c r="O163" s="73"/>
      <c r="P163" s="184">
        <f>O163*H163</f>
        <v>0</v>
      </c>
      <c r="Q163" s="184">
        <v>0</v>
      </c>
      <c r="R163" s="184">
        <f>Q163*H163</f>
        <v>0</v>
      </c>
      <c r="S163" s="184">
        <v>0</v>
      </c>
      <c r="T163" s="18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186" t="s">
        <v>246</v>
      </c>
      <c r="AT163" s="186" t="s">
        <v>241</v>
      </c>
      <c r="AU163" s="186" t="s">
        <v>86</v>
      </c>
      <c r="AY163" s="20" t="s">
        <v>239</v>
      </c>
      <c r="BE163" s="187">
        <f>IF(N163="základní",J163,0)</f>
        <v>0</v>
      </c>
      <c r="BF163" s="187">
        <f>IF(N163="snížená",J163,0)</f>
        <v>0</v>
      </c>
      <c r="BG163" s="187">
        <f>IF(N163="zákl. přenesená",J163,0)</f>
        <v>0</v>
      </c>
      <c r="BH163" s="187">
        <f>IF(N163="sníž. přenesená",J163,0)</f>
        <v>0</v>
      </c>
      <c r="BI163" s="187">
        <f>IF(N163="nulová",J163,0)</f>
        <v>0</v>
      </c>
      <c r="BJ163" s="20" t="s">
        <v>86</v>
      </c>
      <c r="BK163" s="187">
        <f>ROUND(I163*H163,2)</f>
        <v>0</v>
      </c>
      <c r="BL163" s="20" t="s">
        <v>246</v>
      </c>
      <c r="BM163" s="186" t="s">
        <v>4168</v>
      </c>
    </row>
    <row r="164" s="2" customFormat="1">
      <c r="A164" s="39"/>
      <c r="B164" s="174"/>
      <c r="C164" s="175" t="s">
        <v>1181</v>
      </c>
      <c r="D164" s="175" t="s">
        <v>241</v>
      </c>
      <c r="E164" s="176" t="s">
        <v>4169</v>
      </c>
      <c r="F164" s="177" t="s">
        <v>4170</v>
      </c>
      <c r="G164" s="178" t="s">
        <v>2689</v>
      </c>
      <c r="H164" s="179">
        <v>1</v>
      </c>
      <c r="I164" s="180"/>
      <c r="J164" s="181">
        <f>ROUND(I164*H164,2)</f>
        <v>0</v>
      </c>
      <c r="K164" s="177" t="s">
        <v>460</v>
      </c>
      <c r="L164" s="40"/>
      <c r="M164" s="182" t="s">
        <v>3</v>
      </c>
      <c r="N164" s="183" t="s">
        <v>45</v>
      </c>
      <c r="O164" s="73"/>
      <c r="P164" s="184">
        <f>O164*H164</f>
        <v>0</v>
      </c>
      <c r="Q164" s="184">
        <v>0</v>
      </c>
      <c r="R164" s="184">
        <f>Q164*H164</f>
        <v>0</v>
      </c>
      <c r="S164" s="184">
        <v>0</v>
      </c>
      <c r="T164" s="18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186" t="s">
        <v>246</v>
      </c>
      <c r="AT164" s="186" t="s">
        <v>241</v>
      </c>
      <c r="AU164" s="186" t="s">
        <v>86</v>
      </c>
      <c r="AY164" s="20" t="s">
        <v>239</v>
      </c>
      <c r="BE164" s="187">
        <f>IF(N164="základní",J164,0)</f>
        <v>0</v>
      </c>
      <c r="BF164" s="187">
        <f>IF(N164="snížená",J164,0)</f>
        <v>0</v>
      </c>
      <c r="BG164" s="187">
        <f>IF(N164="zákl. přenesená",J164,0)</f>
        <v>0</v>
      </c>
      <c r="BH164" s="187">
        <f>IF(N164="sníž. přenesená",J164,0)</f>
        <v>0</v>
      </c>
      <c r="BI164" s="187">
        <f>IF(N164="nulová",J164,0)</f>
        <v>0</v>
      </c>
      <c r="BJ164" s="20" t="s">
        <v>86</v>
      </c>
      <c r="BK164" s="187">
        <f>ROUND(I164*H164,2)</f>
        <v>0</v>
      </c>
      <c r="BL164" s="20" t="s">
        <v>246</v>
      </c>
      <c r="BM164" s="186" t="s">
        <v>4171</v>
      </c>
    </row>
    <row r="165" s="2" customFormat="1">
      <c r="A165" s="39"/>
      <c r="B165" s="174"/>
      <c r="C165" s="175" t="s">
        <v>726</v>
      </c>
      <c r="D165" s="175" t="s">
        <v>241</v>
      </c>
      <c r="E165" s="176" t="s">
        <v>4172</v>
      </c>
      <c r="F165" s="177" t="s">
        <v>4173</v>
      </c>
      <c r="G165" s="178" t="s">
        <v>2689</v>
      </c>
      <c r="H165" s="179">
        <v>1</v>
      </c>
      <c r="I165" s="180"/>
      <c r="J165" s="181">
        <f>ROUND(I165*H165,2)</f>
        <v>0</v>
      </c>
      <c r="K165" s="177" t="s">
        <v>460</v>
      </c>
      <c r="L165" s="40"/>
      <c r="M165" s="182" t="s">
        <v>3</v>
      </c>
      <c r="N165" s="183" t="s">
        <v>45</v>
      </c>
      <c r="O165" s="73"/>
      <c r="P165" s="184">
        <f>O165*H165</f>
        <v>0</v>
      </c>
      <c r="Q165" s="184">
        <v>0</v>
      </c>
      <c r="R165" s="184">
        <f>Q165*H165</f>
        <v>0</v>
      </c>
      <c r="S165" s="184">
        <v>0</v>
      </c>
      <c r="T165" s="18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186" t="s">
        <v>246</v>
      </c>
      <c r="AT165" s="186" t="s">
        <v>241</v>
      </c>
      <c r="AU165" s="186" t="s">
        <v>86</v>
      </c>
      <c r="AY165" s="20" t="s">
        <v>239</v>
      </c>
      <c r="BE165" s="187">
        <f>IF(N165="základní",J165,0)</f>
        <v>0</v>
      </c>
      <c r="BF165" s="187">
        <f>IF(N165="snížená",J165,0)</f>
        <v>0</v>
      </c>
      <c r="BG165" s="187">
        <f>IF(N165="zákl. přenesená",J165,0)</f>
        <v>0</v>
      </c>
      <c r="BH165" s="187">
        <f>IF(N165="sníž. přenesená",J165,0)</f>
        <v>0</v>
      </c>
      <c r="BI165" s="187">
        <f>IF(N165="nulová",J165,0)</f>
        <v>0</v>
      </c>
      <c r="BJ165" s="20" t="s">
        <v>86</v>
      </c>
      <c r="BK165" s="187">
        <f>ROUND(I165*H165,2)</f>
        <v>0</v>
      </c>
      <c r="BL165" s="20" t="s">
        <v>246</v>
      </c>
      <c r="BM165" s="186" t="s">
        <v>4174</v>
      </c>
    </row>
    <row r="166" s="2" customFormat="1" ht="16.5" customHeight="1">
      <c r="A166" s="39"/>
      <c r="B166" s="174"/>
      <c r="C166" s="175" t="s">
        <v>1191</v>
      </c>
      <c r="D166" s="175" t="s">
        <v>241</v>
      </c>
      <c r="E166" s="176" t="s">
        <v>4175</v>
      </c>
      <c r="F166" s="177" t="s">
        <v>4123</v>
      </c>
      <c r="G166" s="178" t="s">
        <v>2689</v>
      </c>
      <c r="H166" s="179">
        <v>1</v>
      </c>
      <c r="I166" s="180"/>
      <c r="J166" s="181">
        <f>ROUND(I166*H166,2)</f>
        <v>0</v>
      </c>
      <c r="K166" s="177" t="s">
        <v>460</v>
      </c>
      <c r="L166" s="40"/>
      <c r="M166" s="182" t="s">
        <v>3</v>
      </c>
      <c r="N166" s="183" t="s">
        <v>45</v>
      </c>
      <c r="O166" s="73"/>
      <c r="P166" s="184">
        <f>O166*H166</f>
        <v>0</v>
      </c>
      <c r="Q166" s="184">
        <v>0</v>
      </c>
      <c r="R166" s="184">
        <f>Q166*H166</f>
        <v>0</v>
      </c>
      <c r="S166" s="184">
        <v>0</v>
      </c>
      <c r="T166" s="18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186" t="s">
        <v>246</v>
      </c>
      <c r="AT166" s="186" t="s">
        <v>241</v>
      </c>
      <c r="AU166" s="186" t="s">
        <v>86</v>
      </c>
      <c r="AY166" s="20" t="s">
        <v>239</v>
      </c>
      <c r="BE166" s="187">
        <f>IF(N166="základní",J166,0)</f>
        <v>0</v>
      </c>
      <c r="BF166" s="187">
        <f>IF(N166="snížená",J166,0)</f>
        <v>0</v>
      </c>
      <c r="BG166" s="187">
        <f>IF(N166="zákl. přenesená",J166,0)</f>
        <v>0</v>
      </c>
      <c r="BH166" s="187">
        <f>IF(N166="sníž. přenesená",J166,0)</f>
        <v>0</v>
      </c>
      <c r="BI166" s="187">
        <f>IF(N166="nulová",J166,0)</f>
        <v>0</v>
      </c>
      <c r="BJ166" s="20" t="s">
        <v>86</v>
      </c>
      <c r="BK166" s="187">
        <f>ROUND(I166*H166,2)</f>
        <v>0</v>
      </c>
      <c r="BL166" s="20" t="s">
        <v>246</v>
      </c>
      <c r="BM166" s="186" t="s">
        <v>4176</v>
      </c>
    </row>
    <row r="167" s="12" customFormat="1" ht="22.8" customHeight="1">
      <c r="A167" s="12"/>
      <c r="B167" s="161"/>
      <c r="C167" s="12"/>
      <c r="D167" s="162" t="s">
        <v>72</v>
      </c>
      <c r="E167" s="172" t="s">
        <v>3265</v>
      </c>
      <c r="F167" s="172" t="s">
        <v>3188</v>
      </c>
      <c r="G167" s="12"/>
      <c r="H167" s="12"/>
      <c r="I167" s="164"/>
      <c r="J167" s="173">
        <f>BK167</f>
        <v>0</v>
      </c>
      <c r="K167" s="12"/>
      <c r="L167" s="161"/>
      <c r="M167" s="166"/>
      <c r="N167" s="167"/>
      <c r="O167" s="167"/>
      <c r="P167" s="168">
        <f>SUM(P168:P184)</f>
        <v>0</v>
      </c>
      <c r="Q167" s="167"/>
      <c r="R167" s="168">
        <f>SUM(R168:R184)</f>
        <v>0</v>
      </c>
      <c r="S167" s="167"/>
      <c r="T167" s="169">
        <f>SUM(T168:T184)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162" t="s">
        <v>80</v>
      </c>
      <c r="AT167" s="170" t="s">
        <v>72</v>
      </c>
      <c r="AU167" s="170" t="s">
        <v>80</v>
      </c>
      <c r="AY167" s="162" t="s">
        <v>239</v>
      </c>
      <c r="BK167" s="171">
        <f>SUM(BK168:BK184)</f>
        <v>0</v>
      </c>
    </row>
    <row r="168" s="2" customFormat="1" ht="16.5" customHeight="1">
      <c r="A168" s="39"/>
      <c r="B168" s="174"/>
      <c r="C168" s="175" t="s">
        <v>1201</v>
      </c>
      <c r="D168" s="175" t="s">
        <v>241</v>
      </c>
      <c r="E168" s="176" t="s">
        <v>4068</v>
      </c>
      <c r="F168" s="177" t="s">
        <v>4069</v>
      </c>
      <c r="G168" s="178" t="s">
        <v>470</v>
      </c>
      <c r="H168" s="179">
        <v>12</v>
      </c>
      <c r="I168" s="180"/>
      <c r="J168" s="181">
        <f>ROUND(I168*H168,2)</f>
        <v>0</v>
      </c>
      <c r="K168" s="177" t="s">
        <v>460</v>
      </c>
      <c r="L168" s="40"/>
      <c r="M168" s="182" t="s">
        <v>3</v>
      </c>
      <c r="N168" s="183" t="s">
        <v>45</v>
      </c>
      <c r="O168" s="73"/>
      <c r="P168" s="184">
        <f>O168*H168</f>
        <v>0</v>
      </c>
      <c r="Q168" s="184">
        <v>0</v>
      </c>
      <c r="R168" s="184">
        <f>Q168*H168</f>
        <v>0</v>
      </c>
      <c r="S168" s="184">
        <v>0</v>
      </c>
      <c r="T168" s="18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186" t="s">
        <v>246</v>
      </c>
      <c r="AT168" s="186" t="s">
        <v>241</v>
      </c>
      <c r="AU168" s="186" t="s">
        <v>86</v>
      </c>
      <c r="AY168" s="20" t="s">
        <v>239</v>
      </c>
      <c r="BE168" s="187">
        <f>IF(N168="základní",J168,0)</f>
        <v>0</v>
      </c>
      <c r="BF168" s="187">
        <f>IF(N168="snížená",J168,0)</f>
        <v>0</v>
      </c>
      <c r="BG168" s="187">
        <f>IF(N168="zákl. přenesená",J168,0)</f>
        <v>0</v>
      </c>
      <c r="BH168" s="187">
        <f>IF(N168="sníž. přenesená",J168,0)</f>
        <v>0</v>
      </c>
      <c r="BI168" s="187">
        <f>IF(N168="nulová",J168,0)</f>
        <v>0</v>
      </c>
      <c r="BJ168" s="20" t="s">
        <v>86</v>
      </c>
      <c r="BK168" s="187">
        <f>ROUND(I168*H168,2)</f>
        <v>0</v>
      </c>
      <c r="BL168" s="20" t="s">
        <v>246</v>
      </c>
      <c r="BM168" s="186" t="s">
        <v>4177</v>
      </c>
    </row>
    <row r="169" s="2" customFormat="1">
      <c r="A169" s="39"/>
      <c r="B169" s="174"/>
      <c r="C169" s="175" t="s">
        <v>1207</v>
      </c>
      <c r="D169" s="175" t="s">
        <v>241</v>
      </c>
      <c r="E169" s="176" t="s">
        <v>4071</v>
      </c>
      <c r="F169" s="177" t="s">
        <v>4072</v>
      </c>
      <c r="G169" s="178" t="s">
        <v>2689</v>
      </c>
      <c r="H169" s="179">
        <v>1</v>
      </c>
      <c r="I169" s="180"/>
      <c r="J169" s="181">
        <f>ROUND(I169*H169,2)</f>
        <v>0</v>
      </c>
      <c r="K169" s="177" t="s">
        <v>460</v>
      </c>
      <c r="L169" s="40"/>
      <c r="M169" s="182" t="s">
        <v>3</v>
      </c>
      <c r="N169" s="183" t="s">
        <v>45</v>
      </c>
      <c r="O169" s="73"/>
      <c r="P169" s="184">
        <f>O169*H169</f>
        <v>0</v>
      </c>
      <c r="Q169" s="184">
        <v>0</v>
      </c>
      <c r="R169" s="184">
        <f>Q169*H169</f>
        <v>0</v>
      </c>
      <c r="S169" s="184">
        <v>0</v>
      </c>
      <c r="T169" s="18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186" t="s">
        <v>246</v>
      </c>
      <c r="AT169" s="186" t="s">
        <v>241</v>
      </c>
      <c r="AU169" s="186" t="s">
        <v>86</v>
      </c>
      <c r="AY169" s="20" t="s">
        <v>239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20" t="s">
        <v>86</v>
      </c>
      <c r="BK169" s="187">
        <f>ROUND(I169*H169,2)</f>
        <v>0</v>
      </c>
      <c r="BL169" s="20" t="s">
        <v>246</v>
      </c>
      <c r="BM169" s="186" t="s">
        <v>4178</v>
      </c>
    </row>
    <row r="170" s="2" customFormat="1" ht="33" customHeight="1">
      <c r="A170" s="39"/>
      <c r="B170" s="174"/>
      <c r="C170" s="175" t="s">
        <v>1212</v>
      </c>
      <c r="D170" s="175" t="s">
        <v>241</v>
      </c>
      <c r="E170" s="176" t="s">
        <v>4074</v>
      </c>
      <c r="F170" s="177" t="s">
        <v>4075</v>
      </c>
      <c r="G170" s="178" t="s">
        <v>2689</v>
      </c>
      <c r="H170" s="179">
        <v>1</v>
      </c>
      <c r="I170" s="180"/>
      <c r="J170" s="181">
        <f>ROUND(I170*H170,2)</f>
        <v>0</v>
      </c>
      <c r="K170" s="177" t="s">
        <v>460</v>
      </c>
      <c r="L170" s="40"/>
      <c r="M170" s="182" t="s">
        <v>3</v>
      </c>
      <c r="N170" s="183" t="s">
        <v>45</v>
      </c>
      <c r="O170" s="73"/>
      <c r="P170" s="184">
        <f>O170*H170</f>
        <v>0</v>
      </c>
      <c r="Q170" s="184">
        <v>0</v>
      </c>
      <c r="R170" s="184">
        <f>Q170*H170</f>
        <v>0</v>
      </c>
      <c r="S170" s="184">
        <v>0</v>
      </c>
      <c r="T170" s="18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186" t="s">
        <v>246</v>
      </c>
      <c r="AT170" s="186" t="s">
        <v>241</v>
      </c>
      <c r="AU170" s="186" t="s">
        <v>86</v>
      </c>
      <c r="AY170" s="20" t="s">
        <v>239</v>
      </c>
      <c r="BE170" s="187">
        <f>IF(N170="základní",J170,0)</f>
        <v>0</v>
      </c>
      <c r="BF170" s="187">
        <f>IF(N170="snížená",J170,0)</f>
        <v>0</v>
      </c>
      <c r="BG170" s="187">
        <f>IF(N170="zákl. přenesená",J170,0)</f>
        <v>0</v>
      </c>
      <c r="BH170" s="187">
        <f>IF(N170="sníž. přenesená",J170,0)</f>
        <v>0</v>
      </c>
      <c r="BI170" s="187">
        <f>IF(N170="nulová",J170,0)</f>
        <v>0</v>
      </c>
      <c r="BJ170" s="20" t="s">
        <v>86</v>
      </c>
      <c r="BK170" s="187">
        <f>ROUND(I170*H170,2)</f>
        <v>0</v>
      </c>
      <c r="BL170" s="20" t="s">
        <v>246</v>
      </c>
      <c r="BM170" s="186" t="s">
        <v>4179</v>
      </c>
    </row>
    <row r="171" s="2" customFormat="1">
      <c r="A171" s="39"/>
      <c r="B171" s="174"/>
      <c r="C171" s="175" t="s">
        <v>1225</v>
      </c>
      <c r="D171" s="175" t="s">
        <v>241</v>
      </c>
      <c r="E171" s="176" t="s">
        <v>4077</v>
      </c>
      <c r="F171" s="177" t="s">
        <v>4078</v>
      </c>
      <c r="G171" s="178" t="s">
        <v>2689</v>
      </c>
      <c r="H171" s="179">
        <v>1</v>
      </c>
      <c r="I171" s="180"/>
      <c r="J171" s="181">
        <f>ROUND(I171*H171,2)</f>
        <v>0</v>
      </c>
      <c r="K171" s="177" t="s">
        <v>460</v>
      </c>
      <c r="L171" s="40"/>
      <c r="M171" s="182" t="s">
        <v>3</v>
      </c>
      <c r="N171" s="183" t="s">
        <v>45</v>
      </c>
      <c r="O171" s="73"/>
      <c r="P171" s="184">
        <f>O171*H171</f>
        <v>0</v>
      </c>
      <c r="Q171" s="184">
        <v>0</v>
      </c>
      <c r="R171" s="184">
        <f>Q171*H171</f>
        <v>0</v>
      </c>
      <c r="S171" s="184">
        <v>0</v>
      </c>
      <c r="T171" s="18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186" t="s">
        <v>246</v>
      </c>
      <c r="AT171" s="186" t="s">
        <v>241</v>
      </c>
      <c r="AU171" s="186" t="s">
        <v>86</v>
      </c>
      <c r="AY171" s="20" t="s">
        <v>239</v>
      </c>
      <c r="BE171" s="187">
        <f>IF(N171="základní",J171,0)</f>
        <v>0</v>
      </c>
      <c r="BF171" s="187">
        <f>IF(N171="snížená",J171,0)</f>
        <v>0</v>
      </c>
      <c r="BG171" s="187">
        <f>IF(N171="zákl. přenesená",J171,0)</f>
        <v>0</v>
      </c>
      <c r="BH171" s="187">
        <f>IF(N171="sníž. přenesená",J171,0)</f>
        <v>0</v>
      </c>
      <c r="BI171" s="187">
        <f>IF(N171="nulová",J171,0)</f>
        <v>0</v>
      </c>
      <c r="BJ171" s="20" t="s">
        <v>86</v>
      </c>
      <c r="BK171" s="187">
        <f>ROUND(I171*H171,2)</f>
        <v>0</v>
      </c>
      <c r="BL171" s="20" t="s">
        <v>246</v>
      </c>
      <c r="BM171" s="186" t="s">
        <v>4180</v>
      </c>
    </row>
    <row r="172" s="2" customFormat="1" ht="16.5" customHeight="1">
      <c r="A172" s="39"/>
      <c r="B172" s="174"/>
      <c r="C172" s="175" t="s">
        <v>1230</v>
      </c>
      <c r="D172" s="175" t="s">
        <v>241</v>
      </c>
      <c r="E172" s="176" t="s">
        <v>4095</v>
      </c>
      <c r="F172" s="177" t="s">
        <v>4096</v>
      </c>
      <c r="G172" s="178" t="s">
        <v>2689</v>
      </c>
      <c r="H172" s="179">
        <v>1</v>
      </c>
      <c r="I172" s="180"/>
      <c r="J172" s="181">
        <f>ROUND(I172*H172,2)</f>
        <v>0</v>
      </c>
      <c r="K172" s="177" t="s">
        <v>460</v>
      </c>
      <c r="L172" s="40"/>
      <c r="M172" s="182" t="s">
        <v>3</v>
      </c>
      <c r="N172" s="183" t="s">
        <v>45</v>
      </c>
      <c r="O172" s="73"/>
      <c r="P172" s="184">
        <f>O172*H172</f>
        <v>0</v>
      </c>
      <c r="Q172" s="184">
        <v>0</v>
      </c>
      <c r="R172" s="184">
        <f>Q172*H172</f>
        <v>0</v>
      </c>
      <c r="S172" s="184">
        <v>0</v>
      </c>
      <c r="T172" s="18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186" t="s">
        <v>246</v>
      </c>
      <c r="AT172" s="186" t="s">
        <v>241</v>
      </c>
      <c r="AU172" s="186" t="s">
        <v>86</v>
      </c>
      <c r="AY172" s="20" t="s">
        <v>239</v>
      </c>
      <c r="BE172" s="187">
        <f>IF(N172="základní",J172,0)</f>
        <v>0</v>
      </c>
      <c r="BF172" s="187">
        <f>IF(N172="snížená",J172,0)</f>
        <v>0</v>
      </c>
      <c r="BG172" s="187">
        <f>IF(N172="zákl. přenesená",J172,0)</f>
        <v>0</v>
      </c>
      <c r="BH172" s="187">
        <f>IF(N172="sníž. přenesená",J172,0)</f>
        <v>0</v>
      </c>
      <c r="BI172" s="187">
        <f>IF(N172="nulová",J172,0)</f>
        <v>0</v>
      </c>
      <c r="BJ172" s="20" t="s">
        <v>86</v>
      </c>
      <c r="BK172" s="187">
        <f>ROUND(I172*H172,2)</f>
        <v>0</v>
      </c>
      <c r="BL172" s="20" t="s">
        <v>246</v>
      </c>
      <c r="BM172" s="186" t="s">
        <v>4181</v>
      </c>
    </row>
    <row r="173" s="2" customFormat="1" ht="16.5" customHeight="1">
      <c r="A173" s="39"/>
      <c r="B173" s="174"/>
      <c r="C173" s="175" t="s">
        <v>1234</v>
      </c>
      <c r="D173" s="175" t="s">
        <v>241</v>
      </c>
      <c r="E173" s="176" t="s">
        <v>4098</v>
      </c>
      <c r="F173" s="177" t="s">
        <v>4099</v>
      </c>
      <c r="G173" s="178" t="s">
        <v>2689</v>
      </c>
      <c r="H173" s="179">
        <v>1</v>
      </c>
      <c r="I173" s="180"/>
      <c r="J173" s="181">
        <f>ROUND(I173*H173,2)</f>
        <v>0</v>
      </c>
      <c r="K173" s="177" t="s">
        <v>460</v>
      </c>
      <c r="L173" s="40"/>
      <c r="M173" s="182" t="s">
        <v>3</v>
      </c>
      <c r="N173" s="183" t="s">
        <v>45</v>
      </c>
      <c r="O173" s="73"/>
      <c r="P173" s="184">
        <f>O173*H173</f>
        <v>0</v>
      </c>
      <c r="Q173" s="184">
        <v>0</v>
      </c>
      <c r="R173" s="184">
        <f>Q173*H173</f>
        <v>0</v>
      </c>
      <c r="S173" s="184">
        <v>0</v>
      </c>
      <c r="T173" s="18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186" t="s">
        <v>246</v>
      </c>
      <c r="AT173" s="186" t="s">
        <v>241</v>
      </c>
      <c r="AU173" s="186" t="s">
        <v>86</v>
      </c>
      <c r="AY173" s="20" t="s">
        <v>239</v>
      </c>
      <c r="BE173" s="187">
        <f>IF(N173="základní",J173,0)</f>
        <v>0</v>
      </c>
      <c r="BF173" s="187">
        <f>IF(N173="snížená",J173,0)</f>
        <v>0</v>
      </c>
      <c r="BG173" s="187">
        <f>IF(N173="zákl. přenesená",J173,0)</f>
        <v>0</v>
      </c>
      <c r="BH173" s="187">
        <f>IF(N173="sníž. přenesená",J173,0)</f>
        <v>0</v>
      </c>
      <c r="BI173" s="187">
        <f>IF(N173="nulová",J173,0)</f>
        <v>0</v>
      </c>
      <c r="BJ173" s="20" t="s">
        <v>86</v>
      </c>
      <c r="BK173" s="187">
        <f>ROUND(I173*H173,2)</f>
        <v>0</v>
      </c>
      <c r="BL173" s="20" t="s">
        <v>246</v>
      </c>
      <c r="BM173" s="186" t="s">
        <v>4182</v>
      </c>
    </row>
    <row r="174" s="2" customFormat="1" ht="16.5" customHeight="1">
      <c r="A174" s="39"/>
      <c r="B174" s="174"/>
      <c r="C174" s="175" t="s">
        <v>1238</v>
      </c>
      <c r="D174" s="175" t="s">
        <v>241</v>
      </c>
      <c r="E174" s="176" t="s">
        <v>4101</v>
      </c>
      <c r="F174" s="177" t="s">
        <v>4102</v>
      </c>
      <c r="G174" s="178" t="s">
        <v>470</v>
      </c>
      <c r="H174" s="179">
        <v>6</v>
      </c>
      <c r="I174" s="180"/>
      <c r="J174" s="181">
        <f>ROUND(I174*H174,2)</f>
        <v>0</v>
      </c>
      <c r="K174" s="177" t="s">
        <v>460</v>
      </c>
      <c r="L174" s="40"/>
      <c r="M174" s="182" t="s">
        <v>3</v>
      </c>
      <c r="N174" s="183" t="s">
        <v>45</v>
      </c>
      <c r="O174" s="73"/>
      <c r="P174" s="184">
        <f>O174*H174</f>
        <v>0</v>
      </c>
      <c r="Q174" s="184">
        <v>0</v>
      </c>
      <c r="R174" s="184">
        <f>Q174*H174</f>
        <v>0</v>
      </c>
      <c r="S174" s="184">
        <v>0</v>
      </c>
      <c r="T174" s="18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186" t="s">
        <v>246</v>
      </c>
      <c r="AT174" s="186" t="s">
        <v>241</v>
      </c>
      <c r="AU174" s="186" t="s">
        <v>86</v>
      </c>
      <c r="AY174" s="20" t="s">
        <v>239</v>
      </c>
      <c r="BE174" s="187">
        <f>IF(N174="základní",J174,0)</f>
        <v>0</v>
      </c>
      <c r="BF174" s="187">
        <f>IF(N174="snížená",J174,0)</f>
        <v>0</v>
      </c>
      <c r="BG174" s="187">
        <f>IF(N174="zákl. přenesená",J174,0)</f>
        <v>0</v>
      </c>
      <c r="BH174" s="187">
        <f>IF(N174="sníž. přenesená",J174,0)</f>
        <v>0</v>
      </c>
      <c r="BI174" s="187">
        <f>IF(N174="nulová",J174,0)</f>
        <v>0</v>
      </c>
      <c r="BJ174" s="20" t="s">
        <v>86</v>
      </c>
      <c r="BK174" s="187">
        <f>ROUND(I174*H174,2)</f>
        <v>0</v>
      </c>
      <c r="BL174" s="20" t="s">
        <v>246</v>
      </c>
      <c r="BM174" s="186" t="s">
        <v>4183</v>
      </c>
    </row>
    <row r="175" s="2" customFormat="1" ht="16.5" customHeight="1">
      <c r="A175" s="39"/>
      <c r="B175" s="174"/>
      <c r="C175" s="175" t="s">
        <v>1242</v>
      </c>
      <c r="D175" s="175" t="s">
        <v>241</v>
      </c>
      <c r="E175" s="176" t="s">
        <v>4104</v>
      </c>
      <c r="F175" s="177" t="s">
        <v>4105</v>
      </c>
      <c r="G175" s="178" t="s">
        <v>2689</v>
      </c>
      <c r="H175" s="179">
        <v>1</v>
      </c>
      <c r="I175" s="180"/>
      <c r="J175" s="181">
        <f>ROUND(I175*H175,2)</f>
        <v>0</v>
      </c>
      <c r="K175" s="177" t="s">
        <v>460</v>
      </c>
      <c r="L175" s="40"/>
      <c r="M175" s="182" t="s">
        <v>3</v>
      </c>
      <c r="N175" s="183" t="s">
        <v>45</v>
      </c>
      <c r="O175" s="73"/>
      <c r="P175" s="184">
        <f>O175*H175</f>
        <v>0</v>
      </c>
      <c r="Q175" s="184">
        <v>0</v>
      </c>
      <c r="R175" s="184">
        <f>Q175*H175</f>
        <v>0</v>
      </c>
      <c r="S175" s="184">
        <v>0</v>
      </c>
      <c r="T175" s="18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186" t="s">
        <v>246</v>
      </c>
      <c r="AT175" s="186" t="s">
        <v>241</v>
      </c>
      <c r="AU175" s="186" t="s">
        <v>86</v>
      </c>
      <c r="AY175" s="20" t="s">
        <v>239</v>
      </c>
      <c r="BE175" s="187">
        <f>IF(N175="základní",J175,0)</f>
        <v>0</v>
      </c>
      <c r="BF175" s="187">
        <f>IF(N175="snížená",J175,0)</f>
        <v>0</v>
      </c>
      <c r="BG175" s="187">
        <f>IF(N175="zákl. přenesená",J175,0)</f>
        <v>0</v>
      </c>
      <c r="BH175" s="187">
        <f>IF(N175="sníž. přenesená",J175,0)</f>
        <v>0</v>
      </c>
      <c r="BI175" s="187">
        <f>IF(N175="nulová",J175,0)</f>
        <v>0</v>
      </c>
      <c r="BJ175" s="20" t="s">
        <v>86</v>
      </c>
      <c r="BK175" s="187">
        <f>ROUND(I175*H175,2)</f>
        <v>0</v>
      </c>
      <c r="BL175" s="20" t="s">
        <v>246</v>
      </c>
      <c r="BM175" s="186" t="s">
        <v>4184</v>
      </c>
    </row>
    <row r="176" s="2" customFormat="1" ht="16.5" customHeight="1">
      <c r="A176" s="39"/>
      <c r="B176" s="174"/>
      <c r="C176" s="175" t="s">
        <v>1247</v>
      </c>
      <c r="D176" s="175" t="s">
        <v>241</v>
      </c>
      <c r="E176" s="176" t="s">
        <v>4107</v>
      </c>
      <c r="F176" s="177" t="s">
        <v>4108</v>
      </c>
      <c r="G176" s="178" t="s">
        <v>4109</v>
      </c>
      <c r="H176" s="179">
        <v>6</v>
      </c>
      <c r="I176" s="180"/>
      <c r="J176" s="181">
        <f>ROUND(I176*H176,2)</f>
        <v>0</v>
      </c>
      <c r="K176" s="177" t="s">
        <v>460</v>
      </c>
      <c r="L176" s="40"/>
      <c r="M176" s="182" t="s">
        <v>3</v>
      </c>
      <c r="N176" s="183" t="s">
        <v>45</v>
      </c>
      <c r="O176" s="73"/>
      <c r="P176" s="184">
        <f>O176*H176</f>
        <v>0</v>
      </c>
      <c r="Q176" s="184">
        <v>0</v>
      </c>
      <c r="R176" s="184">
        <f>Q176*H176</f>
        <v>0</v>
      </c>
      <c r="S176" s="184">
        <v>0</v>
      </c>
      <c r="T176" s="18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186" t="s">
        <v>246</v>
      </c>
      <c r="AT176" s="186" t="s">
        <v>241</v>
      </c>
      <c r="AU176" s="186" t="s">
        <v>86</v>
      </c>
      <c r="AY176" s="20" t="s">
        <v>239</v>
      </c>
      <c r="BE176" s="187">
        <f>IF(N176="základní",J176,0)</f>
        <v>0</v>
      </c>
      <c r="BF176" s="187">
        <f>IF(N176="snížená",J176,0)</f>
        <v>0</v>
      </c>
      <c r="BG176" s="187">
        <f>IF(N176="zákl. přenesená",J176,0)</f>
        <v>0</v>
      </c>
      <c r="BH176" s="187">
        <f>IF(N176="sníž. přenesená",J176,0)</f>
        <v>0</v>
      </c>
      <c r="BI176" s="187">
        <f>IF(N176="nulová",J176,0)</f>
        <v>0</v>
      </c>
      <c r="BJ176" s="20" t="s">
        <v>86</v>
      </c>
      <c r="BK176" s="187">
        <f>ROUND(I176*H176,2)</f>
        <v>0</v>
      </c>
      <c r="BL176" s="20" t="s">
        <v>246</v>
      </c>
      <c r="BM176" s="186" t="s">
        <v>4185</v>
      </c>
    </row>
    <row r="177" s="2" customFormat="1" ht="16.5" customHeight="1">
      <c r="A177" s="39"/>
      <c r="B177" s="174"/>
      <c r="C177" s="175" t="s">
        <v>1251</v>
      </c>
      <c r="D177" s="175" t="s">
        <v>241</v>
      </c>
      <c r="E177" s="176" t="s">
        <v>4111</v>
      </c>
      <c r="F177" s="177" t="s">
        <v>4112</v>
      </c>
      <c r="G177" s="178" t="s">
        <v>4109</v>
      </c>
      <c r="H177" s="179">
        <v>5</v>
      </c>
      <c r="I177" s="180"/>
      <c r="J177" s="181">
        <f>ROUND(I177*H177,2)</f>
        <v>0</v>
      </c>
      <c r="K177" s="177" t="s">
        <v>460</v>
      </c>
      <c r="L177" s="40"/>
      <c r="M177" s="182" t="s">
        <v>3</v>
      </c>
      <c r="N177" s="183" t="s">
        <v>45</v>
      </c>
      <c r="O177" s="73"/>
      <c r="P177" s="184">
        <f>O177*H177</f>
        <v>0</v>
      </c>
      <c r="Q177" s="184">
        <v>0</v>
      </c>
      <c r="R177" s="184">
        <f>Q177*H177</f>
        <v>0</v>
      </c>
      <c r="S177" s="184">
        <v>0</v>
      </c>
      <c r="T177" s="18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186" t="s">
        <v>246</v>
      </c>
      <c r="AT177" s="186" t="s">
        <v>241</v>
      </c>
      <c r="AU177" s="186" t="s">
        <v>86</v>
      </c>
      <c r="AY177" s="20" t="s">
        <v>239</v>
      </c>
      <c r="BE177" s="187">
        <f>IF(N177="základní",J177,0)</f>
        <v>0</v>
      </c>
      <c r="BF177" s="187">
        <f>IF(N177="snížená",J177,0)</f>
        <v>0</v>
      </c>
      <c r="BG177" s="187">
        <f>IF(N177="zákl. přenesená",J177,0)</f>
        <v>0</v>
      </c>
      <c r="BH177" s="187">
        <f>IF(N177="sníž. přenesená",J177,0)</f>
        <v>0</v>
      </c>
      <c r="BI177" s="187">
        <f>IF(N177="nulová",J177,0)</f>
        <v>0</v>
      </c>
      <c r="BJ177" s="20" t="s">
        <v>86</v>
      </c>
      <c r="BK177" s="187">
        <f>ROUND(I177*H177,2)</f>
        <v>0</v>
      </c>
      <c r="BL177" s="20" t="s">
        <v>246</v>
      </c>
      <c r="BM177" s="186" t="s">
        <v>4186</v>
      </c>
    </row>
    <row r="178" s="2" customFormat="1">
      <c r="A178" s="39"/>
      <c r="B178" s="40"/>
      <c r="C178" s="39"/>
      <c r="D178" s="189" t="s">
        <v>391</v>
      </c>
      <c r="E178" s="39"/>
      <c r="F178" s="227" t="s">
        <v>4114</v>
      </c>
      <c r="G178" s="39"/>
      <c r="H178" s="39"/>
      <c r="I178" s="228"/>
      <c r="J178" s="39"/>
      <c r="K178" s="39"/>
      <c r="L178" s="40"/>
      <c r="M178" s="229"/>
      <c r="N178" s="230"/>
      <c r="O178" s="73"/>
      <c r="P178" s="73"/>
      <c r="Q178" s="73"/>
      <c r="R178" s="73"/>
      <c r="S178" s="73"/>
      <c r="T178" s="74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20" t="s">
        <v>391</v>
      </c>
      <c r="AU178" s="20" t="s">
        <v>86</v>
      </c>
    </row>
    <row r="179" s="2" customFormat="1" ht="21.75" customHeight="1">
      <c r="A179" s="39"/>
      <c r="B179" s="174"/>
      <c r="C179" s="175" t="s">
        <v>1257</v>
      </c>
      <c r="D179" s="175" t="s">
        <v>241</v>
      </c>
      <c r="E179" s="176" t="s">
        <v>4115</v>
      </c>
      <c r="F179" s="177" t="s">
        <v>4116</v>
      </c>
      <c r="G179" s="178" t="s">
        <v>4109</v>
      </c>
      <c r="H179" s="179">
        <v>495</v>
      </c>
      <c r="I179" s="180"/>
      <c r="J179" s="181">
        <f>ROUND(I179*H179,2)</f>
        <v>0</v>
      </c>
      <c r="K179" s="177" t="s">
        <v>460</v>
      </c>
      <c r="L179" s="40"/>
      <c r="M179" s="182" t="s">
        <v>3</v>
      </c>
      <c r="N179" s="183" t="s">
        <v>45</v>
      </c>
      <c r="O179" s="73"/>
      <c r="P179" s="184">
        <f>O179*H179</f>
        <v>0</v>
      </c>
      <c r="Q179" s="184">
        <v>0</v>
      </c>
      <c r="R179" s="184">
        <f>Q179*H179</f>
        <v>0</v>
      </c>
      <c r="S179" s="184">
        <v>0</v>
      </c>
      <c r="T179" s="18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186" t="s">
        <v>246</v>
      </c>
      <c r="AT179" s="186" t="s">
        <v>241</v>
      </c>
      <c r="AU179" s="186" t="s">
        <v>86</v>
      </c>
      <c r="AY179" s="20" t="s">
        <v>239</v>
      </c>
      <c r="BE179" s="187">
        <f>IF(N179="základní",J179,0)</f>
        <v>0</v>
      </c>
      <c r="BF179" s="187">
        <f>IF(N179="snížená",J179,0)</f>
        <v>0</v>
      </c>
      <c r="BG179" s="187">
        <f>IF(N179="zákl. přenesená",J179,0)</f>
        <v>0</v>
      </c>
      <c r="BH179" s="187">
        <f>IF(N179="sníž. přenesená",J179,0)</f>
        <v>0</v>
      </c>
      <c r="BI179" s="187">
        <f>IF(N179="nulová",J179,0)</f>
        <v>0</v>
      </c>
      <c r="BJ179" s="20" t="s">
        <v>86</v>
      </c>
      <c r="BK179" s="187">
        <f>ROUND(I179*H179,2)</f>
        <v>0</v>
      </c>
      <c r="BL179" s="20" t="s">
        <v>246</v>
      </c>
      <c r="BM179" s="186" t="s">
        <v>4187</v>
      </c>
    </row>
    <row r="180" s="2" customFormat="1">
      <c r="A180" s="39"/>
      <c r="B180" s="174"/>
      <c r="C180" s="175" t="s">
        <v>1261</v>
      </c>
      <c r="D180" s="175" t="s">
        <v>241</v>
      </c>
      <c r="E180" s="176" t="s">
        <v>4118</v>
      </c>
      <c r="F180" s="177" t="s">
        <v>4119</v>
      </c>
      <c r="G180" s="178" t="s">
        <v>244</v>
      </c>
      <c r="H180" s="179">
        <v>73</v>
      </c>
      <c r="I180" s="180"/>
      <c r="J180" s="181">
        <f>ROUND(I180*H180,2)</f>
        <v>0</v>
      </c>
      <c r="K180" s="177" t="s">
        <v>460</v>
      </c>
      <c r="L180" s="40"/>
      <c r="M180" s="182" t="s">
        <v>3</v>
      </c>
      <c r="N180" s="183" t="s">
        <v>45</v>
      </c>
      <c r="O180" s="73"/>
      <c r="P180" s="184">
        <f>O180*H180</f>
        <v>0</v>
      </c>
      <c r="Q180" s="184">
        <v>0</v>
      </c>
      <c r="R180" s="184">
        <f>Q180*H180</f>
        <v>0</v>
      </c>
      <c r="S180" s="184">
        <v>0</v>
      </c>
      <c r="T180" s="18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186" t="s">
        <v>246</v>
      </c>
      <c r="AT180" s="186" t="s">
        <v>241</v>
      </c>
      <c r="AU180" s="186" t="s">
        <v>86</v>
      </c>
      <c r="AY180" s="20" t="s">
        <v>239</v>
      </c>
      <c r="BE180" s="187">
        <f>IF(N180="základní",J180,0)</f>
        <v>0</v>
      </c>
      <c r="BF180" s="187">
        <f>IF(N180="snížená",J180,0)</f>
        <v>0</v>
      </c>
      <c r="BG180" s="187">
        <f>IF(N180="zákl. přenesená",J180,0)</f>
        <v>0</v>
      </c>
      <c r="BH180" s="187">
        <f>IF(N180="sníž. přenesená",J180,0)</f>
        <v>0</v>
      </c>
      <c r="BI180" s="187">
        <f>IF(N180="nulová",J180,0)</f>
        <v>0</v>
      </c>
      <c r="BJ180" s="20" t="s">
        <v>86</v>
      </c>
      <c r="BK180" s="187">
        <f>ROUND(I180*H180,2)</f>
        <v>0</v>
      </c>
      <c r="BL180" s="20" t="s">
        <v>246</v>
      </c>
      <c r="BM180" s="186" t="s">
        <v>4188</v>
      </c>
    </row>
    <row r="181" s="2" customFormat="1">
      <c r="A181" s="39"/>
      <c r="B181" s="40"/>
      <c r="C181" s="39"/>
      <c r="D181" s="189" t="s">
        <v>391</v>
      </c>
      <c r="E181" s="39"/>
      <c r="F181" s="227" t="s">
        <v>4121</v>
      </c>
      <c r="G181" s="39"/>
      <c r="H181" s="39"/>
      <c r="I181" s="228"/>
      <c r="J181" s="39"/>
      <c r="K181" s="39"/>
      <c r="L181" s="40"/>
      <c r="M181" s="229"/>
      <c r="N181" s="230"/>
      <c r="O181" s="73"/>
      <c r="P181" s="73"/>
      <c r="Q181" s="73"/>
      <c r="R181" s="73"/>
      <c r="S181" s="73"/>
      <c r="T181" s="74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20" t="s">
        <v>391</v>
      </c>
      <c r="AU181" s="20" t="s">
        <v>86</v>
      </c>
    </row>
    <row r="182" s="2" customFormat="1">
      <c r="A182" s="39"/>
      <c r="B182" s="174"/>
      <c r="C182" s="175" t="s">
        <v>1268</v>
      </c>
      <c r="D182" s="175" t="s">
        <v>241</v>
      </c>
      <c r="E182" s="176" t="s">
        <v>4142</v>
      </c>
      <c r="F182" s="177" t="s">
        <v>4143</v>
      </c>
      <c r="G182" s="178" t="s">
        <v>2689</v>
      </c>
      <c r="H182" s="179">
        <v>1</v>
      </c>
      <c r="I182" s="180"/>
      <c r="J182" s="181">
        <f>ROUND(I182*H182,2)</f>
        <v>0</v>
      </c>
      <c r="K182" s="177" t="s">
        <v>460</v>
      </c>
      <c r="L182" s="40"/>
      <c r="M182" s="182" t="s">
        <v>3</v>
      </c>
      <c r="N182" s="183" t="s">
        <v>45</v>
      </c>
      <c r="O182" s="73"/>
      <c r="P182" s="184">
        <f>O182*H182</f>
        <v>0</v>
      </c>
      <c r="Q182" s="184">
        <v>0</v>
      </c>
      <c r="R182" s="184">
        <f>Q182*H182</f>
        <v>0</v>
      </c>
      <c r="S182" s="184">
        <v>0</v>
      </c>
      <c r="T182" s="18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186" t="s">
        <v>246</v>
      </c>
      <c r="AT182" s="186" t="s">
        <v>241</v>
      </c>
      <c r="AU182" s="186" t="s">
        <v>86</v>
      </c>
      <c r="AY182" s="20" t="s">
        <v>239</v>
      </c>
      <c r="BE182" s="187">
        <f>IF(N182="základní",J182,0)</f>
        <v>0</v>
      </c>
      <c r="BF182" s="187">
        <f>IF(N182="snížená",J182,0)</f>
        <v>0</v>
      </c>
      <c r="BG182" s="187">
        <f>IF(N182="zákl. přenesená",J182,0)</f>
        <v>0</v>
      </c>
      <c r="BH182" s="187">
        <f>IF(N182="sníž. přenesená",J182,0)</f>
        <v>0</v>
      </c>
      <c r="BI182" s="187">
        <f>IF(N182="nulová",J182,0)</f>
        <v>0</v>
      </c>
      <c r="BJ182" s="20" t="s">
        <v>86</v>
      </c>
      <c r="BK182" s="187">
        <f>ROUND(I182*H182,2)</f>
        <v>0</v>
      </c>
      <c r="BL182" s="20" t="s">
        <v>246</v>
      </c>
      <c r="BM182" s="186" t="s">
        <v>4189</v>
      </c>
    </row>
    <row r="183" s="2" customFormat="1" ht="16.5" customHeight="1">
      <c r="A183" s="39"/>
      <c r="B183" s="174"/>
      <c r="C183" s="175" t="s">
        <v>1272</v>
      </c>
      <c r="D183" s="175" t="s">
        <v>241</v>
      </c>
      <c r="E183" s="176" t="s">
        <v>4175</v>
      </c>
      <c r="F183" s="177" t="s">
        <v>4123</v>
      </c>
      <c r="G183" s="178" t="s">
        <v>2689</v>
      </c>
      <c r="H183" s="179">
        <v>1</v>
      </c>
      <c r="I183" s="180"/>
      <c r="J183" s="181">
        <f>ROUND(I183*H183,2)</f>
        <v>0</v>
      </c>
      <c r="K183" s="177" t="s">
        <v>460</v>
      </c>
      <c r="L183" s="40"/>
      <c r="M183" s="182" t="s">
        <v>3</v>
      </c>
      <c r="N183" s="183" t="s">
        <v>45</v>
      </c>
      <c r="O183" s="73"/>
      <c r="P183" s="184">
        <f>O183*H183</f>
        <v>0</v>
      </c>
      <c r="Q183" s="184">
        <v>0</v>
      </c>
      <c r="R183" s="184">
        <f>Q183*H183</f>
        <v>0</v>
      </c>
      <c r="S183" s="184">
        <v>0</v>
      </c>
      <c r="T183" s="18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186" t="s">
        <v>246</v>
      </c>
      <c r="AT183" s="186" t="s">
        <v>241</v>
      </c>
      <c r="AU183" s="186" t="s">
        <v>86</v>
      </c>
      <c r="AY183" s="20" t="s">
        <v>239</v>
      </c>
      <c r="BE183" s="187">
        <f>IF(N183="základní",J183,0)</f>
        <v>0</v>
      </c>
      <c r="BF183" s="187">
        <f>IF(N183="snížená",J183,0)</f>
        <v>0</v>
      </c>
      <c r="BG183" s="187">
        <f>IF(N183="zákl. přenesená",J183,0)</f>
        <v>0</v>
      </c>
      <c r="BH183" s="187">
        <f>IF(N183="sníž. přenesená",J183,0)</f>
        <v>0</v>
      </c>
      <c r="BI183" s="187">
        <f>IF(N183="nulová",J183,0)</f>
        <v>0</v>
      </c>
      <c r="BJ183" s="20" t="s">
        <v>86</v>
      </c>
      <c r="BK183" s="187">
        <f>ROUND(I183*H183,2)</f>
        <v>0</v>
      </c>
      <c r="BL183" s="20" t="s">
        <v>246</v>
      </c>
      <c r="BM183" s="186" t="s">
        <v>4190</v>
      </c>
    </row>
    <row r="184" s="2" customFormat="1">
      <c r="A184" s="39"/>
      <c r="B184" s="174"/>
      <c r="C184" s="175" t="s">
        <v>1280</v>
      </c>
      <c r="D184" s="175" t="s">
        <v>241</v>
      </c>
      <c r="E184" s="176" t="s">
        <v>4191</v>
      </c>
      <c r="F184" s="177" t="s">
        <v>4192</v>
      </c>
      <c r="G184" s="178" t="s">
        <v>2689</v>
      </c>
      <c r="H184" s="179">
        <v>1</v>
      </c>
      <c r="I184" s="180"/>
      <c r="J184" s="181">
        <f>ROUND(I184*H184,2)</f>
        <v>0</v>
      </c>
      <c r="K184" s="177" t="s">
        <v>460</v>
      </c>
      <c r="L184" s="40"/>
      <c r="M184" s="182" t="s">
        <v>3</v>
      </c>
      <c r="N184" s="183" t="s">
        <v>45</v>
      </c>
      <c r="O184" s="73"/>
      <c r="P184" s="184">
        <f>O184*H184</f>
        <v>0</v>
      </c>
      <c r="Q184" s="184">
        <v>0</v>
      </c>
      <c r="R184" s="184">
        <f>Q184*H184</f>
        <v>0</v>
      </c>
      <c r="S184" s="184">
        <v>0</v>
      </c>
      <c r="T184" s="18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186" t="s">
        <v>246</v>
      </c>
      <c r="AT184" s="186" t="s">
        <v>241</v>
      </c>
      <c r="AU184" s="186" t="s">
        <v>86</v>
      </c>
      <c r="AY184" s="20" t="s">
        <v>239</v>
      </c>
      <c r="BE184" s="187">
        <f>IF(N184="základní",J184,0)</f>
        <v>0</v>
      </c>
      <c r="BF184" s="187">
        <f>IF(N184="snížená",J184,0)</f>
        <v>0</v>
      </c>
      <c r="BG184" s="187">
        <f>IF(N184="zákl. přenesená",J184,0)</f>
        <v>0</v>
      </c>
      <c r="BH184" s="187">
        <f>IF(N184="sníž. přenesená",J184,0)</f>
        <v>0</v>
      </c>
      <c r="BI184" s="187">
        <f>IF(N184="nulová",J184,0)</f>
        <v>0</v>
      </c>
      <c r="BJ184" s="20" t="s">
        <v>86</v>
      </c>
      <c r="BK184" s="187">
        <f>ROUND(I184*H184,2)</f>
        <v>0</v>
      </c>
      <c r="BL184" s="20" t="s">
        <v>246</v>
      </c>
      <c r="BM184" s="186" t="s">
        <v>4193</v>
      </c>
    </row>
    <row r="185" s="12" customFormat="1" ht="25.92" customHeight="1">
      <c r="A185" s="12"/>
      <c r="B185" s="161"/>
      <c r="C185" s="12"/>
      <c r="D185" s="162" t="s">
        <v>72</v>
      </c>
      <c r="E185" s="163" t="s">
        <v>3306</v>
      </c>
      <c r="F185" s="163" t="s">
        <v>4194</v>
      </c>
      <c r="G185" s="12"/>
      <c r="H185" s="12"/>
      <c r="I185" s="164"/>
      <c r="J185" s="165">
        <f>BK185</f>
        <v>0</v>
      </c>
      <c r="K185" s="12"/>
      <c r="L185" s="161"/>
      <c r="M185" s="166"/>
      <c r="N185" s="167"/>
      <c r="O185" s="167"/>
      <c r="P185" s="168">
        <f>SUM(P186:P205)</f>
        <v>0</v>
      </c>
      <c r="Q185" s="167"/>
      <c r="R185" s="168">
        <f>SUM(R186:R205)</f>
        <v>0</v>
      </c>
      <c r="S185" s="167"/>
      <c r="T185" s="169">
        <f>SUM(T186:T205)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162" t="s">
        <v>80</v>
      </c>
      <c r="AT185" s="170" t="s">
        <v>72</v>
      </c>
      <c r="AU185" s="170" t="s">
        <v>73</v>
      </c>
      <c r="AY185" s="162" t="s">
        <v>239</v>
      </c>
      <c r="BK185" s="171">
        <f>SUM(BK186:BK205)</f>
        <v>0</v>
      </c>
    </row>
    <row r="186" s="2" customFormat="1" ht="16.5" customHeight="1">
      <c r="A186" s="39"/>
      <c r="B186" s="174"/>
      <c r="C186" s="175" t="s">
        <v>1284</v>
      </c>
      <c r="D186" s="175" t="s">
        <v>241</v>
      </c>
      <c r="E186" s="176" t="s">
        <v>4195</v>
      </c>
      <c r="F186" s="177" t="s">
        <v>4196</v>
      </c>
      <c r="G186" s="178" t="s">
        <v>4109</v>
      </c>
      <c r="H186" s="179">
        <v>128.09999999999999</v>
      </c>
      <c r="I186" s="180"/>
      <c r="J186" s="181">
        <f>ROUND(I186*H186,2)</f>
        <v>0</v>
      </c>
      <c r="K186" s="177" t="s">
        <v>460</v>
      </c>
      <c r="L186" s="40"/>
      <c r="M186" s="182" t="s">
        <v>3</v>
      </c>
      <c r="N186" s="183" t="s">
        <v>45</v>
      </c>
      <c r="O186" s="73"/>
      <c r="P186" s="184">
        <f>O186*H186</f>
        <v>0</v>
      </c>
      <c r="Q186" s="184">
        <v>0</v>
      </c>
      <c r="R186" s="184">
        <f>Q186*H186</f>
        <v>0</v>
      </c>
      <c r="S186" s="184">
        <v>0</v>
      </c>
      <c r="T186" s="18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186" t="s">
        <v>246</v>
      </c>
      <c r="AT186" s="186" t="s">
        <v>241</v>
      </c>
      <c r="AU186" s="186" t="s">
        <v>80</v>
      </c>
      <c r="AY186" s="20" t="s">
        <v>239</v>
      </c>
      <c r="BE186" s="187">
        <f>IF(N186="základní",J186,0)</f>
        <v>0</v>
      </c>
      <c r="BF186" s="187">
        <f>IF(N186="snížená",J186,0)</f>
        <v>0</v>
      </c>
      <c r="BG186" s="187">
        <f>IF(N186="zákl. přenesená",J186,0)</f>
        <v>0</v>
      </c>
      <c r="BH186" s="187">
        <f>IF(N186="sníž. přenesená",J186,0)</f>
        <v>0</v>
      </c>
      <c r="BI186" s="187">
        <f>IF(N186="nulová",J186,0)</f>
        <v>0</v>
      </c>
      <c r="BJ186" s="20" t="s">
        <v>86</v>
      </c>
      <c r="BK186" s="187">
        <f>ROUND(I186*H186,2)</f>
        <v>0</v>
      </c>
      <c r="BL186" s="20" t="s">
        <v>246</v>
      </c>
      <c r="BM186" s="186" t="s">
        <v>4197</v>
      </c>
    </row>
    <row r="187" s="2" customFormat="1" ht="16.5" customHeight="1">
      <c r="A187" s="39"/>
      <c r="B187" s="174"/>
      <c r="C187" s="175" t="s">
        <v>1288</v>
      </c>
      <c r="D187" s="175" t="s">
        <v>241</v>
      </c>
      <c r="E187" s="176" t="s">
        <v>4198</v>
      </c>
      <c r="F187" s="177" t="s">
        <v>4199</v>
      </c>
      <c r="G187" s="178" t="s">
        <v>4109</v>
      </c>
      <c r="H187" s="179">
        <v>78.079999999999998</v>
      </c>
      <c r="I187" s="180"/>
      <c r="J187" s="181">
        <f>ROUND(I187*H187,2)</f>
        <v>0</v>
      </c>
      <c r="K187" s="177" t="s">
        <v>460</v>
      </c>
      <c r="L187" s="40"/>
      <c r="M187" s="182" t="s">
        <v>3</v>
      </c>
      <c r="N187" s="183" t="s">
        <v>45</v>
      </c>
      <c r="O187" s="73"/>
      <c r="P187" s="184">
        <f>O187*H187</f>
        <v>0</v>
      </c>
      <c r="Q187" s="184">
        <v>0</v>
      </c>
      <c r="R187" s="184">
        <f>Q187*H187</f>
        <v>0</v>
      </c>
      <c r="S187" s="184">
        <v>0</v>
      </c>
      <c r="T187" s="18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186" t="s">
        <v>246</v>
      </c>
      <c r="AT187" s="186" t="s">
        <v>241</v>
      </c>
      <c r="AU187" s="186" t="s">
        <v>80</v>
      </c>
      <c r="AY187" s="20" t="s">
        <v>239</v>
      </c>
      <c r="BE187" s="187">
        <f>IF(N187="základní",J187,0)</f>
        <v>0</v>
      </c>
      <c r="BF187" s="187">
        <f>IF(N187="snížená",J187,0)</f>
        <v>0</v>
      </c>
      <c r="BG187" s="187">
        <f>IF(N187="zákl. přenesená",J187,0)</f>
        <v>0</v>
      </c>
      <c r="BH187" s="187">
        <f>IF(N187="sníž. přenesená",J187,0)</f>
        <v>0</v>
      </c>
      <c r="BI187" s="187">
        <f>IF(N187="nulová",J187,0)</f>
        <v>0</v>
      </c>
      <c r="BJ187" s="20" t="s">
        <v>86</v>
      </c>
      <c r="BK187" s="187">
        <f>ROUND(I187*H187,2)</f>
        <v>0</v>
      </c>
      <c r="BL187" s="20" t="s">
        <v>246</v>
      </c>
      <c r="BM187" s="186" t="s">
        <v>4200</v>
      </c>
    </row>
    <row r="188" s="2" customFormat="1" ht="16.5" customHeight="1">
      <c r="A188" s="39"/>
      <c r="B188" s="174"/>
      <c r="C188" s="175" t="s">
        <v>1294</v>
      </c>
      <c r="D188" s="175" t="s">
        <v>241</v>
      </c>
      <c r="E188" s="176" t="s">
        <v>4201</v>
      </c>
      <c r="F188" s="177" t="s">
        <v>4202</v>
      </c>
      <c r="G188" s="178" t="s">
        <v>4109</v>
      </c>
      <c r="H188" s="179">
        <v>76.859999999999999</v>
      </c>
      <c r="I188" s="180"/>
      <c r="J188" s="181">
        <f>ROUND(I188*H188,2)</f>
        <v>0</v>
      </c>
      <c r="K188" s="177" t="s">
        <v>460</v>
      </c>
      <c r="L188" s="40"/>
      <c r="M188" s="182" t="s">
        <v>3</v>
      </c>
      <c r="N188" s="183" t="s">
        <v>45</v>
      </c>
      <c r="O188" s="73"/>
      <c r="P188" s="184">
        <f>O188*H188</f>
        <v>0</v>
      </c>
      <c r="Q188" s="184">
        <v>0</v>
      </c>
      <c r="R188" s="184">
        <f>Q188*H188</f>
        <v>0</v>
      </c>
      <c r="S188" s="184">
        <v>0</v>
      </c>
      <c r="T188" s="18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186" t="s">
        <v>246</v>
      </c>
      <c r="AT188" s="186" t="s">
        <v>241</v>
      </c>
      <c r="AU188" s="186" t="s">
        <v>80</v>
      </c>
      <c r="AY188" s="20" t="s">
        <v>239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20" t="s">
        <v>86</v>
      </c>
      <c r="BK188" s="187">
        <f>ROUND(I188*H188,2)</f>
        <v>0</v>
      </c>
      <c r="BL188" s="20" t="s">
        <v>246</v>
      </c>
      <c r="BM188" s="186" t="s">
        <v>4203</v>
      </c>
    </row>
    <row r="189" s="2" customFormat="1" ht="16.5" customHeight="1">
      <c r="A189" s="39"/>
      <c r="B189" s="174"/>
      <c r="C189" s="175" t="s">
        <v>1303</v>
      </c>
      <c r="D189" s="175" t="s">
        <v>241</v>
      </c>
      <c r="E189" s="176" t="s">
        <v>4204</v>
      </c>
      <c r="F189" s="177" t="s">
        <v>4205</v>
      </c>
      <c r="G189" s="178" t="s">
        <v>4109</v>
      </c>
      <c r="H189" s="179">
        <v>91.5</v>
      </c>
      <c r="I189" s="180"/>
      <c r="J189" s="181">
        <f>ROUND(I189*H189,2)</f>
        <v>0</v>
      </c>
      <c r="K189" s="177" t="s">
        <v>460</v>
      </c>
      <c r="L189" s="40"/>
      <c r="M189" s="182" t="s">
        <v>3</v>
      </c>
      <c r="N189" s="183" t="s">
        <v>45</v>
      </c>
      <c r="O189" s="73"/>
      <c r="P189" s="184">
        <f>O189*H189</f>
        <v>0</v>
      </c>
      <c r="Q189" s="184">
        <v>0</v>
      </c>
      <c r="R189" s="184">
        <f>Q189*H189</f>
        <v>0</v>
      </c>
      <c r="S189" s="184">
        <v>0</v>
      </c>
      <c r="T189" s="18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186" t="s">
        <v>246</v>
      </c>
      <c r="AT189" s="186" t="s">
        <v>241</v>
      </c>
      <c r="AU189" s="186" t="s">
        <v>80</v>
      </c>
      <c r="AY189" s="20" t="s">
        <v>239</v>
      </c>
      <c r="BE189" s="187">
        <f>IF(N189="základní",J189,0)</f>
        <v>0</v>
      </c>
      <c r="BF189" s="187">
        <f>IF(N189="snížená",J189,0)</f>
        <v>0</v>
      </c>
      <c r="BG189" s="187">
        <f>IF(N189="zákl. přenesená",J189,0)</f>
        <v>0</v>
      </c>
      <c r="BH189" s="187">
        <f>IF(N189="sníž. přenesená",J189,0)</f>
        <v>0</v>
      </c>
      <c r="BI189" s="187">
        <f>IF(N189="nulová",J189,0)</f>
        <v>0</v>
      </c>
      <c r="BJ189" s="20" t="s">
        <v>86</v>
      </c>
      <c r="BK189" s="187">
        <f>ROUND(I189*H189,2)</f>
        <v>0</v>
      </c>
      <c r="BL189" s="20" t="s">
        <v>246</v>
      </c>
      <c r="BM189" s="186" t="s">
        <v>4206</v>
      </c>
    </row>
    <row r="190" s="2" customFormat="1" ht="16.5" customHeight="1">
      <c r="A190" s="39"/>
      <c r="B190" s="174"/>
      <c r="C190" s="175" t="s">
        <v>1310</v>
      </c>
      <c r="D190" s="175" t="s">
        <v>241</v>
      </c>
      <c r="E190" s="176" t="s">
        <v>4207</v>
      </c>
      <c r="F190" s="177" t="s">
        <v>4208</v>
      </c>
      <c r="G190" s="178" t="s">
        <v>4109</v>
      </c>
      <c r="H190" s="179">
        <v>63.439999999999998</v>
      </c>
      <c r="I190" s="180"/>
      <c r="J190" s="181">
        <f>ROUND(I190*H190,2)</f>
        <v>0</v>
      </c>
      <c r="K190" s="177" t="s">
        <v>460</v>
      </c>
      <c r="L190" s="40"/>
      <c r="M190" s="182" t="s">
        <v>3</v>
      </c>
      <c r="N190" s="183" t="s">
        <v>45</v>
      </c>
      <c r="O190" s="73"/>
      <c r="P190" s="184">
        <f>O190*H190</f>
        <v>0</v>
      </c>
      <c r="Q190" s="184">
        <v>0</v>
      </c>
      <c r="R190" s="184">
        <f>Q190*H190</f>
        <v>0</v>
      </c>
      <c r="S190" s="184">
        <v>0</v>
      </c>
      <c r="T190" s="18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186" t="s">
        <v>246</v>
      </c>
      <c r="AT190" s="186" t="s">
        <v>241</v>
      </c>
      <c r="AU190" s="186" t="s">
        <v>80</v>
      </c>
      <c r="AY190" s="20" t="s">
        <v>239</v>
      </c>
      <c r="BE190" s="187">
        <f>IF(N190="základní",J190,0)</f>
        <v>0</v>
      </c>
      <c r="BF190" s="187">
        <f>IF(N190="snížená",J190,0)</f>
        <v>0</v>
      </c>
      <c r="BG190" s="187">
        <f>IF(N190="zákl. přenesená",J190,0)</f>
        <v>0</v>
      </c>
      <c r="BH190" s="187">
        <f>IF(N190="sníž. přenesená",J190,0)</f>
        <v>0</v>
      </c>
      <c r="BI190" s="187">
        <f>IF(N190="nulová",J190,0)</f>
        <v>0</v>
      </c>
      <c r="BJ190" s="20" t="s">
        <v>86</v>
      </c>
      <c r="BK190" s="187">
        <f>ROUND(I190*H190,2)</f>
        <v>0</v>
      </c>
      <c r="BL190" s="20" t="s">
        <v>246</v>
      </c>
      <c r="BM190" s="186" t="s">
        <v>4209</v>
      </c>
    </row>
    <row r="191" s="2" customFormat="1" ht="16.5" customHeight="1">
      <c r="A191" s="39"/>
      <c r="B191" s="174"/>
      <c r="C191" s="175" t="s">
        <v>1320</v>
      </c>
      <c r="D191" s="175" t="s">
        <v>241</v>
      </c>
      <c r="E191" s="176" t="s">
        <v>4210</v>
      </c>
      <c r="F191" s="177" t="s">
        <v>4211</v>
      </c>
      <c r="G191" s="178" t="s">
        <v>4109</v>
      </c>
      <c r="H191" s="179">
        <v>45.140000000000001</v>
      </c>
      <c r="I191" s="180"/>
      <c r="J191" s="181">
        <f>ROUND(I191*H191,2)</f>
        <v>0</v>
      </c>
      <c r="K191" s="177" t="s">
        <v>460</v>
      </c>
      <c r="L191" s="40"/>
      <c r="M191" s="182" t="s">
        <v>3</v>
      </c>
      <c r="N191" s="183" t="s">
        <v>45</v>
      </c>
      <c r="O191" s="73"/>
      <c r="P191" s="184">
        <f>O191*H191</f>
        <v>0</v>
      </c>
      <c r="Q191" s="184">
        <v>0</v>
      </c>
      <c r="R191" s="184">
        <f>Q191*H191</f>
        <v>0</v>
      </c>
      <c r="S191" s="184">
        <v>0</v>
      </c>
      <c r="T191" s="18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186" t="s">
        <v>246</v>
      </c>
      <c r="AT191" s="186" t="s">
        <v>241</v>
      </c>
      <c r="AU191" s="186" t="s">
        <v>80</v>
      </c>
      <c r="AY191" s="20" t="s">
        <v>239</v>
      </c>
      <c r="BE191" s="187">
        <f>IF(N191="základní",J191,0)</f>
        <v>0</v>
      </c>
      <c r="BF191" s="187">
        <f>IF(N191="snížená",J191,0)</f>
        <v>0</v>
      </c>
      <c r="BG191" s="187">
        <f>IF(N191="zákl. přenesená",J191,0)</f>
        <v>0</v>
      </c>
      <c r="BH191" s="187">
        <f>IF(N191="sníž. přenesená",J191,0)</f>
        <v>0</v>
      </c>
      <c r="BI191" s="187">
        <f>IF(N191="nulová",J191,0)</f>
        <v>0</v>
      </c>
      <c r="BJ191" s="20" t="s">
        <v>86</v>
      </c>
      <c r="BK191" s="187">
        <f>ROUND(I191*H191,2)</f>
        <v>0</v>
      </c>
      <c r="BL191" s="20" t="s">
        <v>246</v>
      </c>
      <c r="BM191" s="186" t="s">
        <v>4212</v>
      </c>
    </row>
    <row r="192" s="2" customFormat="1" ht="16.5" customHeight="1">
      <c r="A192" s="39"/>
      <c r="B192" s="174"/>
      <c r="C192" s="175" t="s">
        <v>1324</v>
      </c>
      <c r="D192" s="175" t="s">
        <v>241</v>
      </c>
      <c r="E192" s="176" t="s">
        <v>4213</v>
      </c>
      <c r="F192" s="177" t="s">
        <v>4214</v>
      </c>
      <c r="G192" s="178" t="s">
        <v>4109</v>
      </c>
      <c r="H192" s="179">
        <v>29.280000000000001</v>
      </c>
      <c r="I192" s="180"/>
      <c r="J192" s="181">
        <f>ROUND(I192*H192,2)</f>
        <v>0</v>
      </c>
      <c r="K192" s="177" t="s">
        <v>460</v>
      </c>
      <c r="L192" s="40"/>
      <c r="M192" s="182" t="s">
        <v>3</v>
      </c>
      <c r="N192" s="183" t="s">
        <v>45</v>
      </c>
      <c r="O192" s="73"/>
      <c r="P192" s="184">
        <f>O192*H192</f>
        <v>0</v>
      </c>
      <c r="Q192" s="184">
        <v>0</v>
      </c>
      <c r="R192" s="184">
        <f>Q192*H192</f>
        <v>0</v>
      </c>
      <c r="S192" s="184">
        <v>0</v>
      </c>
      <c r="T192" s="18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186" t="s">
        <v>246</v>
      </c>
      <c r="AT192" s="186" t="s">
        <v>241</v>
      </c>
      <c r="AU192" s="186" t="s">
        <v>80</v>
      </c>
      <c r="AY192" s="20" t="s">
        <v>239</v>
      </c>
      <c r="BE192" s="187">
        <f>IF(N192="základní",J192,0)</f>
        <v>0</v>
      </c>
      <c r="BF192" s="187">
        <f>IF(N192="snížená",J192,0)</f>
        <v>0</v>
      </c>
      <c r="BG192" s="187">
        <f>IF(N192="zákl. přenesená",J192,0)</f>
        <v>0</v>
      </c>
      <c r="BH192" s="187">
        <f>IF(N192="sníž. přenesená",J192,0)</f>
        <v>0</v>
      </c>
      <c r="BI192" s="187">
        <f>IF(N192="nulová",J192,0)</f>
        <v>0</v>
      </c>
      <c r="BJ192" s="20" t="s">
        <v>86</v>
      </c>
      <c r="BK192" s="187">
        <f>ROUND(I192*H192,2)</f>
        <v>0</v>
      </c>
      <c r="BL192" s="20" t="s">
        <v>246</v>
      </c>
      <c r="BM192" s="186" t="s">
        <v>4215</v>
      </c>
    </row>
    <row r="193" s="2" customFormat="1" ht="16.5" customHeight="1">
      <c r="A193" s="39"/>
      <c r="B193" s="174"/>
      <c r="C193" s="175" t="s">
        <v>1329</v>
      </c>
      <c r="D193" s="175" t="s">
        <v>241</v>
      </c>
      <c r="E193" s="176" t="s">
        <v>4216</v>
      </c>
      <c r="F193" s="177" t="s">
        <v>4217</v>
      </c>
      <c r="G193" s="178" t="s">
        <v>4109</v>
      </c>
      <c r="H193" s="179">
        <v>15.859999999999999</v>
      </c>
      <c r="I193" s="180"/>
      <c r="J193" s="181">
        <f>ROUND(I193*H193,2)</f>
        <v>0</v>
      </c>
      <c r="K193" s="177" t="s">
        <v>460</v>
      </c>
      <c r="L193" s="40"/>
      <c r="M193" s="182" t="s">
        <v>3</v>
      </c>
      <c r="N193" s="183" t="s">
        <v>45</v>
      </c>
      <c r="O193" s="73"/>
      <c r="P193" s="184">
        <f>O193*H193</f>
        <v>0</v>
      </c>
      <c r="Q193" s="184">
        <v>0</v>
      </c>
      <c r="R193" s="184">
        <f>Q193*H193</f>
        <v>0</v>
      </c>
      <c r="S193" s="184">
        <v>0</v>
      </c>
      <c r="T193" s="18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186" t="s">
        <v>246</v>
      </c>
      <c r="AT193" s="186" t="s">
        <v>241</v>
      </c>
      <c r="AU193" s="186" t="s">
        <v>80</v>
      </c>
      <c r="AY193" s="20" t="s">
        <v>239</v>
      </c>
      <c r="BE193" s="187">
        <f>IF(N193="základní",J193,0)</f>
        <v>0</v>
      </c>
      <c r="BF193" s="187">
        <f>IF(N193="snížená",J193,0)</f>
        <v>0</v>
      </c>
      <c r="BG193" s="187">
        <f>IF(N193="zákl. přenesená",J193,0)</f>
        <v>0</v>
      </c>
      <c r="BH193" s="187">
        <f>IF(N193="sníž. přenesená",J193,0)</f>
        <v>0</v>
      </c>
      <c r="BI193" s="187">
        <f>IF(N193="nulová",J193,0)</f>
        <v>0</v>
      </c>
      <c r="BJ193" s="20" t="s">
        <v>86</v>
      </c>
      <c r="BK193" s="187">
        <f>ROUND(I193*H193,2)</f>
        <v>0</v>
      </c>
      <c r="BL193" s="20" t="s">
        <v>246</v>
      </c>
      <c r="BM193" s="186" t="s">
        <v>4218</v>
      </c>
    </row>
    <row r="194" s="2" customFormat="1" ht="16.5" customHeight="1">
      <c r="A194" s="39"/>
      <c r="B194" s="174"/>
      <c r="C194" s="175" t="s">
        <v>1334</v>
      </c>
      <c r="D194" s="175" t="s">
        <v>241</v>
      </c>
      <c r="E194" s="176" t="s">
        <v>4219</v>
      </c>
      <c r="F194" s="177" t="s">
        <v>4220</v>
      </c>
      <c r="G194" s="178" t="s">
        <v>4109</v>
      </c>
      <c r="H194" s="179">
        <v>12.199999999999999</v>
      </c>
      <c r="I194" s="180"/>
      <c r="J194" s="181">
        <f>ROUND(I194*H194,2)</f>
        <v>0</v>
      </c>
      <c r="K194" s="177" t="s">
        <v>460</v>
      </c>
      <c r="L194" s="40"/>
      <c r="M194" s="182" t="s">
        <v>3</v>
      </c>
      <c r="N194" s="183" t="s">
        <v>45</v>
      </c>
      <c r="O194" s="73"/>
      <c r="P194" s="184">
        <f>O194*H194</f>
        <v>0</v>
      </c>
      <c r="Q194" s="184">
        <v>0</v>
      </c>
      <c r="R194" s="184">
        <f>Q194*H194</f>
        <v>0</v>
      </c>
      <c r="S194" s="184">
        <v>0</v>
      </c>
      <c r="T194" s="18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186" t="s">
        <v>246</v>
      </c>
      <c r="AT194" s="186" t="s">
        <v>241</v>
      </c>
      <c r="AU194" s="186" t="s">
        <v>80</v>
      </c>
      <c r="AY194" s="20" t="s">
        <v>239</v>
      </c>
      <c r="BE194" s="187">
        <f>IF(N194="základní",J194,0)</f>
        <v>0</v>
      </c>
      <c r="BF194" s="187">
        <f>IF(N194="snížená",J194,0)</f>
        <v>0</v>
      </c>
      <c r="BG194" s="187">
        <f>IF(N194="zákl. přenesená",J194,0)</f>
        <v>0</v>
      </c>
      <c r="BH194" s="187">
        <f>IF(N194="sníž. přenesená",J194,0)</f>
        <v>0</v>
      </c>
      <c r="BI194" s="187">
        <f>IF(N194="nulová",J194,0)</f>
        <v>0</v>
      </c>
      <c r="BJ194" s="20" t="s">
        <v>86</v>
      </c>
      <c r="BK194" s="187">
        <f>ROUND(I194*H194,2)</f>
        <v>0</v>
      </c>
      <c r="BL194" s="20" t="s">
        <v>246</v>
      </c>
      <c r="BM194" s="186" t="s">
        <v>4221</v>
      </c>
    </row>
    <row r="195" s="2" customFormat="1">
      <c r="A195" s="39"/>
      <c r="B195" s="40"/>
      <c r="C195" s="39"/>
      <c r="D195" s="189" t="s">
        <v>391</v>
      </c>
      <c r="E195" s="39"/>
      <c r="F195" s="227" t="s">
        <v>4222</v>
      </c>
      <c r="G195" s="39"/>
      <c r="H195" s="39"/>
      <c r="I195" s="228"/>
      <c r="J195" s="39"/>
      <c r="K195" s="39"/>
      <c r="L195" s="40"/>
      <c r="M195" s="229"/>
      <c r="N195" s="230"/>
      <c r="O195" s="73"/>
      <c r="P195" s="73"/>
      <c r="Q195" s="73"/>
      <c r="R195" s="73"/>
      <c r="S195" s="73"/>
      <c r="T195" s="74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20" t="s">
        <v>391</v>
      </c>
      <c r="AU195" s="20" t="s">
        <v>80</v>
      </c>
    </row>
    <row r="196" s="2" customFormat="1">
      <c r="A196" s="39"/>
      <c r="B196" s="174"/>
      <c r="C196" s="175" t="s">
        <v>1342</v>
      </c>
      <c r="D196" s="175" t="s">
        <v>241</v>
      </c>
      <c r="E196" s="176" t="s">
        <v>4223</v>
      </c>
      <c r="F196" s="177" t="s">
        <v>4224</v>
      </c>
      <c r="G196" s="178" t="s">
        <v>326</v>
      </c>
      <c r="H196" s="179">
        <v>128.09999999999999</v>
      </c>
      <c r="I196" s="180"/>
      <c r="J196" s="181">
        <f>ROUND(I196*H196,2)</f>
        <v>0</v>
      </c>
      <c r="K196" s="177" t="s">
        <v>460</v>
      </c>
      <c r="L196" s="40"/>
      <c r="M196" s="182" t="s">
        <v>3</v>
      </c>
      <c r="N196" s="183" t="s">
        <v>45</v>
      </c>
      <c r="O196" s="73"/>
      <c r="P196" s="184">
        <f>O196*H196</f>
        <v>0</v>
      </c>
      <c r="Q196" s="184">
        <v>0</v>
      </c>
      <c r="R196" s="184">
        <f>Q196*H196</f>
        <v>0</v>
      </c>
      <c r="S196" s="184">
        <v>0</v>
      </c>
      <c r="T196" s="18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186" t="s">
        <v>246</v>
      </c>
      <c r="AT196" s="186" t="s">
        <v>241</v>
      </c>
      <c r="AU196" s="186" t="s">
        <v>80</v>
      </c>
      <c r="AY196" s="20" t="s">
        <v>239</v>
      </c>
      <c r="BE196" s="187">
        <f>IF(N196="základní",J196,0)</f>
        <v>0</v>
      </c>
      <c r="BF196" s="187">
        <f>IF(N196="snížená",J196,0)</f>
        <v>0</v>
      </c>
      <c r="BG196" s="187">
        <f>IF(N196="zákl. přenesená",J196,0)</f>
        <v>0</v>
      </c>
      <c r="BH196" s="187">
        <f>IF(N196="sníž. přenesená",J196,0)</f>
        <v>0</v>
      </c>
      <c r="BI196" s="187">
        <f>IF(N196="nulová",J196,0)</f>
        <v>0</v>
      </c>
      <c r="BJ196" s="20" t="s">
        <v>86</v>
      </c>
      <c r="BK196" s="187">
        <f>ROUND(I196*H196,2)</f>
        <v>0</v>
      </c>
      <c r="BL196" s="20" t="s">
        <v>246</v>
      </c>
      <c r="BM196" s="186" t="s">
        <v>4225</v>
      </c>
    </row>
    <row r="197" s="2" customFormat="1">
      <c r="A197" s="39"/>
      <c r="B197" s="174"/>
      <c r="C197" s="175" t="s">
        <v>1348</v>
      </c>
      <c r="D197" s="175" t="s">
        <v>241</v>
      </c>
      <c r="E197" s="176" t="s">
        <v>4226</v>
      </c>
      <c r="F197" s="177" t="s">
        <v>4227</v>
      </c>
      <c r="G197" s="178" t="s">
        <v>326</v>
      </c>
      <c r="H197" s="179">
        <v>78.079999999999998</v>
      </c>
      <c r="I197" s="180"/>
      <c r="J197" s="181">
        <f>ROUND(I197*H197,2)</f>
        <v>0</v>
      </c>
      <c r="K197" s="177" t="s">
        <v>460</v>
      </c>
      <c r="L197" s="40"/>
      <c r="M197" s="182" t="s">
        <v>3</v>
      </c>
      <c r="N197" s="183" t="s">
        <v>45</v>
      </c>
      <c r="O197" s="73"/>
      <c r="P197" s="184">
        <f>O197*H197</f>
        <v>0</v>
      </c>
      <c r="Q197" s="184">
        <v>0</v>
      </c>
      <c r="R197" s="184">
        <f>Q197*H197</f>
        <v>0</v>
      </c>
      <c r="S197" s="184">
        <v>0</v>
      </c>
      <c r="T197" s="185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186" t="s">
        <v>246</v>
      </c>
      <c r="AT197" s="186" t="s">
        <v>241</v>
      </c>
      <c r="AU197" s="186" t="s">
        <v>80</v>
      </c>
      <c r="AY197" s="20" t="s">
        <v>239</v>
      </c>
      <c r="BE197" s="187">
        <f>IF(N197="základní",J197,0)</f>
        <v>0</v>
      </c>
      <c r="BF197" s="187">
        <f>IF(N197="snížená",J197,0)</f>
        <v>0</v>
      </c>
      <c r="BG197" s="187">
        <f>IF(N197="zákl. přenesená",J197,0)</f>
        <v>0</v>
      </c>
      <c r="BH197" s="187">
        <f>IF(N197="sníž. přenesená",J197,0)</f>
        <v>0</v>
      </c>
      <c r="BI197" s="187">
        <f>IF(N197="nulová",J197,0)</f>
        <v>0</v>
      </c>
      <c r="BJ197" s="20" t="s">
        <v>86</v>
      </c>
      <c r="BK197" s="187">
        <f>ROUND(I197*H197,2)</f>
        <v>0</v>
      </c>
      <c r="BL197" s="20" t="s">
        <v>246</v>
      </c>
      <c r="BM197" s="186" t="s">
        <v>4228</v>
      </c>
    </row>
    <row r="198" s="2" customFormat="1">
      <c r="A198" s="39"/>
      <c r="B198" s="174"/>
      <c r="C198" s="175" t="s">
        <v>1353</v>
      </c>
      <c r="D198" s="175" t="s">
        <v>241</v>
      </c>
      <c r="E198" s="176" t="s">
        <v>4229</v>
      </c>
      <c r="F198" s="177" t="s">
        <v>4230</v>
      </c>
      <c r="G198" s="178" t="s">
        <v>326</v>
      </c>
      <c r="H198" s="179">
        <v>76.859999999999999</v>
      </c>
      <c r="I198" s="180"/>
      <c r="J198" s="181">
        <f>ROUND(I198*H198,2)</f>
        <v>0</v>
      </c>
      <c r="K198" s="177" t="s">
        <v>460</v>
      </c>
      <c r="L198" s="40"/>
      <c r="M198" s="182" t="s">
        <v>3</v>
      </c>
      <c r="N198" s="183" t="s">
        <v>45</v>
      </c>
      <c r="O198" s="73"/>
      <c r="P198" s="184">
        <f>O198*H198</f>
        <v>0</v>
      </c>
      <c r="Q198" s="184">
        <v>0</v>
      </c>
      <c r="R198" s="184">
        <f>Q198*H198</f>
        <v>0</v>
      </c>
      <c r="S198" s="184">
        <v>0</v>
      </c>
      <c r="T198" s="185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186" t="s">
        <v>246</v>
      </c>
      <c r="AT198" s="186" t="s">
        <v>241</v>
      </c>
      <c r="AU198" s="186" t="s">
        <v>80</v>
      </c>
      <c r="AY198" s="20" t="s">
        <v>239</v>
      </c>
      <c r="BE198" s="187">
        <f>IF(N198="základní",J198,0)</f>
        <v>0</v>
      </c>
      <c r="BF198" s="187">
        <f>IF(N198="snížená",J198,0)</f>
        <v>0</v>
      </c>
      <c r="BG198" s="187">
        <f>IF(N198="zákl. přenesená",J198,0)</f>
        <v>0</v>
      </c>
      <c r="BH198" s="187">
        <f>IF(N198="sníž. přenesená",J198,0)</f>
        <v>0</v>
      </c>
      <c r="BI198" s="187">
        <f>IF(N198="nulová",J198,0)</f>
        <v>0</v>
      </c>
      <c r="BJ198" s="20" t="s">
        <v>86</v>
      </c>
      <c r="BK198" s="187">
        <f>ROUND(I198*H198,2)</f>
        <v>0</v>
      </c>
      <c r="BL198" s="20" t="s">
        <v>246</v>
      </c>
      <c r="BM198" s="186" t="s">
        <v>4231</v>
      </c>
    </row>
    <row r="199" s="2" customFormat="1">
      <c r="A199" s="39"/>
      <c r="B199" s="174"/>
      <c r="C199" s="175" t="s">
        <v>1358</v>
      </c>
      <c r="D199" s="175" t="s">
        <v>241</v>
      </c>
      <c r="E199" s="176" t="s">
        <v>4232</v>
      </c>
      <c r="F199" s="177" t="s">
        <v>4233</v>
      </c>
      <c r="G199" s="178" t="s">
        <v>326</v>
      </c>
      <c r="H199" s="179">
        <v>91.5</v>
      </c>
      <c r="I199" s="180"/>
      <c r="J199" s="181">
        <f>ROUND(I199*H199,2)</f>
        <v>0</v>
      </c>
      <c r="K199" s="177" t="s">
        <v>460</v>
      </c>
      <c r="L199" s="40"/>
      <c r="M199" s="182" t="s">
        <v>3</v>
      </c>
      <c r="N199" s="183" t="s">
        <v>45</v>
      </c>
      <c r="O199" s="73"/>
      <c r="P199" s="184">
        <f>O199*H199</f>
        <v>0</v>
      </c>
      <c r="Q199" s="184">
        <v>0</v>
      </c>
      <c r="R199" s="184">
        <f>Q199*H199</f>
        <v>0</v>
      </c>
      <c r="S199" s="184">
        <v>0</v>
      </c>
      <c r="T199" s="18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186" t="s">
        <v>246</v>
      </c>
      <c r="AT199" s="186" t="s">
        <v>241</v>
      </c>
      <c r="AU199" s="186" t="s">
        <v>80</v>
      </c>
      <c r="AY199" s="20" t="s">
        <v>239</v>
      </c>
      <c r="BE199" s="187">
        <f>IF(N199="základní",J199,0)</f>
        <v>0</v>
      </c>
      <c r="BF199" s="187">
        <f>IF(N199="snížená",J199,0)</f>
        <v>0</v>
      </c>
      <c r="BG199" s="187">
        <f>IF(N199="zákl. přenesená",J199,0)</f>
        <v>0</v>
      </c>
      <c r="BH199" s="187">
        <f>IF(N199="sníž. přenesená",J199,0)</f>
        <v>0</v>
      </c>
      <c r="BI199" s="187">
        <f>IF(N199="nulová",J199,0)</f>
        <v>0</v>
      </c>
      <c r="BJ199" s="20" t="s">
        <v>86</v>
      </c>
      <c r="BK199" s="187">
        <f>ROUND(I199*H199,2)</f>
        <v>0</v>
      </c>
      <c r="BL199" s="20" t="s">
        <v>246</v>
      </c>
      <c r="BM199" s="186" t="s">
        <v>4234</v>
      </c>
    </row>
    <row r="200" s="2" customFormat="1">
      <c r="A200" s="39"/>
      <c r="B200" s="174"/>
      <c r="C200" s="175" t="s">
        <v>1362</v>
      </c>
      <c r="D200" s="175" t="s">
        <v>241</v>
      </c>
      <c r="E200" s="176" t="s">
        <v>4235</v>
      </c>
      <c r="F200" s="177" t="s">
        <v>4236</v>
      </c>
      <c r="G200" s="178" t="s">
        <v>326</v>
      </c>
      <c r="H200" s="179">
        <v>63.439999999999998</v>
      </c>
      <c r="I200" s="180"/>
      <c r="J200" s="181">
        <f>ROUND(I200*H200,2)</f>
        <v>0</v>
      </c>
      <c r="K200" s="177" t="s">
        <v>460</v>
      </c>
      <c r="L200" s="40"/>
      <c r="M200" s="182" t="s">
        <v>3</v>
      </c>
      <c r="N200" s="183" t="s">
        <v>45</v>
      </c>
      <c r="O200" s="73"/>
      <c r="P200" s="184">
        <f>O200*H200</f>
        <v>0</v>
      </c>
      <c r="Q200" s="184">
        <v>0</v>
      </c>
      <c r="R200" s="184">
        <f>Q200*H200</f>
        <v>0</v>
      </c>
      <c r="S200" s="184">
        <v>0</v>
      </c>
      <c r="T200" s="18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186" t="s">
        <v>246</v>
      </c>
      <c r="AT200" s="186" t="s">
        <v>241</v>
      </c>
      <c r="AU200" s="186" t="s">
        <v>80</v>
      </c>
      <c r="AY200" s="20" t="s">
        <v>239</v>
      </c>
      <c r="BE200" s="187">
        <f>IF(N200="základní",J200,0)</f>
        <v>0</v>
      </c>
      <c r="BF200" s="187">
        <f>IF(N200="snížená",J200,0)</f>
        <v>0</v>
      </c>
      <c r="BG200" s="187">
        <f>IF(N200="zákl. přenesená",J200,0)</f>
        <v>0</v>
      </c>
      <c r="BH200" s="187">
        <f>IF(N200="sníž. přenesená",J200,0)</f>
        <v>0</v>
      </c>
      <c r="BI200" s="187">
        <f>IF(N200="nulová",J200,0)</f>
        <v>0</v>
      </c>
      <c r="BJ200" s="20" t="s">
        <v>86</v>
      </c>
      <c r="BK200" s="187">
        <f>ROUND(I200*H200,2)</f>
        <v>0</v>
      </c>
      <c r="BL200" s="20" t="s">
        <v>246</v>
      </c>
      <c r="BM200" s="186" t="s">
        <v>4237</v>
      </c>
    </row>
    <row r="201" s="2" customFormat="1">
      <c r="A201" s="39"/>
      <c r="B201" s="174"/>
      <c r="C201" s="175" t="s">
        <v>1368</v>
      </c>
      <c r="D201" s="175" t="s">
        <v>241</v>
      </c>
      <c r="E201" s="176" t="s">
        <v>4238</v>
      </c>
      <c r="F201" s="177" t="s">
        <v>4239</v>
      </c>
      <c r="G201" s="178" t="s">
        <v>326</v>
      </c>
      <c r="H201" s="179">
        <v>45.140000000000001</v>
      </c>
      <c r="I201" s="180"/>
      <c r="J201" s="181">
        <f>ROUND(I201*H201,2)</f>
        <v>0</v>
      </c>
      <c r="K201" s="177" t="s">
        <v>460</v>
      </c>
      <c r="L201" s="40"/>
      <c r="M201" s="182" t="s">
        <v>3</v>
      </c>
      <c r="N201" s="183" t="s">
        <v>45</v>
      </c>
      <c r="O201" s="73"/>
      <c r="P201" s="184">
        <f>O201*H201</f>
        <v>0</v>
      </c>
      <c r="Q201" s="184">
        <v>0</v>
      </c>
      <c r="R201" s="184">
        <f>Q201*H201</f>
        <v>0</v>
      </c>
      <c r="S201" s="184">
        <v>0</v>
      </c>
      <c r="T201" s="18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186" t="s">
        <v>246</v>
      </c>
      <c r="AT201" s="186" t="s">
        <v>241</v>
      </c>
      <c r="AU201" s="186" t="s">
        <v>80</v>
      </c>
      <c r="AY201" s="20" t="s">
        <v>239</v>
      </c>
      <c r="BE201" s="187">
        <f>IF(N201="základní",J201,0)</f>
        <v>0</v>
      </c>
      <c r="BF201" s="187">
        <f>IF(N201="snížená",J201,0)</f>
        <v>0</v>
      </c>
      <c r="BG201" s="187">
        <f>IF(N201="zákl. přenesená",J201,0)</f>
        <v>0</v>
      </c>
      <c r="BH201" s="187">
        <f>IF(N201="sníž. přenesená",J201,0)</f>
        <v>0</v>
      </c>
      <c r="BI201" s="187">
        <f>IF(N201="nulová",J201,0)</f>
        <v>0</v>
      </c>
      <c r="BJ201" s="20" t="s">
        <v>86</v>
      </c>
      <c r="BK201" s="187">
        <f>ROUND(I201*H201,2)</f>
        <v>0</v>
      </c>
      <c r="BL201" s="20" t="s">
        <v>246</v>
      </c>
      <c r="BM201" s="186" t="s">
        <v>4240</v>
      </c>
    </row>
    <row r="202" s="2" customFormat="1">
      <c r="A202" s="39"/>
      <c r="B202" s="174"/>
      <c r="C202" s="175" t="s">
        <v>1373</v>
      </c>
      <c r="D202" s="175" t="s">
        <v>241</v>
      </c>
      <c r="E202" s="176" t="s">
        <v>4241</v>
      </c>
      <c r="F202" s="177" t="s">
        <v>4242</v>
      </c>
      <c r="G202" s="178" t="s">
        <v>326</v>
      </c>
      <c r="H202" s="179">
        <v>29.280000000000001</v>
      </c>
      <c r="I202" s="180"/>
      <c r="J202" s="181">
        <f>ROUND(I202*H202,2)</f>
        <v>0</v>
      </c>
      <c r="K202" s="177" t="s">
        <v>460</v>
      </c>
      <c r="L202" s="40"/>
      <c r="M202" s="182" t="s">
        <v>3</v>
      </c>
      <c r="N202" s="183" t="s">
        <v>45</v>
      </c>
      <c r="O202" s="73"/>
      <c r="P202" s="184">
        <f>O202*H202</f>
        <v>0</v>
      </c>
      <c r="Q202" s="184">
        <v>0</v>
      </c>
      <c r="R202" s="184">
        <f>Q202*H202</f>
        <v>0</v>
      </c>
      <c r="S202" s="184">
        <v>0</v>
      </c>
      <c r="T202" s="18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186" t="s">
        <v>246</v>
      </c>
      <c r="AT202" s="186" t="s">
        <v>241</v>
      </c>
      <c r="AU202" s="186" t="s">
        <v>80</v>
      </c>
      <c r="AY202" s="20" t="s">
        <v>239</v>
      </c>
      <c r="BE202" s="187">
        <f>IF(N202="základní",J202,0)</f>
        <v>0</v>
      </c>
      <c r="BF202" s="187">
        <f>IF(N202="snížená",J202,0)</f>
        <v>0</v>
      </c>
      <c r="BG202" s="187">
        <f>IF(N202="zákl. přenesená",J202,0)</f>
        <v>0</v>
      </c>
      <c r="BH202" s="187">
        <f>IF(N202="sníž. přenesená",J202,0)</f>
        <v>0</v>
      </c>
      <c r="BI202" s="187">
        <f>IF(N202="nulová",J202,0)</f>
        <v>0</v>
      </c>
      <c r="BJ202" s="20" t="s">
        <v>86</v>
      </c>
      <c r="BK202" s="187">
        <f>ROUND(I202*H202,2)</f>
        <v>0</v>
      </c>
      <c r="BL202" s="20" t="s">
        <v>246</v>
      </c>
      <c r="BM202" s="186" t="s">
        <v>4243</v>
      </c>
    </row>
    <row r="203" s="2" customFormat="1">
      <c r="A203" s="39"/>
      <c r="B203" s="174"/>
      <c r="C203" s="175" t="s">
        <v>1379</v>
      </c>
      <c r="D203" s="175" t="s">
        <v>241</v>
      </c>
      <c r="E203" s="176" t="s">
        <v>4244</v>
      </c>
      <c r="F203" s="177" t="s">
        <v>4245</v>
      </c>
      <c r="G203" s="178" t="s">
        <v>326</v>
      </c>
      <c r="H203" s="179">
        <v>15.859999999999999</v>
      </c>
      <c r="I203" s="180"/>
      <c r="J203" s="181">
        <f>ROUND(I203*H203,2)</f>
        <v>0</v>
      </c>
      <c r="K203" s="177" t="s">
        <v>460</v>
      </c>
      <c r="L203" s="40"/>
      <c r="M203" s="182" t="s">
        <v>3</v>
      </c>
      <c r="N203" s="183" t="s">
        <v>45</v>
      </c>
      <c r="O203" s="73"/>
      <c r="P203" s="184">
        <f>O203*H203</f>
        <v>0</v>
      </c>
      <c r="Q203" s="184">
        <v>0</v>
      </c>
      <c r="R203" s="184">
        <f>Q203*H203</f>
        <v>0</v>
      </c>
      <c r="S203" s="184">
        <v>0</v>
      </c>
      <c r="T203" s="185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186" t="s">
        <v>246</v>
      </c>
      <c r="AT203" s="186" t="s">
        <v>241</v>
      </c>
      <c r="AU203" s="186" t="s">
        <v>80</v>
      </c>
      <c r="AY203" s="20" t="s">
        <v>239</v>
      </c>
      <c r="BE203" s="187">
        <f>IF(N203="základní",J203,0)</f>
        <v>0</v>
      </c>
      <c r="BF203" s="187">
        <f>IF(N203="snížená",J203,0)</f>
        <v>0</v>
      </c>
      <c r="BG203" s="187">
        <f>IF(N203="zákl. přenesená",J203,0)</f>
        <v>0</v>
      </c>
      <c r="BH203" s="187">
        <f>IF(N203="sníž. přenesená",J203,0)</f>
        <v>0</v>
      </c>
      <c r="BI203" s="187">
        <f>IF(N203="nulová",J203,0)</f>
        <v>0</v>
      </c>
      <c r="BJ203" s="20" t="s">
        <v>86</v>
      </c>
      <c r="BK203" s="187">
        <f>ROUND(I203*H203,2)</f>
        <v>0</v>
      </c>
      <c r="BL203" s="20" t="s">
        <v>246</v>
      </c>
      <c r="BM203" s="186" t="s">
        <v>4246</v>
      </c>
    </row>
    <row r="204" s="2" customFormat="1">
      <c r="A204" s="39"/>
      <c r="B204" s="174"/>
      <c r="C204" s="175" t="s">
        <v>1384</v>
      </c>
      <c r="D204" s="175" t="s">
        <v>241</v>
      </c>
      <c r="E204" s="176" t="s">
        <v>4247</v>
      </c>
      <c r="F204" s="177" t="s">
        <v>4248</v>
      </c>
      <c r="G204" s="178" t="s">
        <v>326</v>
      </c>
      <c r="H204" s="179">
        <v>12.199999999999999</v>
      </c>
      <c r="I204" s="180"/>
      <c r="J204" s="181">
        <f>ROUND(I204*H204,2)</f>
        <v>0</v>
      </c>
      <c r="K204" s="177" t="s">
        <v>460</v>
      </c>
      <c r="L204" s="40"/>
      <c r="M204" s="182" t="s">
        <v>3</v>
      </c>
      <c r="N204" s="183" t="s">
        <v>45</v>
      </c>
      <c r="O204" s="73"/>
      <c r="P204" s="184">
        <f>O204*H204</f>
        <v>0</v>
      </c>
      <c r="Q204" s="184">
        <v>0</v>
      </c>
      <c r="R204" s="184">
        <f>Q204*H204</f>
        <v>0</v>
      </c>
      <c r="S204" s="184">
        <v>0</v>
      </c>
      <c r="T204" s="18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186" t="s">
        <v>246</v>
      </c>
      <c r="AT204" s="186" t="s">
        <v>241</v>
      </c>
      <c r="AU204" s="186" t="s">
        <v>80</v>
      </c>
      <c r="AY204" s="20" t="s">
        <v>239</v>
      </c>
      <c r="BE204" s="187">
        <f>IF(N204="základní",J204,0)</f>
        <v>0</v>
      </c>
      <c r="BF204" s="187">
        <f>IF(N204="snížená",J204,0)</f>
        <v>0</v>
      </c>
      <c r="BG204" s="187">
        <f>IF(N204="zákl. přenesená",J204,0)</f>
        <v>0</v>
      </c>
      <c r="BH204" s="187">
        <f>IF(N204="sníž. přenesená",J204,0)</f>
        <v>0</v>
      </c>
      <c r="BI204" s="187">
        <f>IF(N204="nulová",J204,0)</f>
        <v>0</v>
      </c>
      <c r="BJ204" s="20" t="s">
        <v>86</v>
      </c>
      <c r="BK204" s="187">
        <f>ROUND(I204*H204,2)</f>
        <v>0</v>
      </c>
      <c r="BL204" s="20" t="s">
        <v>246</v>
      </c>
      <c r="BM204" s="186" t="s">
        <v>4249</v>
      </c>
    </row>
    <row r="205" s="2" customFormat="1">
      <c r="A205" s="39"/>
      <c r="B205" s="40"/>
      <c r="C205" s="39"/>
      <c r="D205" s="189" t="s">
        <v>391</v>
      </c>
      <c r="E205" s="39"/>
      <c r="F205" s="227" t="s">
        <v>4250</v>
      </c>
      <c r="G205" s="39"/>
      <c r="H205" s="39"/>
      <c r="I205" s="228"/>
      <c r="J205" s="39"/>
      <c r="K205" s="39"/>
      <c r="L205" s="40"/>
      <c r="M205" s="229"/>
      <c r="N205" s="230"/>
      <c r="O205" s="73"/>
      <c r="P205" s="73"/>
      <c r="Q205" s="73"/>
      <c r="R205" s="73"/>
      <c r="S205" s="73"/>
      <c r="T205" s="74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20" t="s">
        <v>391</v>
      </c>
      <c r="AU205" s="20" t="s">
        <v>80</v>
      </c>
    </row>
    <row r="206" s="12" customFormat="1" ht="25.92" customHeight="1">
      <c r="A206" s="12"/>
      <c r="B206" s="161"/>
      <c r="C206" s="12"/>
      <c r="D206" s="162" t="s">
        <v>72</v>
      </c>
      <c r="E206" s="163" t="s">
        <v>3314</v>
      </c>
      <c r="F206" s="163" t="s">
        <v>3918</v>
      </c>
      <c r="G206" s="12"/>
      <c r="H206" s="12"/>
      <c r="I206" s="164"/>
      <c r="J206" s="165">
        <f>BK206</f>
        <v>0</v>
      </c>
      <c r="K206" s="12"/>
      <c r="L206" s="161"/>
      <c r="M206" s="166"/>
      <c r="N206" s="167"/>
      <c r="O206" s="167"/>
      <c r="P206" s="168">
        <f>SUM(P207:P213)</f>
        <v>0</v>
      </c>
      <c r="Q206" s="167"/>
      <c r="R206" s="168">
        <f>SUM(R207:R213)</f>
        <v>0</v>
      </c>
      <c r="S206" s="167"/>
      <c r="T206" s="169">
        <f>SUM(T207:T213)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162" t="s">
        <v>80</v>
      </c>
      <c r="AT206" s="170" t="s">
        <v>72</v>
      </c>
      <c r="AU206" s="170" t="s">
        <v>73</v>
      </c>
      <c r="AY206" s="162" t="s">
        <v>239</v>
      </c>
      <c r="BK206" s="171">
        <f>SUM(BK207:BK213)</f>
        <v>0</v>
      </c>
    </row>
    <row r="207" s="2" customFormat="1" ht="16.5" customHeight="1">
      <c r="A207" s="39"/>
      <c r="B207" s="174"/>
      <c r="C207" s="175" t="s">
        <v>1388</v>
      </c>
      <c r="D207" s="175" t="s">
        <v>241</v>
      </c>
      <c r="E207" s="176" t="s">
        <v>4251</v>
      </c>
      <c r="F207" s="177" t="s">
        <v>4252</v>
      </c>
      <c r="G207" s="178" t="s">
        <v>4253</v>
      </c>
      <c r="H207" s="179">
        <v>300</v>
      </c>
      <c r="I207" s="180"/>
      <c r="J207" s="181">
        <f>ROUND(I207*H207,2)</f>
        <v>0</v>
      </c>
      <c r="K207" s="177" t="s">
        <v>460</v>
      </c>
      <c r="L207" s="40"/>
      <c r="M207" s="182" t="s">
        <v>3</v>
      </c>
      <c r="N207" s="183" t="s">
        <v>45</v>
      </c>
      <c r="O207" s="73"/>
      <c r="P207" s="184">
        <f>O207*H207</f>
        <v>0</v>
      </c>
      <c r="Q207" s="184">
        <v>0</v>
      </c>
      <c r="R207" s="184">
        <f>Q207*H207</f>
        <v>0</v>
      </c>
      <c r="S207" s="184">
        <v>0</v>
      </c>
      <c r="T207" s="18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186" t="s">
        <v>246</v>
      </c>
      <c r="AT207" s="186" t="s">
        <v>241</v>
      </c>
      <c r="AU207" s="186" t="s">
        <v>80</v>
      </c>
      <c r="AY207" s="20" t="s">
        <v>239</v>
      </c>
      <c r="BE207" s="187">
        <f>IF(N207="základní",J207,0)</f>
        <v>0</v>
      </c>
      <c r="BF207" s="187">
        <f>IF(N207="snížená",J207,0)</f>
        <v>0</v>
      </c>
      <c r="BG207" s="187">
        <f>IF(N207="zákl. přenesená",J207,0)</f>
        <v>0</v>
      </c>
      <c r="BH207" s="187">
        <f>IF(N207="sníž. přenesená",J207,0)</f>
        <v>0</v>
      </c>
      <c r="BI207" s="187">
        <f>IF(N207="nulová",J207,0)</f>
        <v>0</v>
      </c>
      <c r="BJ207" s="20" t="s">
        <v>86</v>
      </c>
      <c r="BK207" s="187">
        <f>ROUND(I207*H207,2)</f>
        <v>0</v>
      </c>
      <c r="BL207" s="20" t="s">
        <v>246</v>
      </c>
      <c r="BM207" s="186" t="s">
        <v>4254</v>
      </c>
    </row>
    <row r="208" s="2" customFormat="1" ht="16.5" customHeight="1">
      <c r="A208" s="39"/>
      <c r="B208" s="174"/>
      <c r="C208" s="175" t="s">
        <v>1392</v>
      </c>
      <c r="D208" s="175" t="s">
        <v>241</v>
      </c>
      <c r="E208" s="176" t="s">
        <v>4255</v>
      </c>
      <c r="F208" s="177" t="s">
        <v>4256</v>
      </c>
      <c r="G208" s="178" t="s">
        <v>470</v>
      </c>
      <c r="H208" s="179">
        <v>4</v>
      </c>
      <c r="I208" s="180"/>
      <c r="J208" s="181">
        <f>ROUND(I208*H208,2)</f>
        <v>0</v>
      </c>
      <c r="K208" s="177" t="s">
        <v>460</v>
      </c>
      <c r="L208" s="40"/>
      <c r="M208" s="182" t="s">
        <v>3</v>
      </c>
      <c r="N208" s="183" t="s">
        <v>45</v>
      </c>
      <c r="O208" s="73"/>
      <c r="P208" s="184">
        <f>O208*H208</f>
        <v>0</v>
      </c>
      <c r="Q208" s="184">
        <v>0</v>
      </c>
      <c r="R208" s="184">
        <f>Q208*H208</f>
        <v>0</v>
      </c>
      <c r="S208" s="184">
        <v>0</v>
      </c>
      <c r="T208" s="18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186" t="s">
        <v>246</v>
      </c>
      <c r="AT208" s="186" t="s">
        <v>241</v>
      </c>
      <c r="AU208" s="186" t="s">
        <v>80</v>
      </c>
      <c r="AY208" s="20" t="s">
        <v>239</v>
      </c>
      <c r="BE208" s="187">
        <f>IF(N208="základní",J208,0)</f>
        <v>0</v>
      </c>
      <c r="BF208" s="187">
        <f>IF(N208="snížená",J208,0)</f>
        <v>0</v>
      </c>
      <c r="BG208" s="187">
        <f>IF(N208="zákl. přenesená",J208,0)</f>
        <v>0</v>
      </c>
      <c r="BH208" s="187">
        <f>IF(N208="sníž. přenesená",J208,0)</f>
        <v>0</v>
      </c>
      <c r="BI208" s="187">
        <f>IF(N208="nulová",J208,0)</f>
        <v>0</v>
      </c>
      <c r="BJ208" s="20" t="s">
        <v>86</v>
      </c>
      <c r="BK208" s="187">
        <f>ROUND(I208*H208,2)</f>
        <v>0</v>
      </c>
      <c r="BL208" s="20" t="s">
        <v>246</v>
      </c>
      <c r="BM208" s="186" t="s">
        <v>4257</v>
      </c>
    </row>
    <row r="209" s="2" customFormat="1" ht="16.5" customHeight="1">
      <c r="A209" s="39"/>
      <c r="B209" s="174"/>
      <c r="C209" s="175" t="s">
        <v>1403</v>
      </c>
      <c r="D209" s="175" t="s">
        <v>241</v>
      </c>
      <c r="E209" s="176" t="s">
        <v>4258</v>
      </c>
      <c r="F209" s="177" t="s">
        <v>4259</v>
      </c>
      <c r="G209" s="178" t="s">
        <v>470</v>
      </c>
      <c r="H209" s="179">
        <v>4</v>
      </c>
      <c r="I209" s="180"/>
      <c r="J209" s="181">
        <f>ROUND(I209*H209,2)</f>
        <v>0</v>
      </c>
      <c r="K209" s="177" t="s">
        <v>460</v>
      </c>
      <c r="L209" s="40"/>
      <c r="M209" s="182" t="s">
        <v>3</v>
      </c>
      <c r="N209" s="183" t="s">
        <v>45</v>
      </c>
      <c r="O209" s="73"/>
      <c r="P209" s="184">
        <f>O209*H209</f>
        <v>0</v>
      </c>
      <c r="Q209" s="184">
        <v>0</v>
      </c>
      <c r="R209" s="184">
        <f>Q209*H209</f>
        <v>0</v>
      </c>
      <c r="S209" s="184">
        <v>0</v>
      </c>
      <c r="T209" s="185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186" t="s">
        <v>246</v>
      </c>
      <c r="AT209" s="186" t="s">
        <v>241</v>
      </c>
      <c r="AU209" s="186" t="s">
        <v>80</v>
      </c>
      <c r="AY209" s="20" t="s">
        <v>239</v>
      </c>
      <c r="BE209" s="187">
        <f>IF(N209="základní",J209,0)</f>
        <v>0</v>
      </c>
      <c r="BF209" s="187">
        <f>IF(N209="snížená",J209,0)</f>
        <v>0</v>
      </c>
      <c r="BG209" s="187">
        <f>IF(N209="zákl. přenesená",J209,0)</f>
        <v>0</v>
      </c>
      <c r="BH209" s="187">
        <f>IF(N209="sníž. přenesená",J209,0)</f>
        <v>0</v>
      </c>
      <c r="BI209" s="187">
        <f>IF(N209="nulová",J209,0)</f>
        <v>0</v>
      </c>
      <c r="BJ209" s="20" t="s">
        <v>86</v>
      </c>
      <c r="BK209" s="187">
        <f>ROUND(I209*H209,2)</f>
        <v>0</v>
      </c>
      <c r="BL209" s="20" t="s">
        <v>246</v>
      </c>
      <c r="BM209" s="186" t="s">
        <v>4260</v>
      </c>
    </row>
    <row r="210" s="2" customFormat="1">
      <c r="A210" s="39"/>
      <c r="B210" s="174"/>
      <c r="C210" s="175" t="s">
        <v>1408</v>
      </c>
      <c r="D210" s="175" t="s">
        <v>241</v>
      </c>
      <c r="E210" s="176" t="s">
        <v>4261</v>
      </c>
      <c r="F210" s="177" t="s">
        <v>4262</v>
      </c>
      <c r="G210" s="178" t="s">
        <v>2689</v>
      </c>
      <c r="H210" s="179">
        <v>1</v>
      </c>
      <c r="I210" s="180"/>
      <c r="J210" s="181">
        <f>ROUND(I210*H210,2)</f>
        <v>0</v>
      </c>
      <c r="K210" s="177" t="s">
        <v>460</v>
      </c>
      <c r="L210" s="40"/>
      <c r="M210" s="182" t="s">
        <v>3</v>
      </c>
      <c r="N210" s="183" t="s">
        <v>45</v>
      </c>
      <c r="O210" s="73"/>
      <c r="P210" s="184">
        <f>O210*H210</f>
        <v>0</v>
      </c>
      <c r="Q210" s="184">
        <v>0</v>
      </c>
      <c r="R210" s="184">
        <f>Q210*H210</f>
        <v>0</v>
      </c>
      <c r="S210" s="184">
        <v>0</v>
      </c>
      <c r="T210" s="18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186" t="s">
        <v>246</v>
      </c>
      <c r="AT210" s="186" t="s">
        <v>241</v>
      </c>
      <c r="AU210" s="186" t="s">
        <v>80</v>
      </c>
      <c r="AY210" s="20" t="s">
        <v>239</v>
      </c>
      <c r="BE210" s="187">
        <f>IF(N210="základní",J210,0)</f>
        <v>0</v>
      </c>
      <c r="BF210" s="187">
        <f>IF(N210="snížená",J210,0)</f>
        <v>0</v>
      </c>
      <c r="BG210" s="187">
        <f>IF(N210="zákl. přenesená",J210,0)</f>
        <v>0</v>
      </c>
      <c r="BH210" s="187">
        <f>IF(N210="sníž. přenesená",J210,0)</f>
        <v>0</v>
      </c>
      <c r="BI210" s="187">
        <f>IF(N210="nulová",J210,0)</f>
        <v>0</v>
      </c>
      <c r="BJ210" s="20" t="s">
        <v>86</v>
      </c>
      <c r="BK210" s="187">
        <f>ROUND(I210*H210,2)</f>
        <v>0</v>
      </c>
      <c r="BL210" s="20" t="s">
        <v>246</v>
      </c>
      <c r="BM210" s="186" t="s">
        <v>4263</v>
      </c>
    </row>
    <row r="211" s="2" customFormat="1" ht="16.5" customHeight="1">
      <c r="A211" s="39"/>
      <c r="B211" s="174"/>
      <c r="C211" s="175" t="s">
        <v>1413</v>
      </c>
      <c r="D211" s="175" t="s">
        <v>241</v>
      </c>
      <c r="E211" s="176" t="s">
        <v>4264</v>
      </c>
      <c r="F211" s="177" t="s">
        <v>4265</v>
      </c>
      <c r="G211" s="178" t="s">
        <v>2689</v>
      </c>
      <c r="H211" s="179">
        <v>1</v>
      </c>
      <c r="I211" s="180"/>
      <c r="J211" s="181">
        <f>ROUND(I211*H211,2)</f>
        <v>0</v>
      </c>
      <c r="K211" s="177" t="s">
        <v>460</v>
      </c>
      <c r="L211" s="40"/>
      <c r="M211" s="182" t="s">
        <v>3</v>
      </c>
      <c r="N211" s="183" t="s">
        <v>45</v>
      </c>
      <c r="O211" s="73"/>
      <c r="P211" s="184">
        <f>O211*H211</f>
        <v>0</v>
      </c>
      <c r="Q211" s="184">
        <v>0</v>
      </c>
      <c r="R211" s="184">
        <f>Q211*H211</f>
        <v>0</v>
      </c>
      <c r="S211" s="184">
        <v>0</v>
      </c>
      <c r="T211" s="185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186" t="s">
        <v>246</v>
      </c>
      <c r="AT211" s="186" t="s">
        <v>241</v>
      </c>
      <c r="AU211" s="186" t="s">
        <v>80</v>
      </c>
      <c r="AY211" s="20" t="s">
        <v>239</v>
      </c>
      <c r="BE211" s="187">
        <f>IF(N211="základní",J211,0)</f>
        <v>0</v>
      </c>
      <c r="BF211" s="187">
        <f>IF(N211="snížená",J211,0)</f>
        <v>0</v>
      </c>
      <c r="BG211" s="187">
        <f>IF(N211="zákl. přenesená",J211,0)</f>
        <v>0</v>
      </c>
      <c r="BH211" s="187">
        <f>IF(N211="sníž. přenesená",J211,0)</f>
        <v>0</v>
      </c>
      <c r="BI211" s="187">
        <f>IF(N211="nulová",J211,0)</f>
        <v>0</v>
      </c>
      <c r="BJ211" s="20" t="s">
        <v>86</v>
      </c>
      <c r="BK211" s="187">
        <f>ROUND(I211*H211,2)</f>
        <v>0</v>
      </c>
      <c r="BL211" s="20" t="s">
        <v>246</v>
      </c>
      <c r="BM211" s="186" t="s">
        <v>4266</v>
      </c>
    </row>
    <row r="212" s="2" customFormat="1" ht="16.5" customHeight="1">
      <c r="A212" s="39"/>
      <c r="B212" s="174"/>
      <c r="C212" s="175" t="s">
        <v>1417</v>
      </c>
      <c r="D212" s="175" t="s">
        <v>241</v>
      </c>
      <c r="E212" s="176" t="s">
        <v>4267</v>
      </c>
      <c r="F212" s="177" t="s">
        <v>4268</v>
      </c>
      <c r="G212" s="178" t="s">
        <v>2689</v>
      </c>
      <c r="H212" s="179">
        <v>1</v>
      </c>
      <c r="I212" s="180"/>
      <c r="J212" s="181">
        <f>ROUND(I212*H212,2)</f>
        <v>0</v>
      </c>
      <c r="K212" s="177" t="s">
        <v>460</v>
      </c>
      <c r="L212" s="40"/>
      <c r="M212" s="182" t="s">
        <v>3</v>
      </c>
      <c r="N212" s="183" t="s">
        <v>45</v>
      </c>
      <c r="O212" s="73"/>
      <c r="P212" s="184">
        <f>O212*H212</f>
        <v>0</v>
      </c>
      <c r="Q212" s="184">
        <v>0</v>
      </c>
      <c r="R212" s="184">
        <f>Q212*H212</f>
        <v>0</v>
      </c>
      <c r="S212" s="184">
        <v>0</v>
      </c>
      <c r="T212" s="185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186" t="s">
        <v>246</v>
      </c>
      <c r="AT212" s="186" t="s">
        <v>241</v>
      </c>
      <c r="AU212" s="186" t="s">
        <v>80</v>
      </c>
      <c r="AY212" s="20" t="s">
        <v>239</v>
      </c>
      <c r="BE212" s="187">
        <f>IF(N212="základní",J212,0)</f>
        <v>0</v>
      </c>
      <c r="BF212" s="187">
        <f>IF(N212="snížená",J212,0)</f>
        <v>0</v>
      </c>
      <c r="BG212" s="187">
        <f>IF(N212="zákl. přenesená",J212,0)</f>
        <v>0</v>
      </c>
      <c r="BH212" s="187">
        <f>IF(N212="sníž. přenesená",J212,0)</f>
        <v>0</v>
      </c>
      <c r="BI212" s="187">
        <f>IF(N212="nulová",J212,0)</f>
        <v>0</v>
      </c>
      <c r="BJ212" s="20" t="s">
        <v>86</v>
      </c>
      <c r="BK212" s="187">
        <f>ROUND(I212*H212,2)</f>
        <v>0</v>
      </c>
      <c r="BL212" s="20" t="s">
        <v>246</v>
      </c>
      <c r="BM212" s="186" t="s">
        <v>4269</v>
      </c>
    </row>
    <row r="213" s="2" customFormat="1">
      <c r="A213" s="39"/>
      <c r="B213" s="174"/>
      <c r="C213" s="175" t="s">
        <v>1422</v>
      </c>
      <c r="D213" s="175" t="s">
        <v>241</v>
      </c>
      <c r="E213" s="176" t="s">
        <v>4270</v>
      </c>
      <c r="F213" s="177" t="s">
        <v>4271</v>
      </c>
      <c r="G213" s="178" t="s">
        <v>2689</v>
      </c>
      <c r="H213" s="179">
        <v>1</v>
      </c>
      <c r="I213" s="180"/>
      <c r="J213" s="181">
        <f>ROUND(I213*H213,2)</f>
        <v>0</v>
      </c>
      <c r="K213" s="177" t="s">
        <v>460</v>
      </c>
      <c r="L213" s="40"/>
      <c r="M213" s="182" t="s">
        <v>3</v>
      </c>
      <c r="N213" s="183" t="s">
        <v>45</v>
      </c>
      <c r="O213" s="73"/>
      <c r="P213" s="184">
        <f>O213*H213</f>
        <v>0</v>
      </c>
      <c r="Q213" s="184">
        <v>0</v>
      </c>
      <c r="R213" s="184">
        <f>Q213*H213</f>
        <v>0</v>
      </c>
      <c r="S213" s="184">
        <v>0</v>
      </c>
      <c r="T213" s="185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186" t="s">
        <v>246</v>
      </c>
      <c r="AT213" s="186" t="s">
        <v>241</v>
      </c>
      <c r="AU213" s="186" t="s">
        <v>80</v>
      </c>
      <c r="AY213" s="20" t="s">
        <v>239</v>
      </c>
      <c r="BE213" s="187">
        <f>IF(N213="základní",J213,0)</f>
        <v>0</v>
      </c>
      <c r="BF213" s="187">
        <f>IF(N213="snížená",J213,0)</f>
        <v>0</v>
      </c>
      <c r="BG213" s="187">
        <f>IF(N213="zákl. přenesená",J213,0)</f>
        <v>0</v>
      </c>
      <c r="BH213" s="187">
        <f>IF(N213="sníž. přenesená",J213,0)</f>
        <v>0</v>
      </c>
      <c r="BI213" s="187">
        <f>IF(N213="nulová",J213,0)</f>
        <v>0</v>
      </c>
      <c r="BJ213" s="20" t="s">
        <v>86</v>
      </c>
      <c r="BK213" s="187">
        <f>ROUND(I213*H213,2)</f>
        <v>0</v>
      </c>
      <c r="BL213" s="20" t="s">
        <v>246</v>
      </c>
      <c r="BM213" s="186" t="s">
        <v>4272</v>
      </c>
    </row>
    <row r="214" s="12" customFormat="1" ht="25.92" customHeight="1">
      <c r="A214" s="12"/>
      <c r="B214" s="161"/>
      <c r="C214" s="12"/>
      <c r="D214" s="162" t="s">
        <v>72</v>
      </c>
      <c r="E214" s="163" t="s">
        <v>3334</v>
      </c>
      <c r="F214" s="163" t="s">
        <v>4273</v>
      </c>
      <c r="G214" s="12"/>
      <c r="H214" s="12"/>
      <c r="I214" s="164"/>
      <c r="J214" s="165">
        <f>BK214</f>
        <v>0</v>
      </c>
      <c r="K214" s="12"/>
      <c r="L214" s="161"/>
      <c r="M214" s="166"/>
      <c r="N214" s="167"/>
      <c r="O214" s="167"/>
      <c r="P214" s="168">
        <f>SUM(P215:P217)</f>
        <v>0</v>
      </c>
      <c r="Q214" s="167"/>
      <c r="R214" s="168">
        <f>SUM(R215:R217)</f>
        <v>0</v>
      </c>
      <c r="S214" s="167"/>
      <c r="T214" s="169">
        <f>SUM(T215:T217)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162" t="s">
        <v>80</v>
      </c>
      <c r="AT214" s="170" t="s">
        <v>72</v>
      </c>
      <c r="AU214" s="170" t="s">
        <v>73</v>
      </c>
      <c r="AY214" s="162" t="s">
        <v>239</v>
      </c>
      <c r="BK214" s="171">
        <f>SUM(BK215:BK217)</f>
        <v>0</v>
      </c>
    </row>
    <row r="215" s="2" customFormat="1" ht="16.5" customHeight="1">
      <c r="A215" s="39"/>
      <c r="B215" s="174"/>
      <c r="C215" s="175" t="s">
        <v>1425</v>
      </c>
      <c r="D215" s="175" t="s">
        <v>241</v>
      </c>
      <c r="E215" s="176" t="s">
        <v>4274</v>
      </c>
      <c r="F215" s="177" t="s">
        <v>4064</v>
      </c>
      <c r="G215" s="178" t="s">
        <v>2689</v>
      </c>
      <c r="H215" s="179">
        <v>28</v>
      </c>
      <c r="I215" s="180"/>
      <c r="J215" s="181">
        <f>ROUND(I215*H215,2)</f>
        <v>0</v>
      </c>
      <c r="K215" s="177" t="s">
        <v>460</v>
      </c>
      <c r="L215" s="40"/>
      <c r="M215" s="182" t="s">
        <v>3</v>
      </c>
      <c r="N215" s="183" t="s">
        <v>45</v>
      </c>
      <c r="O215" s="73"/>
      <c r="P215" s="184">
        <f>O215*H215</f>
        <v>0</v>
      </c>
      <c r="Q215" s="184">
        <v>0</v>
      </c>
      <c r="R215" s="184">
        <f>Q215*H215</f>
        <v>0</v>
      </c>
      <c r="S215" s="184">
        <v>0</v>
      </c>
      <c r="T215" s="185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186" t="s">
        <v>246</v>
      </c>
      <c r="AT215" s="186" t="s">
        <v>241</v>
      </c>
      <c r="AU215" s="186" t="s">
        <v>80</v>
      </c>
      <c r="AY215" s="20" t="s">
        <v>239</v>
      </c>
      <c r="BE215" s="187">
        <f>IF(N215="základní",J215,0)</f>
        <v>0</v>
      </c>
      <c r="BF215" s="187">
        <f>IF(N215="snížená",J215,0)</f>
        <v>0</v>
      </c>
      <c r="BG215" s="187">
        <f>IF(N215="zákl. přenesená",J215,0)</f>
        <v>0</v>
      </c>
      <c r="BH215" s="187">
        <f>IF(N215="sníž. přenesená",J215,0)</f>
        <v>0</v>
      </c>
      <c r="BI215" s="187">
        <f>IF(N215="nulová",J215,0)</f>
        <v>0</v>
      </c>
      <c r="BJ215" s="20" t="s">
        <v>86</v>
      </c>
      <c r="BK215" s="187">
        <f>ROUND(I215*H215,2)</f>
        <v>0</v>
      </c>
      <c r="BL215" s="20" t="s">
        <v>246</v>
      </c>
      <c r="BM215" s="186" t="s">
        <v>4275</v>
      </c>
    </row>
    <row r="216" s="2" customFormat="1" ht="16.5" customHeight="1">
      <c r="A216" s="39"/>
      <c r="B216" s="174"/>
      <c r="C216" s="175" t="s">
        <v>1432</v>
      </c>
      <c r="D216" s="175" t="s">
        <v>241</v>
      </c>
      <c r="E216" s="176" t="s">
        <v>4276</v>
      </c>
      <c r="F216" s="177" t="s">
        <v>4125</v>
      </c>
      <c r="G216" s="178" t="s">
        <v>2689</v>
      </c>
      <c r="H216" s="179">
        <v>11</v>
      </c>
      <c r="I216" s="180"/>
      <c r="J216" s="181">
        <f>ROUND(I216*H216,2)</f>
        <v>0</v>
      </c>
      <c r="K216" s="177" t="s">
        <v>460</v>
      </c>
      <c r="L216" s="40"/>
      <c r="M216" s="182" t="s">
        <v>3</v>
      </c>
      <c r="N216" s="183" t="s">
        <v>45</v>
      </c>
      <c r="O216" s="73"/>
      <c r="P216" s="184">
        <f>O216*H216</f>
        <v>0</v>
      </c>
      <c r="Q216" s="184">
        <v>0</v>
      </c>
      <c r="R216" s="184">
        <f>Q216*H216</f>
        <v>0</v>
      </c>
      <c r="S216" s="184">
        <v>0</v>
      </c>
      <c r="T216" s="18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186" t="s">
        <v>246</v>
      </c>
      <c r="AT216" s="186" t="s">
        <v>241</v>
      </c>
      <c r="AU216" s="186" t="s">
        <v>80</v>
      </c>
      <c r="AY216" s="20" t="s">
        <v>239</v>
      </c>
      <c r="BE216" s="187">
        <f>IF(N216="základní",J216,0)</f>
        <v>0</v>
      </c>
      <c r="BF216" s="187">
        <f>IF(N216="snížená",J216,0)</f>
        <v>0</v>
      </c>
      <c r="BG216" s="187">
        <f>IF(N216="zákl. přenesená",J216,0)</f>
        <v>0</v>
      </c>
      <c r="BH216" s="187">
        <f>IF(N216="sníž. přenesená",J216,0)</f>
        <v>0</v>
      </c>
      <c r="BI216" s="187">
        <f>IF(N216="nulová",J216,0)</f>
        <v>0</v>
      </c>
      <c r="BJ216" s="20" t="s">
        <v>86</v>
      </c>
      <c r="BK216" s="187">
        <f>ROUND(I216*H216,2)</f>
        <v>0</v>
      </c>
      <c r="BL216" s="20" t="s">
        <v>246</v>
      </c>
      <c r="BM216" s="186" t="s">
        <v>4277</v>
      </c>
    </row>
    <row r="217" s="2" customFormat="1" ht="16.5" customHeight="1">
      <c r="A217" s="39"/>
      <c r="B217" s="174"/>
      <c r="C217" s="175" t="s">
        <v>1438</v>
      </c>
      <c r="D217" s="175" t="s">
        <v>241</v>
      </c>
      <c r="E217" s="176" t="s">
        <v>4278</v>
      </c>
      <c r="F217" s="177" t="s">
        <v>4150</v>
      </c>
      <c r="G217" s="178" t="s">
        <v>2689</v>
      </c>
      <c r="H217" s="179">
        <v>7</v>
      </c>
      <c r="I217" s="180"/>
      <c r="J217" s="181">
        <f>ROUND(I217*H217,2)</f>
        <v>0</v>
      </c>
      <c r="K217" s="177" t="s">
        <v>460</v>
      </c>
      <c r="L217" s="40"/>
      <c r="M217" s="222" t="s">
        <v>3</v>
      </c>
      <c r="N217" s="223" t="s">
        <v>45</v>
      </c>
      <c r="O217" s="224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186" t="s">
        <v>246</v>
      </c>
      <c r="AT217" s="186" t="s">
        <v>241</v>
      </c>
      <c r="AU217" s="186" t="s">
        <v>80</v>
      </c>
      <c r="AY217" s="20" t="s">
        <v>239</v>
      </c>
      <c r="BE217" s="187">
        <f>IF(N217="základní",J217,0)</f>
        <v>0</v>
      </c>
      <c r="BF217" s="187">
        <f>IF(N217="snížená",J217,0)</f>
        <v>0</v>
      </c>
      <c r="BG217" s="187">
        <f>IF(N217="zákl. přenesená",J217,0)</f>
        <v>0</v>
      </c>
      <c r="BH217" s="187">
        <f>IF(N217="sníž. přenesená",J217,0)</f>
        <v>0</v>
      </c>
      <c r="BI217" s="187">
        <f>IF(N217="nulová",J217,0)</f>
        <v>0</v>
      </c>
      <c r="BJ217" s="20" t="s">
        <v>86</v>
      </c>
      <c r="BK217" s="187">
        <f>ROUND(I217*H217,2)</f>
        <v>0</v>
      </c>
      <c r="BL217" s="20" t="s">
        <v>246</v>
      </c>
      <c r="BM217" s="186" t="s">
        <v>4279</v>
      </c>
    </row>
    <row r="218" s="2" customFormat="1" ht="6.96" customHeight="1">
      <c r="A218" s="39"/>
      <c r="B218" s="56"/>
      <c r="C218" s="57"/>
      <c r="D218" s="57"/>
      <c r="E218" s="57"/>
      <c r="F218" s="57"/>
      <c r="G218" s="57"/>
      <c r="H218" s="57"/>
      <c r="I218" s="57"/>
      <c r="J218" s="57"/>
      <c r="K218" s="57"/>
      <c r="L218" s="40"/>
      <c r="M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</sheetData>
  <autoFilter ref="C98:K21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166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4053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4280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ROUND(J97,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ROUND((SUM(BE97:BE208)),  2)</f>
        <v>0</v>
      </c>
      <c r="G37" s="39"/>
      <c r="H37" s="39"/>
      <c r="I37" s="133">
        <v>0.20999999999999999</v>
      </c>
      <c r="J37" s="132">
        <f>ROUND(((SUM(BE97:BE208))*I37),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ROUND((SUM(BF97:BF208)),  2)</f>
        <v>0</v>
      </c>
      <c r="G38" s="39"/>
      <c r="H38" s="39"/>
      <c r="I38" s="133">
        <v>0.14999999999999999</v>
      </c>
      <c r="J38" s="132">
        <f>ROUND(((SUM(BF97:BF208))*I38),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ROUND((SUM(BG97:BG208)),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ROUND((SUM(BH97:BH208)),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ROUND((SUM(BI97:BI208)),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4053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 xml:space="preserve">SO-04.05.02 - Tepelné čerpadlo 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J97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4281</v>
      </c>
      <c r="E68" s="145"/>
      <c r="F68" s="145"/>
      <c r="G68" s="145"/>
      <c r="H68" s="145"/>
      <c r="I68" s="145"/>
      <c r="J68" s="146">
        <f>J98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47"/>
      <c r="C69" s="10"/>
      <c r="D69" s="148" t="s">
        <v>4282</v>
      </c>
      <c r="E69" s="149"/>
      <c r="F69" s="149"/>
      <c r="G69" s="149"/>
      <c r="H69" s="149"/>
      <c r="I69" s="149"/>
      <c r="J69" s="150">
        <f>J133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43"/>
      <c r="C70" s="9"/>
      <c r="D70" s="144" t="s">
        <v>4283</v>
      </c>
      <c r="E70" s="145"/>
      <c r="F70" s="145"/>
      <c r="G70" s="145"/>
      <c r="H70" s="145"/>
      <c r="I70" s="145"/>
      <c r="J70" s="146">
        <f>J144</f>
        <v>0</v>
      </c>
      <c r="K70" s="9"/>
      <c r="L70" s="14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43"/>
      <c r="C71" s="9"/>
      <c r="D71" s="144" t="s">
        <v>4284</v>
      </c>
      <c r="E71" s="145"/>
      <c r="F71" s="145"/>
      <c r="G71" s="145"/>
      <c r="H71" s="145"/>
      <c r="I71" s="145"/>
      <c r="J71" s="146">
        <f>J154</f>
        <v>0</v>
      </c>
      <c r="K71" s="9"/>
      <c r="L71" s="14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47"/>
      <c r="C72" s="10"/>
      <c r="D72" s="148" t="s">
        <v>4285</v>
      </c>
      <c r="E72" s="149"/>
      <c r="F72" s="149"/>
      <c r="G72" s="149"/>
      <c r="H72" s="149"/>
      <c r="I72" s="149"/>
      <c r="J72" s="150">
        <f>J186</f>
        <v>0</v>
      </c>
      <c r="K72" s="10"/>
      <c r="L72" s="14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47"/>
      <c r="C73" s="10"/>
      <c r="D73" s="148" t="s">
        <v>4286</v>
      </c>
      <c r="E73" s="149"/>
      <c r="F73" s="149"/>
      <c r="G73" s="149"/>
      <c r="H73" s="149"/>
      <c r="I73" s="149"/>
      <c r="J73" s="150">
        <f>J203</f>
        <v>0</v>
      </c>
      <c r="K73" s="10"/>
      <c r="L73" s="14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39"/>
      <c r="B74" s="40"/>
      <c r="C74" s="39"/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56"/>
      <c r="C75" s="57"/>
      <c r="D75" s="57"/>
      <c r="E75" s="57"/>
      <c r="F75" s="57"/>
      <c r="G75" s="57"/>
      <c r="H75" s="57"/>
      <c r="I75" s="57"/>
      <c r="J75" s="57"/>
      <c r="K75" s="57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9" s="2" customFormat="1" ht="6.96" customHeight="1">
      <c r="A79" s="39"/>
      <c r="B79" s="58"/>
      <c r="C79" s="59"/>
      <c r="D79" s="59"/>
      <c r="E79" s="59"/>
      <c r="F79" s="59"/>
      <c r="G79" s="59"/>
      <c r="H79" s="59"/>
      <c r="I79" s="59"/>
      <c r="J79" s="59"/>
      <c r="K79" s="5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224</v>
      </c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39"/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17</v>
      </c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39"/>
      <c r="D83" s="39"/>
      <c r="E83" s="125" t="str">
        <f>E7</f>
        <v>Kolovraty - dostupné bydlení</v>
      </c>
      <c r="F83" s="33"/>
      <c r="G83" s="33"/>
      <c r="H83" s="33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3"/>
      <c r="C84" s="33" t="s">
        <v>213</v>
      </c>
      <c r="L84" s="23"/>
    </row>
    <row r="85" s="1" customFormat="1" ht="16.5" customHeight="1">
      <c r="B85" s="23"/>
      <c r="E85" s="125" t="s">
        <v>571</v>
      </c>
      <c r="F85" s="1"/>
      <c r="G85" s="1"/>
      <c r="H85" s="1"/>
      <c r="L85" s="23"/>
    </row>
    <row r="86" s="1" customFormat="1" ht="12" customHeight="1">
      <c r="B86" s="23"/>
      <c r="C86" s="33" t="s">
        <v>215</v>
      </c>
      <c r="L86" s="23"/>
    </row>
    <row r="87" s="2" customFormat="1" ht="16.5" customHeight="1">
      <c r="A87" s="39"/>
      <c r="B87" s="40"/>
      <c r="C87" s="39"/>
      <c r="D87" s="39"/>
      <c r="E87" s="131" t="s">
        <v>4053</v>
      </c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2600</v>
      </c>
      <c r="D88" s="39"/>
      <c r="E88" s="39"/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39"/>
      <c r="D89" s="39"/>
      <c r="E89" s="63" t="str">
        <f>E13</f>
        <v xml:space="preserve">SO-04.05.02 - Tepelné čerpadlo </v>
      </c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39"/>
      <c r="D90" s="39"/>
      <c r="E90" s="39"/>
      <c r="F90" s="39"/>
      <c r="G90" s="39"/>
      <c r="H90" s="39"/>
      <c r="I90" s="39"/>
      <c r="J90" s="39"/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39"/>
      <c r="E91" s="39"/>
      <c r="F91" s="28" t="str">
        <f>F16</f>
        <v>Kolovraty</v>
      </c>
      <c r="G91" s="39"/>
      <c r="H91" s="39"/>
      <c r="I91" s="33" t="s">
        <v>24</v>
      </c>
      <c r="J91" s="65" t="str">
        <f>IF(J16="","",J16)</f>
        <v>28. 6. 2021</v>
      </c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39"/>
      <c r="D92" s="39"/>
      <c r="E92" s="39"/>
      <c r="F92" s="39"/>
      <c r="G92" s="39"/>
      <c r="H92" s="39"/>
      <c r="I92" s="39"/>
      <c r="J92" s="39"/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26</v>
      </c>
      <c r="D93" s="39"/>
      <c r="E93" s="39"/>
      <c r="F93" s="28" t="str">
        <f>E19</f>
        <v>atelier HETA s.r.o.</v>
      </c>
      <c r="G93" s="39"/>
      <c r="H93" s="39"/>
      <c r="I93" s="33" t="s">
        <v>32</v>
      </c>
      <c r="J93" s="37" t="str">
        <f>E25</f>
        <v>atelier HETA s.r.o.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39"/>
      <c r="E94" s="39"/>
      <c r="F94" s="28" t="str">
        <f>IF(E22="","",E22)</f>
        <v>Vyplň údaj</v>
      </c>
      <c r="G94" s="39"/>
      <c r="H94" s="39"/>
      <c r="I94" s="33" t="s">
        <v>34</v>
      </c>
      <c r="J94" s="37" t="str">
        <f>E28</f>
        <v>Toman Martin</v>
      </c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39"/>
      <c r="D95" s="39"/>
      <c r="E95" s="39"/>
      <c r="F95" s="39"/>
      <c r="G95" s="39"/>
      <c r="H95" s="39"/>
      <c r="I95" s="39"/>
      <c r="J95" s="39"/>
      <c r="K95" s="39"/>
      <c r="L95" s="12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51"/>
      <c r="B96" s="152"/>
      <c r="C96" s="153" t="s">
        <v>225</v>
      </c>
      <c r="D96" s="154" t="s">
        <v>58</v>
      </c>
      <c r="E96" s="154" t="s">
        <v>54</v>
      </c>
      <c r="F96" s="154" t="s">
        <v>55</v>
      </c>
      <c r="G96" s="154" t="s">
        <v>226</v>
      </c>
      <c r="H96" s="154" t="s">
        <v>227</v>
      </c>
      <c r="I96" s="154" t="s">
        <v>228</v>
      </c>
      <c r="J96" s="154" t="s">
        <v>219</v>
      </c>
      <c r="K96" s="155" t="s">
        <v>229</v>
      </c>
      <c r="L96" s="156"/>
      <c r="M96" s="81" t="s">
        <v>3</v>
      </c>
      <c r="N96" s="82" t="s">
        <v>43</v>
      </c>
      <c r="O96" s="82" t="s">
        <v>230</v>
      </c>
      <c r="P96" s="82" t="s">
        <v>231</v>
      </c>
      <c r="Q96" s="82" t="s">
        <v>232</v>
      </c>
      <c r="R96" s="82" t="s">
        <v>233</v>
      </c>
      <c r="S96" s="82" t="s">
        <v>234</v>
      </c>
      <c r="T96" s="83" t="s">
        <v>235</v>
      </c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</row>
    <row r="97" s="2" customFormat="1" ht="22.8" customHeight="1">
      <c r="A97" s="39"/>
      <c r="B97" s="40"/>
      <c r="C97" s="88" t="s">
        <v>236</v>
      </c>
      <c r="D97" s="39"/>
      <c r="E97" s="39"/>
      <c r="F97" s="39"/>
      <c r="G97" s="39"/>
      <c r="H97" s="39"/>
      <c r="I97" s="39"/>
      <c r="J97" s="157">
        <f>BK97</f>
        <v>0</v>
      </c>
      <c r="K97" s="39"/>
      <c r="L97" s="40"/>
      <c r="M97" s="84"/>
      <c r="N97" s="69"/>
      <c r="O97" s="85"/>
      <c r="P97" s="158">
        <f>P98+P144+P154</f>
        <v>0</v>
      </c>
      <c r="Q97" s="85"/>
      <c r="R97" s="158">
        <f>R98+R144+R154</f>
        <v>0</v>
      </c>
      <c r="S97" s="85"/>
      <c r="T97" s="159">
        <f>T98+T144+T154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20" t="s">
        <v>72</v>
      </c>
      <c r="AU97" s="20" t="s">
        <v>220</v>
      </c>
      <c r="BK97" s="160">
        <f>BK98+BK144+BK154</f>
        <v>0</v>
      </c>
    </row>
    <row r="98" s="12" customFormat="1" ht="25.92" customHeight="1">
      <c r="A98" s="12"/>
      <c r="B98" s="161"/>
      <c r="C98" s="12"/>
      <c r="D98" s="162" t="s">
        <v>72</v>
      </c>
      <c r="E98" s="163" t="s">
        <v>455</v>
      </c>
      <c r="F98" s="163" t="s">
        <v>4287</v>
      </c>
      <c r="G98" s="12"/>
      <c r="H98" s="12"/>
      <c r="I98" s="164"/>
      <c r="J98" s="165">
        <f>BK98</f>
        <v>0</v>
      </c>
      <c r="K98" s="12"/>
      <c r="L98" s="161"/>
      <c r="M98" s="166"/>
      <c r="N98" s="167"/>
      <c r="O98" s="167"/>
      <c r="P98" s="168">
        <f>P99+SUM(P100:P133)</f>
        <v>0</v>
      </c>
      <c r="Q98" s="167"/>
      <c r="R98" s="168">
        <f>R99+SUM(R100:R133)</f>
        <v>0</v>
      </c>
      <c r="S98" s="167"/>
      <c r="T98" s="169">
        <f>T99+SUM(T100:T133)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2" t="s">
        <v>80</v>
      </c>
      <c r="AT98" s="170" t="s">
        <v>72</v>
      </c>
      <c r="AU98" s="170" t="s">
        <v>73</v>
      </c>
      <c r="AY98" s="162" t="s">
        <v>239</v>
      </c>
      <c r="BK98" s="171">
        <f>BK99+SUM(BK100:BK133)</f>
        <v>0</v>
      </c>
    </row>
    <row r="99" s="2" customFormat="1">
      <c r="A99" s="39"/>
      <c r="B99" s="174"/>
      <c r="C99" s="175" t="s">
        <v>80</v>
      </c>
      <c r="D99" s="175" t="s">
        <v>241</v>
      </c>
      <c r="E99" s="176" t="s">
        <v>4288</v>
      </c>
      <c r="F99" s="177" t="s">
        <v>4289</v>
      </c>
      <c r="G99" s="178" t="s">
        <v>2689</v>
      </c>
      <c r="H99" s="179">
        <v>2</v>
      </c>
      <c r="I99" s="180"/>
      <c r="J99" s="181">
        <f>ROUND(I99*H99,2)</f>
        <v>0</v>
      </c>
      <c r="K99" s="177" t="s">
        <v>460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246</v>
      </c>
      <c r="AT99" s="186" t="s">
        <v>241</v>
      </c>
      <c r="AU99" s="186" t="s">
        <v>80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246</v>
      </c>
      <c r="BM99" s="186" t="s">
        <v>246</v>
      </c>
    </row>
    <row r="100" s="2" customFormat="1" ht="16.5" customHeight="1">
      <c r="A100" s="39"/>
      <c r="B100" s="174"/>
      <c r="C100" s="175" t="s">
        <v>86</v>
      </c>
      <c r="D100" s="175" t="s">
        <v>241</v>
      </c>
      <c r="E100" s="176" t="s">
        <v>4290</v>
      </c>
      <c r="F100" s="177" t="s">
        <v>4291</v>
      </c>
      <c r="G100" s="178" t="s">
        <v>2689</v>
      </c>
      <c r="H100" s="179">
        <v>2</v>
      </c>
      <c r="I100" s="180"/>
      <c r="J100" s="181">
        <f>ROUND(I100*H100,2)</f>
        <v>0</v>
      </c>
      <c r="K100" s="177" t="s">
        <v>460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80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276</v>
      </c>
    </row>
    <row r="101" s="2" customFormat="1" ht="16.5" customHeight="1">
      <c r="A101" s="39"/>
      <c r="B101" s="174"/>
      <c r="C101" s="175" t="s">
        <v>117</v>
      </c>
      <c r="D101" s="175" t="s">
        <v>241</v>
      </c>
      <c r="E101" s="176" t="s">
        <v>4292</v>
      </c>
      <c r="F101" s="177" t="s">
        <v>4293</v>
      </c>
      <c r="G101" s="178" t="s">
        <v>470</v>
      </c>
      <c r="H101" s="179">
        <v>1</v>
      </c>
      <c r="I101" s="180"/>
      <c r="J101" s="181">
        <f>ROUND(I101*H101,2)</f>
        <v>0</v>
      </c>
      <c r="K101" s="177" t="s">
        <v>460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80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287</v>
      </c>
    </row>
    <row r="102" s="2" customFormat="1" ht="55.5" customHeight="1">
      <c r="A102" s="39"/>
      <c r="B102" s="174"/>
      <c r="C102" s="175" t="s">
        <v>246</v>
      </c>
      <c r="D102" s="175" t="s">
        <v>241</v>
      </c>
      <c r="E102" s="176" t="s">
        <v>4294</v>
      </c>
      <c r="F102" s="177" t="s">
        <v>4295</v>
      </c>
      <c r="G102" s="178" t="s">
        <v>2689</v>
      </c>
      <c r="H102" s="179">
        <v>2</v>
      </c>
      <c r="I102" s="180"/>
      <c r="J102" s="181">
        <f>ROUND(I102*H102,2)</f>
        <v>0</v>
      </c>
      <c r="K102" s="177" t="s">
        <v>460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80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299</v>
      </c>
    </row>
    <row r="103" s="2" customFormat="1" ht="16.5" customHeight="1">
      <c r="A103" s="39"/>
      <c r="B103" s="174"/>
      <c r="C103" s="175" t="s">
        <v>271</v>
      </c>
      <c r="D103" s="175" t="s">
        <v>241</v>
      </c>
      <c r="E103" s="176" t="s">
        <v>4296</v>
      </c>
      <c r="F103" s="177" t="s">
        <v>4297</v>
      </c>
      <c r="G103" s="178" t="s">
        <v>470</v>
      </c>
      <c r="H103" s="179">
        <v>1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80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357</v>
      </c>
    </row>
    <row r="104" s="2" customFormat="1" ht="16.5" customHeight="1">
      <c r="A104" s="39"/>
      <c r="B104" s="174"/>
      <c r="C104" s="175" t="s">
        <v>276</v>
      </c>
      <c r="D104" s="175" t="s">
        <v>241</v>
      </c>
      <c r="E104" s="176" t="s">
        <v>4298</v>
      </c>
      <c r="F104" s="177" t="s">
        <v>4299</v>
      </c>
      <c r="G104" s="178" t="s">
        <v>2689</v>
      </c>
      <c r="H104" s="179">
        <v>1</v>
      </c>
      <c r="I104" s="180"/>
      <c r="J104" s="181">
        <f>ROUND(I104*H104,2)</f>
        <v>0</v>
      </c>
      <c r="K104" s="177" t="s">
        <v>460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80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368</v>
      </c>
    </row>
    <row r="105" s="2" customFormat="1">
      <c r="A105" s="39"/>
      <c r="B105" s="174"/>
      <c r="C105" s="175" t="s">
        <v>283</v>
      </c>
      <c r="D105" s="175" t="s">
        <v>241</v>
      </c>
      <c r="E105" s="176" t="s">
        <v>4300</v>
      </c>
      <c r="F105" s="177" t="s">
        <v>4301</v>
      </c>
      <c r="G105" s="178" t="s">
        <v>2689</v>
      </c>
      <c r="H105" s="179">
        <v>2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80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377</v>
      </c>
    </row>
    <row r="106" s="2" customFormat="1">
      <c r="A106" s="39"/>
      <c r="B106" s="174"/>
      <c r="C106" s="175" t="s">
        <v>287</v>
      </c>
      <c r="D106" s="175" t="s">
        <v>241</v>
      </c>
      <c r="E106" s="176" t="s">
        <v>4302</v>
      </c>
      <c r="F106" s="177" t="s">
        <v>4303</v>
      </c>
      <c r="G106" s="178" t="s">
        <v>470</v>
      </c>
      <c r="H106" s="179">
        <v>4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80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387</v>
      </c>
    </row>
    <row r="107" s="2" customFormat="1">
      <c r="A107" s="39"/>
      <c r="B107" s="174"/>
      <c r="C107" s="175" t="s">
        <v>293</v>
      </c>
      <c r="D107" s="175" t="s">
        <v>241</v>
      </c>
      <c r="E107" s="176" t="s">
        <v>4304</v>
      </c>
      <c r="F107" s="177" t="s">
        <v>4305</v>
      </c>
      <c r="G107" s="178" t="s">
        <v>470</v>
      </c>
      <c r="H107" s="179">
        <v>1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80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397</v>
      </c>
    </row>
    <row r="108" s="2" customFormat="1" ht="16.5" customHeight="1">
      <c r="A108" s="39"/>
      <c r="B108" s="174"/>
      <c r="C108" s="175" t="s">
        <v>299</v>
      </c>
      <c r="D108" s="175" t="s">
        <v>241</v>
      </c>
      <c r="E108" s="176" t="s">
        <v>4306</v>
      </c>
      <c r="F108" s="177" t="s">
        <v>4307</v>
      </c>
      <c r="G108" s="178" t="s">
        <v>470</v>
      </c>
      <c r="H108" s="179">
        <v>1</v>
      </c>
      <c r="I108" s="180"/>
      <c r="J108" s="181">
        <f>ROUND(I108*H108,2)</f>
        <v>0</v>
      </c>
      <c r="K108" s="177" t="s">
        <v>460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80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404</v>
      </c>
    </row>
    <row r="109" s="2" customFormat="1">
      <c r="A109" s="39"/>
      <c r="B109" s="174"/>
      <c r="C109" s="175" t="s">
        <v>310</v>
      </c>
      <c r="D109" s="175" t="s">
        <v>241</v>
      </c>
      <c r="E109" s="176" t="s">
        <v>4308</v>
      </c>
      <c r="F109" s="177" t="s">
        <v>4309</v>
      </c>
      <c r="G109" s="178" t="s">
        <v>470</v>
      </c>
      <c r="H109" s="179">
        <v>1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80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412</v>
      </c>
    </row>
    <row r="110" s="2" customFormat="1" ht="21.75" customHeight="1">
      <c r="A110" s="39"/>
      <c r="B110" s="174"/>
      <c r="C110" s="175" t="s">
        <v>357</v>
      </c>
      <c r="D110" s="175" t="s">
        <v>241</v>
      </c>
      <c r="E110" s="176" t="s">
        <v>4310</v>
      </c>
      <c r="F110" s="177" t="s">
        <v>4311</v>
      </c>
      <c r="G110" s="178" t="s">
        <v>470</v>
      </c>
      <c r="H110" s="179">
        <v>1</v>
      </c>
      <c r="I110" s="180"/>
      <c r="J110" s="181">
        <f>ROUND(I110*H110,2)</f>
        <v>0</v>
      </c>
      <c r="K110" s="177" t="s">
        <v>460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80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420</v>
      </c>
    </row>
    <row r="111" s="2" customFormat="1" ht="16.5" customHeight="1">
      <c r="A111" s="39"/>
      <c r="B111" s="174"/>
      <c r="C111" s="175" t="s">
        <v>363</v>
      </c>
      <c r="D111" s="175" t="s">
        <v>241</v>
      </c>
      <c r="E111" s="176" t="s">
        <v>4312</v>
      </c>
      <c r="F111" s="177" t="s">
        <v>4313</v>
      </c>
      <c r="G111" s="178" t="s">
        <v>2689</v>
      </c>
      <c r="H111" s="179">
        <v>2</v>
      </c>
      <c r="I111" s="180"/>
      <c r="J111" s="181">
        <f>ROUND(I111*H111,2)</f>
        <v>0</v>
      </c>
      <c r="K111" s="177" t="s">
        <v>460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80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429</v>
      </c>
    </row>
    <row r="112" s="2" customFormat="1" ht="16.5" customHeight="1">
      <c r="A112" s="39"/>
      <c r="B112" s="174"/>
      <c r="C112" s="175" t="s">
        <v>368</v>
      </c>
      <c r="D112" s="175" t="s">
        <v>241</v>
      </c>
      <c r="E112" s="176" t="s">
        <v>4314</v>
      </c>
      <c r="F112" s="177" t="s">
        <v>4315</v>
      </c>
      <c r="G112" s="178" t="s">
        <v>2689</v>
      </c>
      <c r="H112" s="179">
        <v>2</v>
      </c>
      <c r="I112" s="180"/>
      <c r="J112" s="181">
        <f>ROUND(I112*H112,2)</f>
        <v>0</v>
      </c>
      <c r="K112" s="177" t="s">
        <v>460</v>
      </c>
      <c r="L112" s="40"/>
      <c r="M112" s="182" t="s">
        <v>3</v>
      </c>
      <c r="N112" s="183" t="s">
        <v>45</v>
      </c>
      <c r="O112" s="73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246</v>
      </c>
      <c r="AT112" s="186" t="s">
        <v>241</v>
      </c>
      <c r="AU112" s="186" t="s">
        <v>80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246</v>
      </c>
      <c r="BM112" s="186" t="s">
        <v>441</v>
      </c>
    </row>
    <row r="113" s="2" customFormat="1" ht="16.5" customHeight="1">
      <c r="A113" s="39"/>
      <c r="B113" s="174"/>
      <c r="C113" s="175" t="s">
        <v>9</v>
      </c>
      <c r="D113" s="175" t="s">
        <v>241</v>
      </c>
      <c r="E113" s="176" t="s">
        <v>4316</v>
      </c>
      <c r="F113" s="177" t="s">
        <v>4317</v>
      </c>
      <c r="G113" s="178" t="s">
        <v>470</v>
      </c>
      <c r="H113" s="179">
        <v>1</v>
      </c>
      <c r="I113" s="180"/>
      <c r="J113" s="181">
        <f>ROUND(I113*H113,2)</f>
        <v>0</v>
      </c>
      <c r="K113" s="177" t="s">
        <v>460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246</v>
      </c>
      <c r="AT113" s="186" t="s">
        <v>241</v>
      </c>
      <c r="AU113" s="186" t="s">
        <v>80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542</v>
      </c>
    </row>
    <row r="114" s="2" customFormat="1" ht="21.75" customHeight="1">
      <c r="A114" s="39"/>
      <c r="B114" s="174"/>
      <c r="C114" s="175" t="s">
        <v>377</v>
      </c>
      <c r="D114" s="175" t="s">
        <v>241</v>
      </c>
      <c r="E114" s="176" t="s">
        <v>4318</v>
      </c>
      <c r="F114" s="177" t="s">
        <v>4319</v>
      </c>
      <c r="G114" s="178" t="s">
        <v>2689</v>
      </c>
      <c r="H114" s="179">
        <v>3</v>
      </c>
      <c r="I114" s="180"/>
      <c r="J114" s="181">
        <f>ROUND(I114*H114,2)</f>
        <v>0</v>
      </c>
      <c r="K114" s="177" t="s">
        <v>460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246</v>
      </c>
      <c r="AT114" s="186" t="s">
        <v>241</v>
      </c>
      <c r="AU114" s="186" t="s">
        <v>80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246</v>
      </c>
      <c r="BM114" s="186" t="s">
        <v>1028</v>
      </c>
    </row>
    <row r="115" s="2" customFormat="1">
      <c r="A115" s="39"/>
      <c r="B115" s="174"/>
      <c r="C115" s="175" t="s">
        <v>382</v>
      </c>
      <c r="D115" s="175" t="s">
        <v>241</v>
      </c>
      <c r="E115" s="176" t="s">
        <v>4320</v>
      </c>
      <c r="F115" s="177" t="s">
        <v>4321</v>
      </c>
      <c r="G115" s="178" t="s">
        <v>2689</v>
      </c>
      <c r="H115" s="179">
        <v>1</v>
      </c>
      <c r="I115" s="180"/>
      <c r="J115" s="181">
        <f>ROUND(I115*H115,2)</f>
        <v>0</v>
      </c>
      <c r="K115" s="177" t="s">
        <v>460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246</v>
      </c>
      <c r="AT115" s="186" t="s">
        <v>241</v>
      </c>
      <c r="AU115" s="186" t="s">
        <v>80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246</v>
      </c>
      <c r="BM115" s="186" t="s">
        <v>1044</v>
      </c>
    </row>
    <row r="116" s="2" customFormat="1">
      <c r="A116" s="39"/>
      <c r="B116" s="174"/>
      <c r="C116" s="175" t="s">
        <v>387</v>
      </c>
      <c r="D116" s="175" t="s">
        <v>241</v>
      </c>
      <c r="E116" s="176" t="s">
        <v>4322</v>
      </c>
      <c r="F116" s="177" t="s">
        <v>4323</v>
      </c>
      <c r="G116" s="178" t="s">
        <v>2689</v>
      </c>
      <c r="H116" s="179">
        <v>6</v>
      </c>
      <c r="I116" s="180"/>
      <c r="J116" s="181">
        <f>ROUND(I116*H116,2)</f>
        <v>0</v>
      </c>
      <c r="K116" s="177" t="s">
        <v>460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</v>
      </c>
      <c r="R116" s="184">
        <f>Q116*H116</f>
        <v>0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246</v>
      </c>
      <c r="AT116" s="186" t="s">
        <v>241</v>
      </c>
      <c r="AU116" s="186" t="s">
        <v>80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246</v>
      </c>
      <c r="BM116" s="186" t="s">
        <v>1053</v>
      </c>
    </row>
    <row r="117" s="2" customFormat="1">
      <c r="A117" s="39"/>
      <c r="B117" s="174"/>
      <c r="C117" s="175" t="s">
        <v>393</v>
      </c>
      <c r="D117" s="175" t="s">
        <v>241</v>
      </c>
      <c r="E117" s="176" t="s">
        <v>4324</v>
      </c>
      <c r="F117" s="177" t="s">
        <v>4325</v>
      </c>
      <c r="G117" s="178" t="s">
        <v>2689</v>
      </c>
      <c r="H117" s="179">
        <v>1</v>
      </c>
      <c r="I117" s="180"/>
      <c r="J117" s="181">
        <f>ROUND(I117*H117,2)</f>
        <v>0</v>
      </c>
      <c r="K117" s="177" t="s">
        <v>460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80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1061</v>
      </c>
    </row>
    <row r="118" s="2" customFormat="1">
      <c r="A118" s="39"/>
      <c r="B118" s="174"/>
      <c r="C118" s="175" t="s">
        <v>397</v>
      </c>
      <c r="D118" s="175" t="s">
        <v>241</v>
      </c>
      <c r="E118" s="176" t="s">
        <v>4326</v>
      </c>
      <c r="F118" s="177" t="s">
        <v>4327</v>
      </c>
      <c r="G118" s="178" t="s">
        <v>326</v>
      </c>
      <c r="H118" s="179">
        <v>10</v>
      </c>
      <c r="I118" s="180"/>
      <c r="J118" s="181">
        <f>ROUND(I118*H118,2)</f>
        <v>0</v>
      </c>
      <c r="K118" s="177" t="s">
        <v>460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246</v>
      </c>
      <c r="AT118" s="186" t="s">
        <v>241</v>
      </c>
      <c r="AU118" s="186" t="s">
        <v>80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246</v>
      </c>
      <c r="BM118" s="186" t="s">
        <v>1073</v>
      </c>
    </row>
    <row r="119" s="2" customFormat="1">
      <c r="A119" s="39"/>
      <c r="B119" s="174"/>
      <c r="C119" s="175" t="s">
        <v>8</v>
      </c>
      <c r="D119" s="175" t="s">
        <v>241</v>
      </c>
      <c r="E119" s="176" t="s">
        <v>4328</v>
      </c>
      <c r="F119" s="177" t="s">
        <v>4329</v>
      </c>
      <c r="G119" s="178" t="s">
        <v>2689</v>
      </c>
      <c r="H119" s="179">
        <v>4</v>
      </c>
      <c r="I119" s="180"/>
      <c r="J119" s="181">
        <f>ROUND(I119*H119,2)</f>
        <v>0</v>
      </c>
      <c r="K119" s="177" t="s">
        <v>460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80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1110</v>
      </c>
    </row>
    <row r="120" s="2" customFormat="1">
      <c r="A120" s="39"/>
      <c r="B120" s="174"/>
      <c r="C120" s="175" t="s">
        <v>404</v>
      </c>
      <c r="D120" s="175" t="s">
        <v>241</v>
      </c>
      <c r="E120" s="176" t="s">
        <v>4330</v>
      </c>
      <c r="F120" s="177" t="s">
        <v>4331</v>
      </c>
      <c r="G120" s="178" t="s">
        <v>326</v>
      </c>
      <c r="H120" s="179">
        <v>60</v>
      </c>
      <c r="I120" s="180"/>
      <c r="J120" s="181">
        <f>ROUND(I120*H120,2)</f>
        <v>0</v>
      </c>
      <c r="K120" s="177" t="s">
        <v>460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</v>
      </c>
      <c r="R120" s="184">
        <f>Q120*H120</f>
        <v>0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246</v>
      </c>
      <c r="AT120" s="186" t="s">
        <v>241</v>
      </c>
      <c r="AU120" s="186" t="s">
        <v>80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246</v>
      </c>
      <c r="BM120" s="186" t="s">
        <v>1123</v>
      </c>
    </row>
    <row r="121" s="2" customFormat="1" ht="55.5" customHeight="1">
      <c r="A121" s="39"/>
      <c r="B121" s="174"/>
      <c r="C121" s="175" t="s">
        <v>408</v>
      </c>
      <c r="D121" s="175" t="s">
        <v>241</v>
      </c>
      <c r="E121" s="176" t="s">
        <v>4332</v>
      </c>
      <c r="F121" s="177" t="s">
        <v>4333</v>
      </c>
      <c r="G121" s="178" t="s">
        <v>326</v>
      </c>
      <c r="H121" s="179">
        <v>30</v>
      </c>
      <c r="I121" s="180"/>
      <c r="J121" s="181">
        <f>ROUND(I121*H121,2)</f>
        <v>0</v>
      </c>
      <c r="K121" s="177" t="s">
        <v>460</v>
      </c>
      <c r="L121" s="40"/>
      <c r="M121" s="182" t="s">
        <v>3</v>
      </c>
      <c r="N121" s="183" t="s">
        <v>45</v>
      </c>
      <c r="O121" s="73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186" t="s">
        <v>246</v>
      </c>
      <c r="AT121" s="186" t="s">
        <v>241</v>
      </c>
      <c r="AU121" s="186" t="s">
        <v>80</v>
      </c>
      <c r="AY121" s="20" t="s">
        <v>239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20" t="s">
        <v>86</v>
      </c>
      <c r="BK121" s="187">
        <f>ROUND(I121*H121,2)</f>
        <v>0</v>
      </c>
      <c r="BL121" s="20" t="s">
        <v>246</v>
      </c>
      <c r="BM121" s="186" t="s">
        <v>1141</v>
      </c>
    </row>
    <row r="122" s="2" customFormat="1" ht="101.25" customHeight="1">
      <c r="A122" s="39"/>
      <c r="B122" s="174"/>
      <c r="C122" s="175" t="s">
        <v>412</v>
      </c>
      <c r="D122" s="175" t="s">
        <v>241</v>
      </c>
      <c r="E122" s="176" t="s">
        <v>4334</v>
      </c>
      <c r="F122" s="177" t="s">
        <v>4335</v>
      </c>
      <c r="G122" s="178" t="s">
        <v>2689</v>
      </c>
      <c r="H122" s="179">
        <v>1</v>
      </c>
      <c r="I122" s="180"/>
      <c r="J122" s="181">
        <f>ROUND(I122*H122,2)</f>
        <v>0</v>
      </c>
      <c r="K122" s="177" t="s">
        <v>460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246</v>
      </c>
      <c r="AT122" s="186" t="s">
        <v>241</v>
      </c>
      <c r="AU122" s="186" t="s">
        <v>80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246</v>
      </c>
      <c r="BM122" s="186" t="s">
        <v>1150</v>
      </c>
    </row>
    <row r="123" s="2" customFormat="1" ht="21.75" customHeight="1">
      <c r="A123" s="39"/>
      <c r="B123" s="174"/>
      <c r="C123" s="175" t="s">
        <v>416</v>
      </c>
      <c r="D123" s="175" t="s">
        <v>241</v>
      </c>
      <c r="E123" s="176" t="s">
        <v>4336</v>
      </c>
      <c r="F123" s="177" t="s">
        <v>4337</v>
      </c>
      <c r="G123" s="178" t="s">
        <v>470</v>
      </c>
      <c r="H123" s="179">
        <v>1</v>
      </c>
      <c r="I123" s="180"/>
      <c r="J123" s="181">
        <f>ROUND(I123*H123,2)</f>
        <v>0</v>
      </c>
      <c r="K123" s="177" t="s">
        <v>460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0</v>
      </c>
      <c r="R123" s="184">
        <f>Q123*H123</f>
        <v>0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246</v>
      </c>
      <c r="AT123" s="186" t="s">
        <v>241</v>
      </c>
      <c r="AU123" s="186" t="s">
        <v>80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1163</v>
      </c>
    </row>
    <row r="124" s="2" customFormat="1">
      <c r="A124" s="39"/>
      <c r="B124" s="174"/>
      <c r="C124" s="175" t="s">
        <v>420</v>
      </c>
      <c r="D124" s="175" t="s">
        <v>241</v>
      </c>
      <c r="E124" s="176" t="s">
        <v>4338</v>
      </c>
      <c r="F124" s="177" t="s">
        <v>4339</v>
      </c>
      <c r="G124" s="178" t="s">
        <v>470</v>
      </c>
      <c r="H124" s="179">
        <v>1</v>
      </c>
      <c r="I124" s="180"/>
      <c r="J124" s="181">
        <f>ROUND(I124*H124,2)</f>
        <v>0</v>
      </c>
      <c r="K124" s="177" t="s">
        <v>460</v>
      </c>
      <c r="L124" s="40"/>
      <c r="M124" s="182" t="s">
        <v>3</v>
      </c>
      <c r="N124" s="183" t="s">
        <v>45</v>
      </c>
      <c r="O124" s="73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186" t="s">
        <v>246</v>
      </c>
      <c r="AT124" s="186" t="s">
        <v>241</v>
      </c>
      <c r="AU124" s="186" t="s">
        <v>80</v>
      </c>
      <c r="AY124" s="20" t="s">
        <v>239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20" t="s">
        <v>86</v>
      </c>
      <c r="BK124" s="187">
        <f>ROUND(I124*H124,2)</f>
        <v>0</v>
      </c>
      <c r="BL124" s="20" t="s">
        <v>246</v>
      </c>
      <c r="BM124" s="186" t="s">
        <v>1175</v>
      </c>
    </row>
    <row r="125" s="2" customFormat="1">
      <c r="A125" s="39"/>
      <c r="B125" s="174"/>
      <c r="C125" s="175" t="s">
        <v>425</v>
      </c>
      <c r="D125" s="175" t="s">
        <v>241</v>
      </c>
      <c r="E125" s="176" t="s">
        <v>4340</v>
      </c>
      <c r="F125" s="177" t="s">
        <v>4341</v>
      </c>
      <c r="G125" s="178" t="s">
        <v>470</v>
      </c>
      <c r="H125" s="179">
        <v>1</v>
      </c>
      <c r="I125" s="180"/>
      <c r="J125" s="181">
        <f>ROUND(I125*H125,2)</f>
        <v>0</v>
      </c>
      <c r="K125" s="177" t="s">
        <v>460</v>
      </c>
      <c r="L125" s="40"/>
      <c r="M125" s="182" t="s">
        <v>3</v>
      </c>
      <c r="N125" s="183" t="s">
        <v>45</v>
      </c>
      <c r="O125" s="73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186" t="s">
        <v>246</v>
      </c>
      <c r="AT125" s="186" t="s">
        <v>241</v>
      </c>
      <c r="AU125" s="186" t="s">
        <v>80</v>
      </c>
      <c r="AY125" s="20" t="s">
        <v>239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20" t="s">
        <v>86</v>
      </c>
      <c r="BK125" s="187">
        <f>ROUND(I125*H125,2)</f>
        <v>0</v>
      </c>
      <c r="BL125" s="20" t="s">
        <v>246</v>
      </c>
      <c r="BM125" s="186" t="s">
        <v>726</v>
      </c>
    </row>
    <row r="126" s="2" customFormat="1">
      <c r="A126" s="39"/>
      <c r="B126" s="174"/>
      <c r="C126" s="175" t="s">
        <v>429</v>
      </c>
      <c r="D126" s="175" t="s">
        <v>241</v>
      </c>
      <c r="E126" s="176" t="s">
        <v>4342</v>
      </c>
      <c r="F126" s="177" t="s">
        <v>4343</v>
      </c>
      <c r="G126" s="178" t="s">
        <v>2689</v>
      </c>
      <c r="H126" s="179">
        <v>1</v>
      </c>
      <c r="I126" s="180"/>
      <c r="J126" s="181">
        <f>ROUND(I126*H126,2)</f>
        <v>0</v>
      </c>
      <c r="K126" s="177" t="s">
        <v>460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80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1212</v>
      </c>
    </row>
    <row r="127" s="2" customFormat="1">
      <c r="A127" s="39"/>
      <c r="B127" s="174"/>
      <c r="C127" s="175" t="s">
        <v>433</v>
      </c>
      <c r="D127" s="175" t="s">
        <v>241</v>
      </c>
      <c r="E127" s="176" t="s">
        <v>4344</v>
      </c>
      <c r="F127" s="177" t="s">
        <v>4345</v>
      </c>
      <c r="G127" s="178" t="s">
        <v>2689</v>
      </c>
      <c r="H127" s="179">
        <v>1</v>
      </c>
      <c r="I127" s="180"/>
      <c r="J127" s="181">
        <f>ROUND(I127*H127,2)</f>
        <v>0</v>
      </c>
      <c r="K127" s="177" t="s">
        <v>460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246</v>
      </c>
      <c r="AT127" s="186" t="s">
        <v>241</v>
      </c>
      <c r="AU127" s="186" t="s">
        <v>80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246</v>
      </c>
      <c r="BM127" s="186" t="s">
        <v>1230</v>
      </c>
    </row>
    <row r="128" s="2" customFormat="1" ht="55.5" customHeight="1">
      <c r="A128" s="39"/>
      <c r="B128" s="174"/>
      <c r="C128" s="175" t="s">
        <v>441</v>
      </c>
      <c r="D128" s="175" t="s">
        <v>241</v>
      </c>
      <c r="E128" s="176" t="s">
        <v>4346</v>
      </c>
      <c r="F128" s="177" t="s">
        <v>4347</v>
      </c>
      <c r="G128" s="178" t="s">
        <v>2689</v>
      </c>
      <c r="H128" s="179">
        <v>2</v>
      </c>
      <c r="I128" s="180"/>
      <c r="J128" s="181">
        <f>ROUND(I128*H128,2)</f>
        <v>0</v>
      </c>
      <c r="K128" s="177" t="s">
        <v>460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0</v>
      </c>
      <c r="R128" s="184">
        <f>Q128*H128</f>
        <v>0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246</v>
      </c>
      <c r="AT128" s="186" t="s">
        <v>241</v>
      </c>
      <c r="AU128" s="186" t="s">
        <v>80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1238</v>
      </c>
    </row>
    <row r="129" s="2" customFormat="1" ht="55.5" customHeight="1">
      <c r="A129" s="39"/>
      <c r="B129" s="174"/>
      <c r="C129" s="175" t="s">
        <v>446</v>
      </c>
      <c r="D129" s="175" t="s">
        <v>241</v>
      </c>
      <c r="E129" s="176" t="s">
        <v>4348</v>
      </c>
      <c r="F129" s="177" t="s">
        <v>4349</v>
      </c>
      <c r="G129" s="178" t="s">
        <v>2689</v>
      </c>
      <c r="H129" s="179">
        <v>2</v>
      </c>
      <c r="I129" s="180"/>
      <c r="J129" s="181">
        <f>ROUND(I129*H129,2)</f>
        <v>0</v>
      </c>
      <c r="K129" s="177" t="s">
        <v>460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246</v>
      </c>
      <c r="AT129" s="186" t="s">
        <v>241</v>
      </c>
      <c r="AU129" s="186" t="s">
        <v>80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246</v>
      </c>
      <c r="BM129" s="186" t="s">
        <v>1247</v>
      </c>
    </row>
    <row r="130" s="2" customFormat="1">
      <c r="A130" s="39"/>
      <c r="B130" s="40"/>
      <c r="C130" s="39"/>
      <c r="D130" s="189" t="s">
        <v>391</v>
      </c>
      <c r="E130" s="39"/>
      <c r="F130" s="227" t="s">
        <v>4350</v>
      </c>
      <c r="G130" s="39"/>
      <c r="H130" s="39"/>
      <c r="I130" s="228"/>
      <c r="J130" s="39"/>
      <c r="K130" s="39"/>
      <c r="L130" s="40"/>
      <c r="M130" s="229"/>
      <c r="N130" s="230"/>
      <c r="O130" s="73"/>
      <c r="P130" s="73"/>
      <c r="Q130" s="73"/>
      <c r="R130" s="73"/>
      <c r="S130" s="73"/>
      <c r="T130" s="74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20" t="s">
        <v>391</v>
      </c>
      <c r="AU130" s="20" t="s">
        <v>80</v>
      </c>
    </row>
    <row r="131" s="2" customFormat="1" ht="90" customHeight="1">
      <c r="A131" s="39"/>
      <c r="B131" s="174"/>
      <c r="C131" s="175" t="s">
        <v>542</v>
      </c>
      <c r="D131" s="175" t="s">
        <v>241</v>
      </c>
      <c r="E131" s="176" t="s">
        <v>4351</v>
      </c>
      <c r="F131" s="177" t="s">
        <v>4352</v>
      </c>
      <c r="G131" s="178" t="s">
        <v>2689</v>
      </c>
      <c r="H131" s="179">
        <v>1</v>
      </c>
      <c r="I131" s="180"/>
      <c r="J131" s="181">
        <f>ROUND(I131*H131,2)</f>
        <v>0</v>
      </c>
      <c r="K131" s="177" t="s">
        <v>460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</v>
      </c>
      <c r="R131" s="184">
        <f>Q131*H131</f>
        <v>0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246</v>
      </c>
      <c r="AT131" s="186" t="s">
        <v>241</v>
      </c>
      <c r="AU131" s="186" t="s">
        <v>80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246</v>
      </c>
      <c r="BM131" s="186" t="s">
        <v>1257</v>
      </c>
    </row>
    <row r="132" s="2" customFormat="1">
      <c r="A132" s="39"/>
      <c r="B132" s="174"/>
      <c r="C132" s="175" t="s">
        <v>1024</v>
      </c>
      <c r="D132" s="175" t="s">
        <v>241</v>
      </c>
      <c r="E132" s="176" t="s">
        <v>4353</v>
      </c>
      <c r="F132" s="177" t="s">
        <v>4354</v>
      </c>
      <c r="G132" s="178" t="s">
        <v>2689</v>
      </c>
      <c r="H132" s="179">
        <v>1</v>
      </c>
      <c r="I132" s="180"/>
      <c r="J132" s="181">
        <f>ROUND(I132*H132,2)</f>
        <v>0</v>
      </c>
      <c r="K132" s="177" t="s">
        <v>460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246</v>
      </c>
      <c r="AT132" s="186" t="s">
        <v>241</v>
      </c>
      <c r="AU132" s="186" t="s">
        <v>80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1268</v>
      </c>
    </row>
    <row r="133" s="12" customFormat="1" ht="22.8" customHeight="1">
      <c r="A133" s="12"/>
      <c r="B133" s="161"/>
      <c r="C133" s="12"/>
      <c r="D133" s="162" t="s">
        <v>72</v>
      </c>
      <c r="E133" s="172" t="s">
        <v>497</v>
      </c>
      <c r="F133" s="172" t="s">
        <v>4355</v>
      </c>
      <c r="G133" s="12"/>
      <c r="H133" s="12"/>
      <c r="I133" s="164"/>
      <c r="J133" s="173">
        <f>BK133</f>
        <v>0</v>
      </c>
      <c r="K133" s="12"/>
      <c r="L133" s="161"/>
      <c r="M133" s="166"/>
      <c r="N133" s="167"/>
      <c r="O133" s="167"/>
      <c r="P133" s="168">
        <f>SUM(P134:P143)</f>
        <v>0</v>
      </c>
      <c r="Q133" s="167"/>
      <c r="R133" s="168">
        <f>SUM(R134:R143)</f>
        <v>0</v>
      </c>
      <c r="S133" s="167"/>
      <c r="T133" s="169">
        <f>SUM(T134:T143)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2" t="s">
        <v>80</v>
      </c>
      <c r="AT133" s="170" t="s">
        <v>72</v>
      </c>
      <c r="AU133" s="170" t="s">
        <v>80</v>
      </c>
      <c r="AY133" s="162" t="s">
        <v>239</v>
      </c>
      <c r="BK133" s="171">
        <f>SUM(BK134:BK143)</f>
        <v>0</v>
      </c>
    </row>
    <row r="134" s="2" customFormat="1" ht="78" customHeight="1">
      <c r="A134" s="39"/>
      <c r="B134" s="174"/>
      <c r="C134" s="175" t="s">
        <v>1028</v>
      </c>
      <c r="D134" s="175" t="s">
        <v>241</v>
      </c>
      <c r="E134" s="176" t="s">
        <v>4356</v>
      </c>
      <c r="F134" s="177" t="s">
        <v>4357</v>
      </c>
      <c r="G134" s="178" t="s">
        <v>2689</v>
      </c>
      <c r="H134" s="179">
        <v>1</v>
      </c>
      <c r="I134" s="180"/>
      <c r="J134" s="181">
        <f>ROUND(I134*H134,2)</f>
        <v>0</v>
      </c>
      <c r="K134" s="177" t="s">
        <v>460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</v>
      </c>
      <c r="R134" s="184">
        <f>Q134*H134</f>
        <v>0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86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1280</v>
      </c>
    </row>
    <row r="135" s="2" customFormat="1">
      <c r="A135" s="39"/>
      <c r="B135" s="174"/>
      <c r="C135" s="175" t="s">
        <v>1032</v>
      </c>
      <c r="D135" s="175" t="s">
        <v>241</v>
      </c>
      <c r="E135" s="176" t="s">
        <v>4358</v>
      </c>
      <c r="F135" s="177" t="s">
        <v>4359</v>
      </c>
      <c r="G135" s="178" t="s">
        <v>2689</v>
      </c>
      <c r="H135" s="179">
        <v>5</v>
      </c>
      <c r="I135" s="180"/>
      <c r="J135" s="181">
        <f>ROUND(I135*H135,2)</f>
        <v>0</v>
      </c>
      <c r="K135" s="177" t="s">
        <v>460</v>
      </c>
      <c r="L135" s="40"/>
      <c r="M135" s="182" t="s">
        <v>3</v>
      </c>
      <c r="N135" s="183" t="s">
        <v>45</v>
      </c>
      <c r="O135" s="73"/>
      <c r="P135" s="184">
        <f>O135*H135</f>
        <v>0</v>
      </c>
      <c r="Q135" s="184">
        <v>0</v>
      </c>
      <c r="R135" s="184">
        <f>Q135*H135</f>
        <v>0</v>
      </c>
      <c r="S135" s="184">
        <v>0</v>
      </c>
      <c r="T135" s="185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246</v>
      </c>
      <c r="AT135" s="186" t="s">
        <v>241</v>
      </c>
      <c r="AU135" s="186" t="s">
        <v>86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246</v>
      </c>
      <c r="BM135" s="186" t="s">
        <v>1288</v>
      </c>
    </row>
    <row r="136" s="2" customFormat="1" ht="55.5" customHeight="1">
      <c r="A136" s="39"/>
      <c r="B136" s="174"/>
      <c r="C136" s="175" t="s">
        <v>1044</v>
      </c>
      <c r="D136" s="175" t="s">
        <v>241</v>
      </c>
      <c r="E136" s="176" t="s">
        <v>4360</v>
      </c>
      <c r="F136" s="177" t="s">
        <v>4361</v>
      </c>
      <c r="G136" s="178" t="s">
        <v>2689</v>
      </c>
      <c r="H136" s="179">
        <v>1</v>
      </c>
      <c r="I136" s="180"/>
      <c r="J136" s="181">
        <f>ROUND(I136*H136,2)</f>
        <v>0</v>
      </c>
      <c r="K136" s="177" t="s">
        <v>460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246</v>
      </c>
      <c r="AT136" s="186" t="s">
        <v>241</v>
      </c>
      <c r="AU136" s="186" t="s">
        <v>86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246</v>
      </c>
      <c r="BM136" s="186" t="s">
        <v>1303</v>
      </c>
    </row>
    <row r="137" s="2" customFormat="1">
      <c r="A137" s="39"/>
      <c r="B137" s="174"/>
      <c r="C137" s="175" t="s">
        <v>1048</v>
      </c>
      <c r="D137" s="175" t="s">
        <v>241</v>
      </c>
      <c r="E137" s="176" t="s">
        <v>4362</v>
      </c>
      <c r="F137" s="177" t="s">
        <v>4363</v>
      </c>
      <c r="G137" s="178" t="s">
        <v>470</v>
      </c>
      <c r="H137" s="179">
        <v>1</v>
      </c>
      <c r="I137" s="180"/>
      <c r="J137" s="181">
        <f>ROUND(I137*H137,2)</f>
        <v>0</v>
      </c>
      <c r="K137" s="177" t="s">
        <v>460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</v>
      </c>
      <c r="R137" s="184">
        <f>Q137*H137</f>
        <v>0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246</v>
      </c>
      <c r="AT137" s="186" t="s">
        <v>241</v>
      </c>
      <c r="AU137" s="186" t="s">
        <v>86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1320</v>
      </c>
    </row>
    <row r="138" s="2" customFormat="1">
      <c r="A138" s="39"/>
      <c r="B138" s="174"/>
      <c r="C138" s="175" t="s">
        <v>1053</v>
      </c>
      <c r="D138" s="175" t="s">
        <v>241</v>
      </c>
      <c r="E138" s="176" t="s">
        <v>4364</v>
      </c>
      <c r="F138" s="177" t="s">
        <v>4365</v>
      </c>
      <c r="G138" s="178" t="s">
        <v>470</v>
      </c>
      <c r="H138" s="179">
        <v>1</v>
      </c>
      <c r="I138" s="180"/>
      <c r="J138" s="181">
        <f>ROUND(I138*H138,2)</f>
        <v>0</v>
      </c>
      <c r="K138" s="177" t="s">
        <v>460</v>
      </c>
      <c r="L138" s="40"/>
      <c r="M138" s="182" t="s">
        <v>3</v>
      </c>
      <c r="N138" s="183" t="s">
        <v>45</v>
      </c>
      <c r="O138" s="73"/>
      <c r="P138" s="184">
        <f>O138*H138</f>
        <v>0</v>
      </c>
      <c r="Q138" s="184">
        <v>0</v>
      </c>
      <c r="R138" s="184">
        <f>Q138*H138</f>
        <v>0</v>
      </c>
      <c r="S138" s="184">
        <v>0</v>
      </c>
      <c r="T138" s="18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186" t="s">
        <v>246</v>
      </c>
      <c r="AT138" s="186" t="s">
        <v>241</v>
      </c>
      <c r="AU138" s="186" t="s">
        <v>86</v>
      </c>
      <c r="AY138" s="20" t="s">
        <v>239</v>
      </c>
      <c r="BE138" s="187">
        <f>IF(N138="základní",J138,0)</f>
        <v>0</v>
      </c>
      <c r="BF138" s="187">
        <f>IF(N138="snížená",J138,0)</f>
        <v>0</v>
      </c>
      <c r="BG138" s="187">
        <f>IF(N138="zákl. přenesená",J138,0)</f>
        <v>0</v>
      </c>
      <c r="BH138" s="187">
        <f>IF(N138="sníž. přenesená",J138,0)</f>
        <v>0</v>
      </c>
      <c r="BI138" s="187">
        <f>IF(N138="nulová",J138,0)</f>
        <v>0</v>
      </c>
      <c r="BJ138" s="20" t="s">
        <v>86</v>
      </c>
      <c r="BK138" s="187">
        <f>ROUND(I138*H138,2)</f>
        <v>0</v>
      </c>
      <c r="BL138" s="20" t="s">
        <v>246</v>
      </c>
      <c r="BM138" s="186" t="s">
        <v>1329</v>
      </c>
    </row>
    <row r="139" s="2" customFormat="1">
      <c r="A139" s="39"/>
      <c r="B139" s="174"/>
      <c r="C139" s="175" t="s">
        <v>1057</v>
      </c>
      <c r="D139" s="175" t="s">
        <v>241</v>
      </c>
      <c r="E139" s="176" t="s">
        <v>4366</v>
      </c>
      <c r="F139" s="177" t="s">
        <v>4367</v>
      </c>
      <c r="G139" s="178" t="s">
        <v>470</v>
      </c>
      <c r="H139" s="179">
        <v>1</v>
      </c>
      <c r="I139" s="180"/>
      <c r="J139" s="181">
        <f>ROUND(I139*H139,2)</f>
        <v>0</v>
      </c>
      <c r="K139" s="177" t="s">
        <v>460</v>
      </c>
      <c r="L139" s="40"/>
      <c r="M139" s="182" t="s">
        <v>3</v>
      </c>
      <c r="N139" s="183" t="s">
        <v>45</v>
      </c>
      <c r="O139" s="73"/>
      <c r="P139" s="184">
        <f>O139*H139</f>
        <v>0</v>
      </c>
      <c r="Q139" s="184">
        <v>0</v>
      </c>
      <c r="R139" s="184">
        <f>Q139*H139</f>
        <v>0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246</v>
      </c>
      <c r="AT139" s="186" t="s">
        <v>241</v>
      </c>
      <c r="AU139" s="186" t="s">
        <v>86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1342</v>
      </c>
    </row>
    <row r="140" s="2" customFormat="1">
      <c r="A140" s="39"/>
      <c r="B140" s="174"/>
      <c r="C140" s="175" t="s">
        <v>1061</v>
      </c>
      <c r="D140" s="175" t="s">
        <v>241</v>
      </c>
      <c r="E140" s="176" t="s">
        <v>4368</v>
      </c>
      <c r="F140" s="177" t="s">
        <v>4369</v>
      </c>
      <c r="G140" s="178" t="s">
        <v>2689</v>
      </c>
      <c r="H140" s="179">
        <v>2</v>
      </c>
      <c r="I140" s="180"/>
      <c r="J140" s="181">
        <f>ROUND(I140*H140,2)</f>
        <v>0</v>
      </c>
      <c r="K140" s="177" t="s">
        <v>460</v>
      </c>
      <c r="L140" s="40"/>
      <c r="M140" s="182" t="s">
        <v>3</v>
      </c>
      <c r="N140" s="183" t="s">
        <v>45</v>
      </c>
      <c r="O140" s="73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246</v>
      </c>
      <c r="AT140" s="186" t="s">
        <v>241</v>
      </c>
      <c r="AU140" s="186" t="s">
        <v>86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1353</v>
      </c>
    </row>
    <row r="141" s="2" customFormat="1" ht="21.75" customHeight="1">
      <c r="A141" s="39"/>
      <c r="B141" s="174"/>
      <c r="C141" s="175" t="s">
        <v>1068</v>
      </c>
      <c r="D141" s="175" t="s">
        <v>241</v>
      </c>
      <c r="E141" s="176" t="s">
        <v>4370</v>
      </c>
      <c r="F141" s="177" t="s">
        <v>4371</v>
      </c>
      <c r="G141" s="178" t="s">
        <v>470</v>
      </c>
      <c r="H141" s="179">
        <v>3</v>
      </c>
      <c r="I141" s="180"/>
      <c r="J141" s="181">
        <f>ROUND(I141*H141,2)</f>
        <v>0</v>
      </c>
      <c r="K141" s="177" t="s">
        <v>460</v>
      </c>
      <c r="L141" s="40"/>
      <c r="M141" s="182" t="s">
        <v>3</v>
      </c>
      <c r="N141" s="183" t="s">
        <v>45</v>
      </c>
      <c r="O141" s="73"/>
      <c r="P141" s="184">
        <f>O141*H141</f>
        <v>0</v>
      </c>
      <c r="Q141" s="184">
        <v>0</v>
      </c>
      <c r="R141" s="184">
        <f>Q141*H141</f>
        <v>0</v>
      </c>
      <c r="S141" s="184">
        <v>0</v>
      </c>
      <c r="T141" s="18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186" t="s">
        <v>246</v>
      </c>
      <c r="AT141" s="186" t="s">
        <v>241</v>
      </c>
      <c r="AU141" s="186" t="s">
        <v>86</v>
      </c>
      <c r="AY141" s="20" t="s">
        <v>239</v>
      </c>
      <c r="BE141" s="187">
        <f>IF(N141="základní",J141,0)</f>
        <v>0</v>
      </c>
      <c r="BF141" s="187">
        <f>IF(N141="snížená",J141,0)</f>
        <v>0</v>
      </c>
      <c r="BG141" s="187">
        <f>IF(N141="zákl. přenesená",J141,0)</f>
        <v>0</v>
      </c>
      <c r="BH141" s="187">
        <f>IF(N141="sníž. přenesená",J141,0)</f>
        <v>0</v>
      </c>
      <c r="BI141" s="187">
        <f>IF(N141="nulová",J141,0)</f>
        <v>0</v>
      </c>
      <c r="BJ141" s="20" t="s">
        <v>86</v>
      </c>
      <c r="BK141" s="187">
        <f>ROUND(I141*H141,2)</f>
        <v>0</v>
      </c>
      <c r="BL141" s="20" t="s">
        <v>246</v>
      </c>
      <c r="BM141" s="186" t="s">
        <v>1362</v>
      </c>
    </row>
    <row r="142" s="2" customFormat="1" ht="21.75" customHeight="1">
      <c r="A142" s="39"/>
      <c r="B142" s="174"/>
      <c r="C142" s="175" t="s">
        <v>1073</v>
      </c>
      <c r="D142" s="175" t="s">
        <v>241</v>
      </c>
      <c r="E142" s="176" t="s">
        <v>4372</v>
      </c>
      <c r="F142" s="177" t="s">
        <v>4373</v>
      </c>
      <c r="G142" s="178" t="s">
        <v>470</v>
      </c>
      <c r="H142" s="179">
        <v>2</v>
      </c>
      <c r="I142" s="180"/>
      <c r="J142" s="181">
        <f>ROUND(I142*H142,2)</f>
        <v>0</v>
      </c>
      <c r="K142" s="177" t="s">
        <v>460</v>
      </c>
      <c r="L142" s="40"/>
      <c r="M142" s="182" t="s">
        <v>3</v>
      </c>
      <c r="N142" s="183" t="s">
        <v>45</v>
      </c>
      <c r="O142" s="73"/>
      <c r="P142" s="184">
        <f>O142*H142</f>
        <v>0</v>
      </c>
      <c r="Q142" s="184">
        <v>0</v>
      </c>
      <c r="R142" s="184">
        <f>Q142*H142</f>
        <v>0</v>
      </c>
      <c r="S142" s="184">
        <v>0</v>
      </c>
      <c r="T142" s="18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186" t="s">
        <v>246</v>
      </c>
      <c r="AT142" s="186" t="s">
        <v>241</v>
      </c>
      <c r="AU142" s="186" t="s">
        <v>86</v>
      </c>
      <c r="AY142" s="20" t="s">
        <v>239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20" t="s">
        <v>86</v>
      </c>
      <c r="BK142" s="187">
        <f>ROUND(I142*H142,2)</f>
        <v>0</v>
      </c>
      <c r="BL142" s="20" t="s">
        <v>246</v>
      </c>
      <c r="BM142" s="186" t="s">
        <v>1373</v>
      </c>
    </row>
    <row r="143" s="2" customFormat="1" ht="44.25" customHeight="1">
      <c r="A143" s="39"/>
      <c r="B143" s="174"/>
      <c r="C143" s="175" t="s">
        <v>1105</v>
      </c>
      <c r="D143" s="175" t="s">
        <v>241</v>
      </c>
      <c r="E143" s="176" t="s">
        <v>4374</v>
      </c>
      <c r="F143" s="177" t="s">
        <v>4375</v>
      </c>
      <c r="G143" s="178" t="s">
        <v>2689</v>
      </c>
      <c r="H143" s="179">
        <v>1</v>
      </c>
      <c r="I143" s="180"/>
      <c r="J143" s="181">
        <f>ROUND(I143*H143,2)</f>
        <v>0</v>
      </c>
      <c r="K143" s="177" t="s">
        <v>460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0</v>
      </c>
      <c r="R143" s="184">
        <f>Q143*H143</f>
        <v>0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246</v>
      </c>
      <c r="AT143" s="186" t="s">
        <v>241</v>
      </c>
      <c r="AU143" s="186" t="s">
        <v>86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246</v>
      </c>
      <c r="BM143" s="186" t="s">
        <v>1384</v>
      </c>
    </row>
    <row r="144" s="12" customFormat="1" ht="25.92" customHeight="1">
      <c r="A144" s="12"/>
      <c r="B144" s="161"/>
      <c r="C144" s="12"/>
      <c r="D144" s="162" t="s">
        <v>72</v>
      </c>
      <c r="E144" s="163" t="s">
        <v>456</v>
      </c>
      <c r="F144" s="163" t="s">
        <v>4376</v>
      </c>
      <c r="G144" s="12"/>
      <c r="H144" s="12"/>
      <c r="I144" s="164"/>
      <c r="J144" s="165">
        <f>BK144</f>
        <v>0</v>
      </c>
      <c r="K144" s="12"/>
      <c r="L144" s="161"/>
      <c r="M144" s="166"/>
      <c r="N144" s="167"/>
      <c r="O144" s="167"/>
      <c r="P144" s="168">
        <f>SUM(P145:P153)</f>
        <v>0</v>
      </c>
      <c r="Q144" s="167"/>
      <c r="R144" s="168">
        <f>SUM(R145:R153)</f>
        <v>0</v>
      </c>
      <c r="S144" s="167"/>
      <c r="T144" s="169">
        <f>SUM(T145:T153)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2" t="s">
        <v>80</v>
      </c>
      <c r="AT144" s="170" t="s">
        <v>72</v>
      </c>
      <c r="AU144" s="170" t="s">
        <v>73</v>
      </c>
      <c r="AY144" s="162" t="s">
        <v>239</v>
      </c>
      <c r="BK144" s="171">
        <f>SUM(BK145:BK153)</f>
        <v>0</v>
      </c>
    </row>
    <row r="145" s="2" customFormat="1">
      <c r="A145" s="39"/>
      <c r="B145" s="174"/>
      <c r="C145" s="175" t="s">
        <v>1110</v>
      </c>
      <c r="D145" s="175" t="s">
        <v>241</v>
      </c>
      <c r="E145" s="176" t="s">
        <v>4377</v>
      </c>
      <c r="F145" s="177" t="s">
        <v>4378</v>
      </c>
      <c r="G145" s="178" t="s">
        <v>2689</v>
      </c>
      <c r="H145" s="179">
        <v>2</v>
      </c>
      <c r="I145" s="180"/>
      <c r="J145" s="181">
        <f>ROUND(I145*H145,2)</f>
        <v>0</v>
      </c>
      <c r="K145" s="177" t="s">
        <v>460</v>
      </c>
      <c r="L145" s="40"/>
      <c r="M145" s="182" t="s">
        <v>3</v>
      </c>
      <c r="N145" s="183" t="s">
        <v>45</v>
      </c>
      <c r="O145" s="73"/>
      <c r="P145" s="184">
        <f>O145*H145</f>
        <v>0</v>
      </c>
      <c r="Q145" s="184">
        <v>0</v>
      </c>
      <c r="R145" s="184">
        <f>Q145*H145</f>
        <v>0</v>
      </c>
      <c r="S145" s="184">
        <v>0</v>
      </c>
      <c r="T145" s="18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186" t="s">
        <v>246</v>
      </c>
      <c r="AT145" s="186" t="s">
        <v>241</v>
      </c>
      <c r="AU145" s="186" t="s">
        <v>80</v>
      </c>
      <c r="AY145" s="20" t="s">
        <v>239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20" t="s">
        <v>86</v>
      </c>
      <c r="BK145" s="187">
        <f>ROUND(I145*H145,2)</f>
        <v>0</v>
      </c>
      <c r="BL145" s="20" t="s">
        <v>246</v>
      </c>
      <c r="BM145" s="186" t="s">
        <v>1392</v>
      </c>
    </row>
    <row r="146" s="2" customFormat="1">
      <c r="A146" s="39"/>
      <c r="B146" s="174"/>
      <c r="C146" s="175" t="s">
        <v>1115</v>
      </c>
      <c r="D146" s="175" t="s">
        <v>241</v>
      </c>
      <c r="E146" s="176" t="s">
        <v>4379</v>
      </c>
      <c r="F146" s="177" t="s">
        <v>4380</v>
      </c>
      <c r="G146" s="178" t="s">
        <v>2689</v>
      </c>
      <c r="H146" s="179">
        <v>12</v>
      </c>
      <c r="I146" s="180"/>
      <c r="J146" s="181">
        <f>ROUND(I146*H146,2)</f>
        <v>0</v>
      </c>
      <c r="K146" s="177" t="s">
        <v>460</v>
      </c>
      <c r="L146" s="40"/>
      <c r="M146" s="182" t="s">
        <v>3</v>
      </c>
      <c r="N146" s="183" t="s">
        <v>45</v>
      </c>
      <c r="O146" s="73"/>
      <c r="P146" s="184">
        <f>O146*H146</f>
        <v>0</v>
      </c>
      <c r="Q146" s="184">
        <v>0</v>
      </c>
      <c r="R146" s="184">
        <f>Q146*H146</f>
        <v>0</v>
      </c>
      <c r="S146" s="184">
        <v>0</v>
      </c>
      <c r="T146" s="18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186" t="s">
        <v>246</v>
      </c>
      <c r="AT146" s="186" t="s">
        <v>241</v>
      </c>
      <c r="AU146" s="186" t="s">
        <v>80</v>
      </c>
      <c r="AY146" s="20" t="s">
        <v>239</v>
      </c>
      <c r="BE146" s="187">
        <f>IF(N146="základní",J146,0)</f>
        <v>0</v>
      </c>
      <c r="BF146" s="187">
        <f>IF(N146="snížená",J146,0)</f>
        <v>0</v>
      </c>
      <c r="BG146" s="187">
        <f>IF(N146="zákl. přenesená",J146,0)</f>
        <v>0</v>
      </c>
      <c r="BH146" s="187">
        <f>IF(N146="sníž. přenesená",J146,0)</f>
        <v>0</v>
      </c>
      <c r="BI146" s="187">
        <f>IF(N146="nulová",J146,0)</f>
        <v>0</v>
      </c>
      <c r="BJ146" s="20" t="s">
        <v>86</v>
      </c>
      <c r="BK146" s="187">
        <f>ROUND(I146*H146,2)</f>
        <v>0</v>
      </c>
      <c r="BL146" s="20" t="s">
        <v>246</v>
      </c>
      <c r="BM146" s="186" t="s">
        <v>1408</v>
      </c>
    </row>
    <row r="147" s="2" customFormat="1">
      <c r="A147" s="39"/>
      <c r="B147" s="174"/>
      <c r="C147" s="175" t="s">
        <v>1123</v>
      </c>
      <c r="D147" s="175" t="s">
        <v>241</v>
      </c>
      <c r="E147" s="176" t="s">
        <v>4381</v>
      </c>
      <c r="F147" s="177" t="s">
        <v>4382</v>
      </c>
      <c r="G147" s="178" t="s">
        <v>2689</v>
      </c>
      <c r="H147" s="179">
        <v>3</v>
      </c>
      <c r="I147" s="180"/>
      <c r="J147" s="181">
        <f>ROUND(I147*H147,2)</f>
        <v>0</v>
      </c>
      <c r="K147" s="177" t="s">
        <v>460</v>
      </c>
      <c r="L147" s="40"/>
      <c r="M147" s="182" t="s">
        <v>3</v>
      </c>
      <c r="N147" s="183" t="s">
        <v>45</v>
      </c>
      <c r="O147" s="73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246</v>
      </c>
      <c r="AT147" s="186" t="s">
        <v>241</v>
      </c>
      <c r="AU147" s="186" t="s">
        <v>80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1417</v>
      </c>
    </row>
    <row r="148" s="2" customFormat="1">
      <c r="A148" s="39"/>
      <c r="B148" s="174"/>
      <c r="C148" s="175" t="s">
        <v>1128</v>
      </c>
      <c r="D148" s="175" t="s">
        <v>241</v>
      </c>
      <c r="E148" s="176" t="s">
        <v>4383</v>
      </c>
      <c r="F148" s="177" t="s">
        <v>4384</v>
      </c>
      <c r="G148" s="178" t="s">
        <v>2689</v>
      </c>
      <c r="H148" s="179">
        <v>6</v>
      </c>
      <c r="I148" s="180"/>
      <c r="J148" s="181">
        <f>ROUND(I148*H148,2)</f>
        <v>0</v>
      </c>
      <c r="K148" s="177" t="s">
        <v>460</v>
      </c>
      <c r="L148" s="40"/>
      <c r="M148" s="182" t="s">
        <v>3</v>
      </c>
      <c r="N148" s="183" t="s">
        <v>45</v>
      </c>
      <c r="O148" s="73"/>
      <c r="P148" s="184">
        <f>O148*H148</f>
        <v>0</v>
      </c>
      <c r="Q148" s="184">
        <v>0</v>
      </c>
      <c r="R148" s="184">
        <f>Q148*H148</f>
        <v>0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246</v>
      </c>
      <c r="AT148" s="186" t="s">
        <v>241</v>
      </c>
      <c r="AU148" s="186" t="s">
        <v>80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1425</v>
      </c>
    </row>
    <row r="149" s="2" customFormat="1" ht="21.75" customHeight="1">
      <c r="A149" s="39"/>
      <c r="B149" s="174"/>
      <c r="C149" s="175" t="s">
        <v>1141</v>
      </c>
      <c r="D149" s="175" t="s">
        <v>241</v>
      </c>
      <c r="E149" s="176" t="s">
        <v>4385</v>
      </c>
      <c r="F149" s="177" t="s">
        <v>4386</v>
      </c>
      <c r="G149" s="178" t="s">
        <v>470</v>
      </c>
      <c r="H149" s="179">
        <v>1</v>
      </c>
      <c r="I149" s="180"/>
      <c r="J149" s="181">
        <f>ROUND(I149*H149,2)</f>
        <v>0</v>
      </c>
      <c r="K149" s="177" t="s">
        <v>460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0</v>
      </c>
      <c r="R149" s="184">
        <f>Q149*H149</f>
        <v>0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246</v>
      </c>
      <c r="AT149" s="186" t="s">
        <v>241</v>
      </c>
      <c r="AU149" s="186" t="s">
        <v>80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246</v>
      </c>
      <c r="BM149" s="186" t="s">
        <v>1438</v>
      </c>
    </row>
    <row r="150" s="2" customFormat="1" ht="21.75" customHeight="1">
      <c r="A150" s="39"/>
      <c r="B150" s="174"/>
      <c r="C150" s="175" t="s">
        <v>1146</v>
      </c>
      <c r="D150" s="175" t="s">
        <v>241</v>
      </c>
      <c r="E150" s="176" t="s">
        <v>4387</v>
      </c>
      <c r="F150" s="177" t="s">
        <v>4388</v>
      </c>
      <c r="G150" s="178" t="s">
        <v>470</v>
      </c>
      <c r="H150" s="179">
        <v>1</v>
      </c>
      <c r="I150" s="180"/>
      <c r="J150" s="181">
        <f>ROUND(I150*H150,2)</f>
        <v>0</v>
      </c>
      <c r="K150" s="177" t="s">
        <v>460</v>
      </c>
      <c r="L150" s="40"/>
      <c r="M150" s="182" t="s">
        <v>3</v>
      </c>
      <c r="N150" s="183" t="s">
        <v>45</v>
      </c>
      <c r="O150" s="73"/>
      <c r="P150" s="184">
        <f>O150*H150</f>
        <v>0</v>
      </c>
      <c r="Q150" s="184">
        <v>0</v>
      </c>
      <c r="R150" s="184">
        <f>Q150*H150</f>
        <v>0</v>
      </c>
      <c r="S150" s="184">
        <v>0</v>
      </c>
      <c r="T150" s="185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186" t="s">
        <v>246</v>
      </c>
      <c r="AT150" s="186" t="s">
        <v>241</v>
      </c>
      <c r="AU150" s="186" t="s">
        <v>80</v>
      </c>
      <c r="AY150" s="20" t="s">
        <v>239</v>
      </c>
      <c r="BE150" s="187">
        <f>IF(N150="základní",J150,0)</f>
        <v>0</v>
      </c>
      <c r="BF150" s="187">
        <f>IF(N150="snížená",J150,0)</f>
        <v>0</v>
      </c>
      <c r="BG150" s="187">
        <f>IF(N150="zákl. přenesená",J150,0)</f>
        <v>0</v>
      </c>
      <c r="BH150" s="187">
        <f>IF(N150="sníž. přenesená",J150,0)</f>
        <v>0</v>
      </c>
      <c r="BI150" s="187">
        <f>IF(N150="nulová",J150,0)</f>
        <v>0</v>
      </c>
      <c r="BJ150" s="20" t="s">
        <v>86</v>
      </c>
      <c r="BK150" s="187">
        <f>ROUND(I150*H150,2)</f>
        <v>0</v>
      </c>
      <c r="BL150" s="20" t="s">
        <v>246</v>
      </c>
      <c r="BM150" s="186" t="s">
        <v>1453</v>
      </c>
    </row>
    <row r="151" s="2" customFormat="1" ht="44.25" customHeight="1">
      <c r="A151" s="39"/>
      <c r="B151" s="174"/>
      <c r="C151" s="175" t="s">
        <v>1150</v>
      </c>
      <c r="D151" s="175" t="s">
        <v>241</v>
      </c>
      <c r="E151" s="176" t="s">
        <v>4389</v>
      </c>
      <c r="F151" s="177" t="s">
        <v>4390</v>
      </c>
      <c r="G151" s="178" t="s">
        <v>470</v>
      </c>
      <c r="H151" s="179">
        <v>2</v>
      </c>
      <c r="I151" s="180"/>
      <c r="J151" s="181">
        <f>ROUND(I151*H151,2)</f>
        <v>0</v>
      </c>
      <c r="K151" s="177" t="s">
        <v>460</v>
      </c>
      <c r="L151" s="40"/>
      <c r="M151" s="182" t="s">
        <v>3</v>
      </c>
      <c r="N151" s="183" t="s">
        <v>45</v>
      </c>
      <c r="O151" s="73"/>
      <c r="P151" s="184">
        <f>O151*H151</f>
        <v>0</v>
      </c>
      <c r="Q151" s="184">
        <v>0</v>
      </c>
      <c r="R151" s="184">
        <f>Q151*H151</f>
        <v>0</v>
      </c>
      <c r="S151" s="184">
        <v>0</v>
      </c>
      <c r="T151" s="18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186" t="s">
        <v>246</v>
      </c>
      <c r="AT151" s="186" t="s">
        <v>241</v>
      </c>
      <c r="AU151" s="186" t="s">
        <v>80</v>
      </c>
      <c r="AY151" s="20" t="s">
        <v>239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20" t="s">
        <v>86</v>
      </c>
      <c r="BK151" s="187">
        <f>ROUND(I151*H151,2)</f>
        <v>0</v>
      </c>
      <c r="BL151" s="20" t="s">
        <v>246</v>
      </c>
      <c r="BM151" s="186" t="s">
        <v>1464</v>
      </c>
    </row>
    <row r="152" s="2" customFormat="1" ht="55.5" customHeight="1">
      <c r="A152" s="39"/>
      <c r="B152" s="174"/>
      <c r="C152" s="175" t="s">
        <v>1154</v>
      </c>
      <c r="D152" s="175" t="s">
        <v>241</v>
      </c>
      <c r="E152" s="176" t="s">
        <v>4391</v>
      </c>
      <c r="F152" s="177" t="s">
        <v>4392</v>
      </c>
      <c r="G152" s="178" t="s">
        <v>2689</v>
      </c>
      <c r="H152" s="179">
        <v>3</v>
      </c>
      <c r="I152" s="180"/>
      <c r="J152" s="181">
        <f>ROUND(I152*H152,2)</f>
        <v>0</v>
      </c>
      <c r="K152" s="177" t="s">
        <v>460</v>
      </c>
      <c r="L152" s="40"/>
      <c r="M152" s="182" t="s">
        <v>3</v>
      </c>
      <c r="N152" s="183" t="s">
        <v>45</v>
      </c>
      <c r="O152" s="73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186" t="s">
        <v>246</v>
      </c>
      <c r="AT152" s="186" t="s">
        <v>241</v>
      </c>
      <c r="AU152" s="186" t="s">
        <v>80</v>
      </c>
      <c r="AY152" s="20" t="s">
        <v>239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20" t="s">
        <v>86</v>
      </c>
      <c r="BK152" s="187">
        <f>ROUND(I152*H152,2)</f>
        <v>0</v>
      </c>
      <c r="BL152" s="20" t="s">
        <v>246</v>
      </c>
      <c r="BM152" s="186" t="s">
        <v>1478</v>
      </c>
    </row>
    <row r="153" s="2" customFormat="1">
      <c r="A153" s="39"/>
      <c r="B153" s="174"/>
      <c r="C153" s="175" t="s">
        <v>1163</v>
      </c>
      <c r="D153" s="175" t="s">
        <v>241</v>
      </c>
      <c r="E153" s="176" t="s">
        <v>4393</v>
      </c>
      <c r="F153" s="177" t="s">
        <v>4394</v>
      </c>
      <c r="G153" s="178" t="s">
        <v>2689</v>
      </c>
      <c r="H153" s="179">
        <v>1</v>
      </c>
      <c r="I153" s="180"/>
      <c r="J153" s="181">
        <f>ROUND(I153*H153,2)</f>
        <v>0</v>
      </c>
      <c r="K153" s="177" t="s">
        <v>460</v>
      </c>
      <c r="L153" s="40"/>
      <c r="M153" s="182" t="s">
        <v>3</v>
      </c>
      <c r="N153" s="183" t="s">
        <v>45</v>
      </c>
      <c r="O153" s="73"/>
      <c r="P153" s="184">
        <f>O153*H153</f>
        <v>0</v>
      </c>
      <c r="Q153" s="184">
        <v>0</v>
      </c>
      <c r="R153" s="184">
        <f>Q153*H153</f>
        <v>0</v>
      </c>
      <c r="S153" s="184">
        <v>0</v>
      </c>
      <c r="T153" s="18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186" t="s">
        <v>246</v>
      </c>
      <c r="AT153" s="186" t="s">
        <v>241</v>
      </c>
      <c r="AU153" s="186" t="s">
        <v>80</v>
      </c>
      <c r="AY153" s="20" t="s">
        <v>239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20" t="s">
        <v>86</v>
      </c>
      <c r="BK153" s="187">
        <f>ROUND(I153*H153,2)</f>
        <v>0</v>
      </c>
      <c r="BL153" s="20" t="s">
        <v>246</v>
      </c>
      <c r="BM153" s="186" t="s">
        <v>1487</v>
      </c>
    </row>
    <row r="154" s="12" customFormat="1" ht="25.92" customHeight="1">
      <c r="A154" s="12"/>
      <c r="B154" s="161"/>
      <c r="C154" s="12"/>
      <c r="D154" s="162" t="s">
        <v>72</v>
      </c>
      <c r="E154" s="163" t="s">
        <v>3187</v>
      </c>
      <c r="F154" s="163" t="s">
        <v>4395</v>
      </c>
      <c r="G154" s="12"/>
      <c r="H154" s="12"/>
      <c r="I154" s="164"/>
      <c r="J154" s="165">
        <f>BK154</f>
        <v>0</v>
      </c>
      <c r="K154" s="12"/>
      <c r="L154" s="161"/>
      <c r="M154" s="166"/>
      <c r="N154" s="167"/>
      <c r="O154" s="167"/>
      <c r="P154" s="168">
        <f>P155+SUM(P156:P186)+P203</f>
        <v>0</v>
      </c>
      <c r="Q154" s="167"/>
      <c r="R154" s="168">
        <f>R155+SUM(R156:R186)+R203</f>
        <v>0</v>
      </c>
      <c r="S154" s="167"/>
      <c r="T154" s="169">
        <f>T155+SUM(T156:T186)+T203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162" t="s">
        <v>80</v>
      </c>
      <c r="AT154" s="170" t="s">
        <v>72</v>
      </c>
      <c r="AU154" s="170" t="s">
        <v>73</v>
      </c>
      <c r="AY154" s="162" t="s">
        <v>239</v>
      </c>
      <c r="BK154" s="171">
        <f>BK155+SUM(BK156:BK186)+BK203</f>
        <v>0</v>
      </c>
    </row>
    <row r="155" s="2" customFormat="1" ht="16.5" customHeight="1">
      <c r="A155" s="39"/>
      <c r="B155" s="174"/>
      <c r="C155" s="175" t="s">
        <v>1169</v>
      </c>
      <c r="D155" s="175" t="s">
        <v>241</v>
      </c>
      <c r="E155" s="176" t="s">
        <v>4396</v>
      </c>
      <c r="F155" s="177" t="s">
        <v>4397</v>
      </c>
      <c r="G155" s="178" t="s">
        <v>470</v>
      </c>
      <c r="H155" s="179">
        <v>2</v>
      </c>
      <c r="I155" s="180"/>
      <c r="J155" s="181">
        <f>ROUND(I155*H155,2)</f>
        <v>0</v>
      </c>
      <c r="K155" s="177" t="s">
        <v>460</v>
      </c>
      <c r="L155" s="40"/>
      <c r="M155" s="182" t="s">
        <v>3</v>
      </c>
      <c r="N155" s="183" t="s">
        <v>45</v>
      </c>
      <c r="O155" s="73"/>
      <c r="P155" s="184">
        <f>O155*H155</f>
        <v>0</v>
      </c>
      <c r="Q155" s="184">
        <v>0</v>
      </c>
      <c r="R155" s="184">
        <f>Q155*H155</f>
        <v>0</v>
      </c>
      <c r="S155" s="184">
        <v>0</v>
      </c>
      <c r="T155" s="18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186" t="s">
        <v>246</v>
      </c>
      <c r="AT155" s="186" t="s">
        <v>241</v>
      </c>
      <c r="AU155" s="186" t="s">
        <v>80</v>
      </c>
      <c r="AY155" s="20" t="s">
        <v>239</v>
      </c>
      <c r="BE155" s="187">
        <f>IF(N155="základní",J155,0)</f>
        <v>0</v>
      </c>
      <c r="BF155" s="187">
        <f>IF(N155="snížená",J155,0)</f>
        <v>0</v>
      </c>
      <c r="BG155" s="187">
        <f>IF(N155="zákl. přenesená",J155,0)</f>
        <v>0</v>
      </c>
      <c r="BH155" s="187">
        <f>IF(N155="sníž. přenesená",J155,0)</f>
        <v>0</v>
      </c>
      <c r="BI155" s="187">
        <f>IF(N155="nulová",J155,0)</f>
        <v>0</v>
      </c>
      <c r="BJ155" s="20" t="s">
        <v>86</v>
      </c>
      <c r="BK155" s="187">
        <f>ROUND(I155*H155,2)</f>
        <v>0</v>
      </c>
      <c r="BL155" s="20" t="s">
        <v>246</v>
      </c>
      <c r="BM155" s="186" t="s">
        <v>1494</v>
      </c>
    </row>
    <row r="156" s="2" customFormat="1" ht="16.5" customHeight="1">
      <c r="A156" s="39"/>
      <c r="B156" s="174"/>
      <c r="C156" s="175" t="s">
        <v>1175</v>
      </c>
      <c r="D156" s="175" t="s">
        <v>241</v>
      </c>
      <c r="E156" s="176" t="s">
        <v>4398</v>
      </c>
      <c r="F156" s="177" t="s">
        <v>4399</v>
      </c>
      <c r="G156" s="178" t="s">
        <v>470</v>
      </c>
      <c r="H156" s="179">
        <v>1</v>
      </c>
      <c r="I156" s="180"/>
      <c r="J156" s="181">
        <f>ROUND(I156*H156,2)</f>
        <v>0</v>
      </c>
      <c r="K156" s="177" t="s">
        <v>460</v>
      </c>
      <c r="L156" s="40"/>
      <c r="M156" s="182" t="s">
        <v>3</v>
      </c>
      <c r="N156" s="183" t="s">
        <v>45</v>
      </c>
      <c r="O156" s="73"/>
      <c r="P156" s="184">
        <f>O156*H156</f>
        <v>0</v>
      </c>
      <c r="Q156" s="184">
        <v>0</v>
      </c>
      <c r="R156" s="184">
        <f>Q156*H156</f>
        <v>0</v>
      </c>
      <c r="S156" s="184">
        <v>0</v>
      </c>
      <c r="T156" s="18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186" t="s">
        <v>246</v>
      </c>
      <c r="AT156" s="186" t="s">
        <v>241</v>
      </c>
      <c r="AU156" s="186" t="s">
        <v>80</v>
      </c>
      <c r="AY156" s="20" t="s">
        <v>239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20" t="s">
        <v>86</v>
      </c>
      <c r="BK156" s="187">
        <f>ROUND(I156*H156,2)</f>
        <v>0</v>
      </c>
      <c r="BL156" s="20" t="s">
        <v>246</v>
      </c>
      <c r="BM156" s="186" t="s">
        <v>1505</v>
      </c>
    </row>
    <row r="157" s="2" customFormat="1">
      <c r="A157" s="39"/>
      <c r="B157" s="174"/>
      <c r="C157" s="175" t="s">
        <v>1181</v>
      </c>
      <c r="D157" s="175" t="s">
        <v>241</v>
      </c>
      <c r="E157" s="176" t="s">
        <v>4400</v>
      </c>
      <c r="F157" s="177" t="s">
        <v>4401</v>
      </c>
      <c r="G157" s="178" t="s">
        <v>470</v>
      </c>
      <c r="H157" s="179">
        <v>2</v>
      </c>
      <c r="I157" s="180"/>
      <c r="J157" s="181">
        <f>ROUND(I157*H157,2)</f>
        <v>0</v>
      </c>
      <c r="K157" s="177" t="s">
        <v>460</v>
      </c>
      <c r="L157" s="40"/>
      <c r="M157" s="182" t="s">
        <v>3</v>
      </c>
      <c r="N157" s="183" t="s">
        <v>45</v>
      </c>
      <c r="O157" s="73"/>
      <c r="P157" s="184">
        <f>O157*H157</f>
        <v>0</v>
      </c>
      <c r="Q157" s="184">
        <v>0</v>
      </c>
      <c r="R157" s="184">
        <f>Q157*H157</f>
        <v>0</v>
      </c>
      <c r="S157" s="184">
        <v>0</v>
      </c>
      <c r="T157" s="18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186" t="s">
        <v>246</v>
      </c>
      <c r="AT157" s="186" t="s">
        <v>241</v>
      </c>
      <c r="AU157" s="186" t="s">
        <v>80</v>
      </c>
      <c r="AY157" s="20" t="s">
        <v>239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20" t="s">
        <v>86</v>
      </c>
      <c r="BK157" s="187">
        <f>ROUND(I157*H157,2)</f>
        <v>0</v>
      </c>
      <c r="BL157" s="20" t="s">
        <v>246</v>
      </c>
      <c r="BM157" s="186" t="s">
        <v>1512</v>
      </c>
    </row>
    <row r="158" s="2" customFormat="1">
      <c r="A158" s="39"/>
      <c r="B158" s="174"/>
      <c r="C158" s="175" t="s">
        <v>726</v>
      </c>
      <c r="D158" s="175" t="s">
        <v>241</v>
      </c>
      <c r="E158" s="176" t="s">
        <v>4402</v>
      </c>
      <c r="F158" s="177" t="s">
        <v>4403</v>
      </c>
      <c r="G158" s="178" t="s">
        <v>470</v>
      </c>
      <c r="H158" s="179">
        <v>8</v>
      </c>
      <c r="I158" s="180"/>
      <c r="J158" s="181">
        <f>ROUND(I158*H158,2)</f>
        <v>0</v>
      </c>
      <c r="K158" s="177" t="s">
        <v>460</v>
      </c>
      <c r="L158" s="40"/>
      <c r="M158" s="182" t="s">
        <v>3</v>
      </c>
      <c r="N158" s="183" t="s">
        <v>45</v>
      </c>
      <c r="O158" s="73"/>
      <c r="P158" s="184">
        <f>O158*H158</f>
        <v>0</v>
      </c>
      <c r="Q158" s="184">
        <v>0</v>
      </c>
      <c r="R158" s="184">
        <f>Q158*H158</f>
        <v>0</v>
      </c>
      <c r="S158" s="184">
        <v>0</v>
      </c>
      <c r="T158" s="18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186" t="s">
        <v>246</v>
      </c>
      <c r="AT158" s="186" t="s">
        <v>241</v>
      </c>
      <c r="AU158" s="186" t="s">
        <v>80</v>
      </c>
      <c r="AY158" s="20" t="s">
        <v>239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20" t="s">
        <v>86</v>
      </c>
      <c r="BK158" s="187">
        <f>ROUND(I158*H158,2)</f>
        <v>0</v>
      </c>
      <c r="BL158" s="20" t="s">
        <v>246</v>
      </c>
      <c r="BM158" s="186" t="s">
        <v>1525</v>
      </c>
    </row>
    <row r="159" s="2" customFormat="1" ht="16.5" customHeight="1">
      <c r="A159" s="39"/>
      <c r="B159" s="174"/>
      <c r="C159" s="175" t="s">
        <v>1191</v>
      </c>
      <c r="D159" s="175" t="s">
        <v>241</v>
      </c>
      <c r="E159" s="176" t="s">
        <v>4404</v>
      </c>
      <c r="F159" s="177" t="s">
        <v>4405</v>
      </c>
      <c r="G159" s="178" t="s">
        <v>470</v>
      </c>
      <c r="H159" s="179">
        <v>2</v>
      </c>
      <c r="I159" s="180"/>
      <c r="J159" s="181">
        <f>ROUND(I159*H159,2)</f>
        <v>0</v>
      </c>
      <c r="K159" s="177" t="s">
        <v>460</v>
      </c>
      <c r="L159" s="40"/>
      <c r="M159" s="182" t="s">
        <v>3</v>
      </c>
      <c r="N159" s="183" t="s">
        <v>45</v>
      </c>
      <c r="O159" s="73"/>
      <c r="P159" s="184">
        <f>O159*H159</f>
        <v>0</v>
      </c>
      <c r="Q159" s="184">
        <v>0</v>
      </c>
      <c r="R159" s="184">
        <f>Q159*H159</f>
        <v>0</v>
      </c>
      <c r="S159" s="184">
        <v>0</v>
      </c>
      <c r="T159" s="18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186" t="s">
        <v>246</v>
      </c>
      <c r="AT159" s="186" t="s">
        <v>241</v>
      </c>
      <c r="AU159" s="186" t="s">
        <v>80</v>
      </c>
      <c r="AY159" s="20" t="s">
        <v>239</v>
      </c>
      <c r="BE159" s="187">
        <f>IF(N159="základní",J159,0)</f>
        <v>0</v>
      </c>
      <c r="BF159" s="187">
        <f>IF(N159="snížená",J159,0)</f>
        <v>0</v>
      </c>
      <c r="BG159" s="187">
        <f>IF(N159="zákl. přenesená",J159,0)</f>
        <v>0</v>
      </c>
      <c r="BH159" s="187">
        <f>IF(N159="sníž. přenesená",J159,0)</f>
        <v>0</v>
      </c>
      <c r="BI159" s="187">
        <f>IF(N159="nulová",J159,0)</f>
        <v>0</v>
      </c>
      <c r="BJ159" s="20" t="s">
        <v>86</v>
      </c>
      <c r="BK159" s="187">
        <f>ROUND(I159*H159,2)</f>
        <v>0</v>
      </c>
      <c r="BL159" s="20" t="s">
        <v>246</v>
      </c>
      <c r="BM159" s="186" t="s">
        <v>1535</v>
      </c>
    </row>
    <row r="160" s="2" customFormat="1" ht="16.5" customHeight="1">
      <c r="A160" s="39"/>
      <c r="B160" s="174"/>
      <c r="C160" s="175" t="s">
        <v>1201</v>
      </c>
      <c r="D160" s="175" t="s">
        <v>241</v>
      </c>
      <c r="E160" s="176" t="s">
        <v>4406</v>
      </c>
      <c r="F160" s="177" t="s">
        <v>4407</v>
      </c>
      <c r="G160" s="178" t="s">
        <v>470</v>
      </c>
      <c r="H160" s="179">
        <v>2</v>
      </c>
      <c r="I160" s="180"/>
      <c r="J160" s="181">
        <f>ROUND(I160*H160,2)</f>
        <v>0</v>
      </c>
      <c r="K160" s="177" t="s">
        <v>460</v>
      </c>
      <c r="L160" s="40"/>
      <c r="M160" s="182" t="s">
        <v>3</v>
      </c>
      <c r="N160" s="183" t="s">
        <v>45</v>
      </c>
      <c r="O160" s="73"/>
      <c r="P160" s="184">
        <f>O160*H160</f>
        <v>0</v>
      </c>
      <c r="Q160" s="184">
        <v>0</v>
      </c>
      <c r="R160" s="184">
        <f>Q160*H160</f>
        <v>0</v>
      </c>
      <c r="S160" s="184">
        <v>0</v>
      </c>
      <c r="T160" s="18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186" t="s">
        <v>246</v>
      </c>
      <c r="AT160" s="186" t="s">
        <v>241</v>
      </c>
      <c r="AU160" s="186" t="s">
        <v>80</v>
      </c>
      <c r="AY160" s="20" t="s">
        <v>239</v>
      </c>
      <c r="BE160" s="187">
        <f>IF(N160="základní",J160,0)</f>
        <v>0</v>
      </c>
      <c r="BF160" s="187">
        <f>IF(N160="snížená",J160,0)</f>
        <v>0</v>
      </c>
      <c r="BG160" s="187">
        <f>IF(N160="zákl. přenesená",J160,0)</f>
        <v>0</v>
      </c>
      <c r="BH160" s="187">
        <f>IF(N160="sníž. přenesená",J160,0)</f>
        <v>0</v>
      </c>
      <c r="BI160" s="187">
        <f>IF(N160="nulová",J160,0)</f>
        <v>0</v>
      </c>
      <c r="BJ160" s="20" t="s">
        <v>86</v>
      </c>
      <c r="BK160" s="187">
        <f>ROUND(I160*H160,2)</f>
        <v>0</v>
      </c>
      <c r="BL160" s="20" t="s">
        <v>246</v>
      </c>
      <c r="BM160" s="186" t="s">
        <v>1544</v>
      </c>
    </row>
    <row r="161" s="2" customFormat="1">
      <c r="A161" s="39"/>
      <c r="B161" s="174"/>
      <c r="C161" s="175" t="s">
        <v>1207</v>
      </c>
      <c r="D161" s="175" t="s">
        <v>241</v>
      </c>
      <c r="E161" s="176" t="s">
        <v>4408</v>
      </c>
      <c r="F161" s="177" t="s">
        <v>4409</v>
      </c>
      <c r="G161" s="178" t="s">
        <v>470</v>
      </c>
      <c r="H161" s="179">
        <v>36</v>
      </c>
      <c r="I161" s="180"/>
      <c r="J161" s="181">
        <f>ROUND(I161*H161,2)</f>
        <v>0</v>
      </c>
      <c r="K161" s="177" t="s">
        <v>460</v>
      </c>
      <c r="L161" s="40"/>
      <c r="M161" s="182" t="s">
        <v>3</v>
      </c>
      <c r="N161" s="183" t="s">
        <v>45</v>
      </c>
      <c r="O161" s="73"/>
      <c r="P161" s="184">
        <f>O161*H161</f>
        <v>0</v>
      </c>
      <c r="Q161" s="184">
        <v>0</v>
      </c>
      <c r="R161" s="184">
        <f>Q161*H161</f>
        <v>0</v>
      </c>
      <c r="S161" s="184">
        <v>0</v>
      </c>
      <c r="T161" s="18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186" t="s">
        <v>246</v>
      </c>
      <c r="AT161" s="186" t="s">
        <v>241</v>
      </c>
      <c r="AU161" s="186" t="s">
        <v>80</v>
      </c>
      <c r="AY161" s="20" t="s">
        <v>239</v>
      </c>
      <c r="BE161" s="187">
        <f>IF(N161="základní",J161,0)</f>
        <v>0</v>
      </c>
      <c r="BF161" s="187">
        <f>IF(N161="snížená",J161,0)</f>
        <v>0</v>
      </c>
      <c r="BG161" s="187">
        <f>IF(N161="zákl. přenesená",J161,0)</f>
        <v>0</v>
      </c>
      <c r="BH161" s="187">
        <f>IF(N161="sníž. přenesená",J161,0)</f>
        <v>0</v>
      </c>
      <c r="BI161" s="187">
        <f>IF(N161="nulová",J161,0)</f>
        <v>0</v>
      </c>
      <c r="BJ161" s="20" t="s">
        <v>86</v>
      </c>
      <c r="BK161" s="187">
        <f>ROUND(I161*H161,2)</f>
        <v>0</v>
      </c>
      <c r="BL161" s="20" t="s">
        <v>246</v>
      </c>
      <c r="BM161" s="186" t="s">
        <v>1551</v>
      </c>
    </row>
    <row r="162" s="2" customFormat="1" ht="16.5" customHeight="1">
      <c r="A162" s="39"/>
      <c r="B162" s="174"/>
      <c r="C162" s="175" t="s">
        <v>1212</v>
      </c>
      <c r="D162" s="175" t="s">
        <v>241</v>
      </c>
      <c r="E162" s="176" t="s">
        <v>4410</v>
      </c>
      <c r="F162" s="177" t="s">
        <v>4411</v>
      </c>
      <c r="G162" s="178" t="s">
        <v>470</v>
      </c>
      <c r="H162" s="179">
        <v>8</v>
      </c>
      <c r="I162" s="180"/>
      <c r="J162" s="181">
        <f>ROUND(I162*H162,2)</f>
        <v>0</v>
      </c>
      <c r="K162" s="177" t="s">
        <v>460</v>
      </c>
      <c r="L162" s="40"/>
      <c r="M162" s="182" t="s">
        <v>3</v>
      </c>
      <c r="N162" s="183" t="s">
        <v>45</v>
      </c>
      <c r="O162" s="73"/>
      <c r="P162" s="184">
        <f>O162*H162</f>
        <v>0</v>
      </c>
      <c r="Q162" s="184">
        <v>0</v>
      </c>
      <c r="R162" s="184">
        <f>Q162*H162</f>
        <v>0</v>
      </c>
      <c r="S162" s="184">
        <v>0</v>
      </c>
      <c r="T162" s="18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186" t="s">
        <v>246</v>
      </c>
      <c r="AT162" s="186" t="s">
        <v>241</v>
      </c>
      <c r="AU162" s="186" t="s">
        <v>80</v>
      </c>
      <c r="AY162" s="20" t="s">
        <v>239</v>
      </c>
      <c r="BE162" s="187">
        <f>IF(N162="základní",J162,0)</f>
        <v>0</v>
      </c>
      <c r="BF162" s="187">
        <f>IF(N162="snížená",J162,0)</f>
        <v>0</v>
      </c>
      <c r="BG162" s="187">
        <f>IF(N162="zákl. přenesená",J162,0)</f>
        <v>0</v>
      </c>
      <c r="BH162" s="187">
        <f>IF(N162="sníž. přenesená",J162,0)</f>
        <v>0</v>
      </c>
      <c r="BI162" s="187">
        <f>IF(N162="nulová",J162,0)</f>
        <v>0</v>
      </c>
      <c r="BJ162" s="20" t="s">
        <v>86</v>
      </c>
      <c r="BK162" s="187">
        <f>ROUND(I162*H162,2)</f>
        <v>0</v>
      </c>
      <c r="BL162" s="20" t="s">
        <v>246</v>
      </c>
      <c r="BM162" s="186" t="s">
        <v>1560</v>
      </c>
    </row>
    <row r="163" s="2" customFormat="1" ht="16.5" customHeight="1">
      <c r="A163" s="39"/>
      <c r="B163" s="174"/>
      <c r="C163" s="175" t="s">
        <v>1225</v>
      </c>
      <c r="D163" s="175" t="s">
        <v>241</v>
      </c>
      <c r="E163" s="176" t="s">
        <v>4412</v>
      </c>
      <c r="F163" s="177" t="s">
        <v>4413</v>
      </c>
      <c r="G163" s="178" t="s">
        <v>470</v>
      </c>
      <c r="H163" s="179">
        <v>4</v>
      </c>
      <c r="I163" s="180"/>
      <c r="J163" s="181">
        <f>ROUND(I163*H163,2)</f>
        <v>0</v>
      </c>
      <c r="K163" s="177" t="s">
        <v>460</v>
      </c>
      <c r="L163" s="40"/>
      <c r="M163" s="182" t="s">
        <v>3</v>
      </c>
      <c r="N163" s="183" t="s">
        <v>45</v>
      </c>
      <c r="O163" s="73"/>
      <c r="P163" s="184">
        <f>O163*H163</f>
        <v>0</v>
      </c>
      <c r="Q163" s="184">
        <v>0</v>
      </c>
      <c r="R163" s="184">
        <f>Q163*H163</f>
        <v>0</v>
      </c>
      <c r="S163" s="184">
        <v>0</v>
      </c>
      <c r="T163" s="18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186" t="s">
        <v>246</v>
      </c>
      <c r="AT163" s="186" t="s">
        <v>241</v>
      </c>
      <c r="AU163" s="186" t="s">
        <v>80</v>
      </c>
      <c r="AY163" s="20" t="s">
        <v>239</v>
      </c>
      <c r="BE163" s="187">
        <f>IF(N163="základní",J163,0)</f>
        <v>0</v>
      </c>
      <c r="BF163" s="187">
        <f>IF(N163="snížená",J163,0)</f>
        <v>0</v>
      </c>
      <c r="BG163" s="187">
        <f>IF(N163="zákl. přenesená",J163,0)</f>
        <v>0</v>
      </c>
      <c r="BH163" s="187">
        <f>IF(N163="sníž. přenesená",J163,0)</f>
        <v>0</v>
      </c>
      <c r="BI163" s="187">
        <f>IF(N163="nulová",J163,0)</f>
        <v>0</v>
      </c>
      <c r="BJ163" s="20" t="s">
        <v>86</v>
      </c>
      <c r="BK163" s="187">
        <f>ROUND(I163*H163,2)</f>
        <v>0</v>
      </c>
      <c r="BL163" s="20" t="s">
        <v>246</v>
      </c>
      <c r="BM163" s="186" t="s">
        <v>1588</v>
      </c>
    </row>
    <row r="164" s="2" customFormat="1">
      <c r="A164" s="39"/>
      <c r="B164" s="174"/>
      <c r="C164" s="175" t="s">
        <v>1230</v>
      </c>
      <c r="D164" s="175" t="s">
        <v>241</v>
      </c>
      <c r="E164" s="176" t="s">
        <v>4414</v>
      </c>
      <c r="F164" s="177" t="s">
        <v>4415</v>
      </c>
      <c r="G164" s="178" t="s">
        <v>470</v>
      </c>
      <c r="H164" s="179">
        <v>4</v>
      </c>
      <c r="I164" s="180"/>
      <c r="J164" s="181">
        <f>ROUND(I164*H164,2)</f>
        <v>0</v>
      </c>
      <c r="K164" s="177" t="s">
        <v>460</v>
      </c>
      <c r="L164" s="40"/>
      <c r="M164" s="182" t="s">
        <v>3</v>
      </c>
      <c r="N164" s="183" t="s">
        <v>45</v>
      </c>
      <c r="O164" s="73"/>
      <c r="P164" s="184">
        <f>O164*H164</f>
        <v>0</v>
      </c>
      <c r="Q164" s="184">
        <v>0</v>
      </c>
      <c r="R164" s="184">
        <f>Q164*H164</f>
        <v>0</v>
      </c>
      <c r="S164" s="184">
        <v>0</v>
      </c>
      <c r="T164" s="18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186" t="s">
        <v>246</v>
      </c>
      <c r="AT164" s="186" t="s">
        <v>241</v>
      </c>
      <c r="AU164" s="186" t="s">
        <v>80</v>
      </c>
      <c r="AY164" s="20" t="s">
        <v>239</v>
      </c>
      <c r="BE164" s="187">
        <f>IF(N164="základní",J164,0)</f>
        <v>0</v>
      </c>
      <c r="BF164" s="187">
        <f>IF(N164="snížená",J164,0)</f>
        <v>0</v>
      </c>
      <c r="BG164" s="187">
        <f>IF(N164="zákl. přenesená",J164,0)</f>
        <v>0</v>
      </c>
      <c r="BH164" s="187">
        <f>IF(N164="sníž. přenesená",J164,0)</f>
        <v>0</v>
      </c>
      <c r="BI164" s="187">
        <f>IF(N164="nulová",J164,0)</f>
        <v>0</v>
      </c>
      <c r="BJ164" s="20" t="s">
        <v>86</v>
      </c>
      <c r="BK164" s="187">
        <f>ROUND(I164*H164,2)</f>
        <v>0</v>
      </c>
      <c r="BL164" s="20" t="s">
        <v>246</v>
      </c>
      <c r="BM164" s="186" t="s">
        <v>1597</v>
      </c>
    </row>
    <row r="165" s="2" customFormat="1" ht="21.75" customHeight="1">
      <c r="A165" s="39"/>
      <c r="B165" s="174"/>
      <c r="C165" s="175" t="s">
        <v>1234</v>
      </c>
      <c r="D165" s="175" t="s">
        <v>241</v>
      </c>
      <c r="E165" s="176" t="s">
        <v>4416</v>
      </c>
      <c r="F165" s="177" t="s">
        <v>4417</v>
      </c>
      <c r="G165" s="178" t="s">
        <v>470</v>
      </c>
      <c r="H165" s="179">
        <v>3</v>
      </c>
      <c r="I165" s="180"/>
      <c r="J165" s="181">
        <f>ROUND(I165*H165,2)</f>
        <v>0</v>
      </c>
      <c r="K165" s="177" t="s">
        <v>460</v>
      </c>
      <c r="L165" s="40"/>
      <c r="M165" s="182" t="s">
        <v>3</v>
      </c>
      <c r="N165" s="183" t="s">
        <v>45</v>
      </c>
      <c r="O165" s="73"/>
      <c r="P165" s="184">
        <f>O165*H165</f>
        <v>0</v>
      </c>
      <c r="Q165" s="184">
        <v>0</v>
      </c>
      <c r="R165" s="184">
        <f>Q165*H165</f>
        <v>0</v>
      </c>
      <c r="S165" s="184">
        <v>0</v>
      </c>
      <c r="T165" s="185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186" t="s">
        <v>246</v>
      </c>
      <c r="AT165" s="186" t="s">
        <v>241</v>
      </c>
      <c r="AU165" s="186" t="s">
        <v>80</v>
      </c>
      <c r="AY165" s="20" t="s">
        <v>239</v>
      </c>
      <c r="BE165" s="187">
        <f>IF(N165="základní",J165,0)</f>
        <v>0</v>
      </c>
      <c r="BF165" s="187">
        <f>IF(N165="snížená",J165,0)</f>
        <v>0</v>
      </c>
      <c r="BG165" s="187">
        <f>IF(N165="zákl. přenesená",J165,0)</f>
        <v>0</v>
      </c>
      <c r="BH165" s="187">
        <f>IF(N165="sníž. přenesená",J165,0)</f>
        <v>0</v>
      </c>
      <c r="BI165" s="187">
        <f>IF(N165="nulová",J165,0)</f>
        <v>0</v>
      </c>
      <c r="BJ165" s="20" t="s">
        <v>86</v>
      </c>
      <c r="BK165" s="187">
        <f>ROUND(I165*H165,2)</f>
        <v>0</v>
      </c>
      <c r="BL165" s="20" t="s">
        <v>246</v>
      </c>
      <c r="BM165" s="186" t="s">
        <v>1607</v>
      </c>
    </row>
    <row r="166" s="2" customFormat="1" ht="44.25" customHeight="1">
      <c r="A166" s="39"/>
      <c r="B166" s="174"/>
      <c r="C166" s="175" t="s">
        <v>1238</v>
      </c>
      <c r="D166" s="175" t="s">
        <v>241</v>
      </c>
      <c r="E166" s="176" t="s">
        <v>4418</v>
      </c>
      <c r="F166" s="177" t="s">
        <v>4419</v>
      </c>
      <c r="G166" s="178" t="s">
        <v>2689</v>
      </c>
      <c r="H166" s="179">
        <v>12</v>
      </c>
      <c r="I166" s="180"/>
      <c r="J166" s="181">
        <f>ROUND(I166*H166,2)</f>
        <v>0</v>
      </c>
      <c r="K166" s="177" t="s">
        <v>460</v>
      </c>
      <c r="L166" s="40"/>
      <c r="M166" s="182" t="s">
        <v>3</v>
      </c>
      <c r="N166" s="183" t="s">
        <v>45</v>
      </c>
      <c r="O166" s="73"/>
      <c r="P166" s="184">
        <f>O166*H166</f>
        <v>0</v>
      </c>
      <c r="Q166" s="184">
        <v>0</v>
      </c>
      <c r="R166" s="184">
        <f>Q166*H166</f>
        <v>0</v>
      </c>
      <c r="S166" s="184">
        <v>0</v>
      </c>
      <c r="T166" s="18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186" t="s">
        <v>246</v>
      </c>
      <c r="AT166" s="186" t="s">
        <v>241</v>
      </c>
      <c r="AU166" s="186" t="s">
        <v>80</v>
      </c>
      <c r="AY166" s="20" t="s">
        <v>239</v>
      </c>
      <c r="BE166" s="187">
        <f>IF(N166="základní",J166,0)</f>
        <v>0</v>
      </c>
      <c r="BF166" s="187">
        <f>IF(N166="snížená",J166,0)</f>
        <v>0</v>
      </c>
      <c r="BG166" s="187">
        <f>IF(N166="zákl. přenesená",J166,0)</f>
        <v>0</v>
      </c>
      <c r="BH166" s="187">
        <f>IF(N166="sníž. přenesená",J166,0)</f>
        <v>0</v>
      </c>
      <c r="BI166" s="187">
        <f>IF(N166="nulová",J166,0)</f>
        <v>0</v>
      </c>
      <c r="BJ166" s="20" t="s">
        <v>86</v>
      </c>
      <c r="BK166" s="187">
        <f>ROUND(I166*H166,2)</f>
        <v>0</v>
      </c>
      <c r="BL166" s="20" t="s">
        <v>246</v>
      </c>
      <c r="BM166" s="186" t="s">
        <v>1618</v>
      </c>
    </row>
    <row r="167" s="2" customFormat="1">
      <c r="A167" s="39"/>
      <c r="B167" s="174"/>
      <c r="C167" s="175" t="s">
        <v>1242</v>
      </c>
      <c r="D167" s="175" t="s">
        <v>241</v>
      </c>
      <c r="E167" s="176" t="s">
        <v>4420</v>
      </c>
      <c r="F167" s="177" t="s">
        <v>4421</v>
      </c>
      <c r="G167" s="178" t="s">
        <v>470</v>
      </c>
      <c r="H167" s="179">
        <v>6</v>
      </c>
      <c r="I167" s="180"/>
      <c r="J167" s="181">
        <f>ROUND(I167*H167,2)</f>
        <v>0</v>
      </c>
      <c r="K167" s="177" t="s">
        <v>460</v>
      </c>
      <c r="L167" s="40"/>
      <c r="M167" s="182" t="s">
        <v>3</v>
      </c>
      <c r="N167" s="183" t="s">
        <v>45</v>
      </c>
      <c r="O167" s="73"/>
      <c r="P167" s="184">
        <f>O167*H167</f>
        <v>0</v>
      </c>
      <c r="Q167" s="184">
        <v>0</v>
      </c>
      <c r="R167" s="184">
        <f>Q167*H167</f>
        <v>0</v>
      </c>
      <c r="S167" s="184">
        <v>0</v>
      </c>
      <c r="T167" s="18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186" t="s">
        <v>246</v>
      </c>
      <c r="AT167" s="186" t="s">
        <v>241</v>
      </c>
      <c r="AU167" s="186" t="s">
        <v>80</v>
      </c>
      <c r="AY167" s="20" t="s">
        <v>239</v>
      </c>
      <c r="BE167" s="187">
        <f>IF(N167="základní",J167,0)</f>
        <v>0</v>
      </c>
      <c r="BF167" s="187">
        <f>IF(N167="snížená",J167,0)</f>
        <v>0</v>
      </c>
      <c r="BG167" s="187">
        <f>IF(N167="zákl. přenesená",J167,0)</f>
        <v>0</v>
      </c>
      <c r="BH167" s="187">
        <f>IF(N167="sníž. přenesená",J167,0)</f>
        <v>0</v>
      </c>
      <c r="BI167" s="187">
        <f>IF(N167="nulová",J167,0)</f>
        <v>0</v>
      </c>
      <c r="BJ167" s="20" t="s">
        <v>86</v>
      </c>
      <c r="BK167" s="187">
        <f>ROUND(I167*H167,2)</f>
        <v>0</v>
      </c>
      <c r="BL167" s="20" t="s">
        <v>246</v>
      </c>
      <c r="BM167" s="186" t="s">
        <v>1629</v>
      </c>
    </row>
    <row r="168" s="2" customFormat="1">
      <c r="A168" s="39"/>
      <c r="B168" s="174"/>
      <c r="C168" s="175" t="s">
        <v>1247</v>
      </c>
      <c r="D168" s="175" t="s">
        <v>241</v>
      </c>
      <c r="E168" s="176" t="s">
        <v>4422</v>
      </c>
      <c r="F168" s="177" t="s">
        <v>4423</v>
      </c>
      <c r="G168" s="178" t="s">
        <v>470</v>
      </c>
      <c r="H168" s="179">
        <v>2</v>
      </c>
      <c r="I168" s="180"/>
      <c r="J168" s="181">
        <f>ROUND(I168*H168,2)</f>
        <v>0</v>
      </c>
      <c r="K168" s="177" t="s">
        <v>460</v>
      </c>
      <c r="L168" s="40"/>
      <c r="M168" s="182" t="s">
        <v>3</v>
      </c>
      <c r="N168" s="183" t="s">
        <v>45</v>
      </c>
      <c r="O168" s="73"/>
      <c r="P168" s="184">
        <f>O168*H168</f>
        <v>0</v>
      </c>
      <c r="Q168" s="184">
        <v>0</v>
      </c>
      <c r="R168" s="184">
        <f>Q168*H168</f>
        <v>0</v>
      </c>
      <c r="S168" s="184">
        <v>0</v>
      </c>
      <c r="T168" s="18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186" t="s">
        <v>246</v>
      </c>
      <c r="AT168" s="186" t="s">
        <v>241</v>
      </c>
      <c r="AU168" s="186" t="s">
        <v>80</v>
      </c>
      <c r="AY168" s="20" t="s">
        <v>239</v>
      </c>
      <c r="BE168" s="187">
        <f>IF(N168="základní",J168,0)</f>
        <v>0</v>
      </c>
      <c r="BF168" s="187">
        <f>IF(N168="snížená",J168,0)</f>
        <v>0</v>
      </c>
      <c r="BG168" s="187">
        <f>IF(N168="zákl. přenesená",J168,0)</f>
        <v>0</v>
      </c>
      <c r="BH168" s="187">
        <f>IF(N168="sníž. přenesená",J168,0)</f>
        <v>0</v>
      </c>
      <c r="BI168" s="187">
        <f>IF(N168="nulová",J168,0)</f>
        <v>0</v>
      </c>
      <c r="BJ168" s="20" t="s">
        <v>86</v>
      </c>
      <c r="BK168" s="187">
        <f>ROUND(I168*H168,2)</f>
        <v>0</v>
      </c>
      <c r="BL168" s="20" t="s">
        <v>246</v>
      </c>
      <c r="BM168" s="186" t="s">
        <v>1641</v>
      </c>
    </row>
    <row r="169" s="2" customFormat="1">
      <c r="A169" s="39"/>
      <c r="B169" s="174"/>
      <c r="C169" s="175" t="s">
        <v>1251</v>
      </c>
      <c r="D169" s="175" t="s">
        <v>241</v>
      </c>
      <c r="E169" s="176" t="s">
        <v>4424</v>
      </c>
      <c r="F169" s="177" t="s">
        <v>4425</v>
      </c>
      <c r="G169" s="178" t="s">
        <v>470</v>
      </c>
      <c r="H169" s="179">
        <v>2</v>
      </c>
      <c r="I169" s="180"/>
      <c r="J169" s="181">
        <f>ROUND(I169*H169,2)</f>
        <v>0</v>
      </c>
      <c r="K169" s="177" t="s">
        <v>460</v>
      </c>
      <c r="L169" s="40"/>
      <c r="M169" s="182" t="s">
        <v>3</v>
      </c>
      <c r="N169" s="183" t="s">
        <v>45</v>
      </c>
      <c r="O169" s="73"/>
      <c r="P169" s="184">
        <f>O169*H169</f>
        <v>0</v>
      </c>
      <c r="Q169" s="184">
        <v>0</v>
      </c>
      <c r="R169" s="184">
        <f>Q169*H169</f>
        <v>0</v>
      </c>
      <c r="S169" s="184">
        <v>0</v>
      </c>
      <c r="T169" s="18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186" t="s">
        <v>246</v>
      </c>
      <c r="AT169" s="186" t="s">
        <v>241</v>
      </c>
      <c r="AU169" s="186" t="s">
        <v>80</v>
      </c>
      <c r="AY169" s="20" t="s">
        <v>239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20" t="s">
        <v>86</v>
      </c>
      <c r="BK169" s="187">
        <f>ROUND(I169*H169,2)</f>
        <v>0</v>
      </c>
      <c r="BL169" s="20" t="s">
        <v>246</v>
      </c>
      <c r="BM169" s="186" t="s">
        <v>1650</v>
      </c>
    </row>
    <row r="170" s="2" customFormat="1">
      <c r="A170" s="39"/>
      <c r="B170" s="40"/>
      <c r="C170" s="39"/>
      <c r="D170" s="189" t="s">
        <v>391</v>
      </c>
      <c r="E170" s="39"/>
      <c r="F170" s="227" t="s">
        <v>4426</v>
      </c>
      <c r="G170" s="39"/>
      <c r="H170" s="39"/>
      <c r="I170" s="228"/>
      <c r="J170" s="39"/>
      <c r="K170" s="39"/>
      <c r="L170" s="40"/>
      <c r="M170" s="229"/>
      <c r="N170" s="230"/>
      <c r="O170" s="73"/>
      <c r="P170" s="73"/>
      <c r="Q170" s="73"/>
      <c r="R170" s="73"/>
      <c r="S170" s="73"/>
      <c r="T170" s="74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20" t="s">
        <v>391</v>
      </c>
      <c r="AU170" s="20" t="s">
        <v>80</v>
      </c>
    </row>
    <row r="171" s="2" customFormat="1" ht="16.5" customHeight="1">
      <c r="A171" s="39"/>
      <c r="B171" s="174"/>
      <c r="C171" s="175" t="s">
        <v>1257</v>
      </c>
      <c r="D171" s="175" t="s">
        <v>241</v>
      </c>
      <c r="E171" s="176" t="s">
        <v>4427</v>
      </c>
      <c r="F171" s="177" t="s">
        <v>4428</v>
      </c>
      <c r="G171" s="178" t="s">
        <v>326</v>
      </c>
      <c r="H171" s="179">
        <v>6</v>
      </c>
      <c r="I171" s="180"/>
      <c r="J171" s="181">
        <f>ROUND(I171*H171,2)</f>
        <v>0</v>
      </c>
      <c r="K171" s="177" t="s">
        <v>460</v>
      </c>
      <c r="L171" s="40"/>
      <c r="M171" s="182" t="s">
        <v>3</v>
      </c>
      <c r="N171" s="183" t="s">
        <v>45</v>
      </c>
      <c r="O171" s="73"/>
      <c r="P171" s="184">
        <f>O171*H171</f>
        <v>0</v>
      </c>
      <c r="Q171" s="184">
        <v>0</v>
      </c>
      <c r="R171" s="184">
        <f>Q171*H171</f>
        <v>0</v>
      </c>
      <c r="S171" s="184">
        <v>0</v>
      </c>
      <c r="T171" s="18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186" t="s">
        <v>246</v>
      </c>
      <c r="AT171" s="186" t="s">
        <v>241</v>
      </c>
      <c r="AU171" s="186" t="s">
        <v>80</v>
      </c>
      <c r="AY171" s="20" t="s">
        <v>239</v>
      </c>
      <c r="BE171" s="187">
        <f>IF(N171="základní",J171,0)</f>
        <v>0</v>
      </c>
      <c r="BF171" s="187">
        <f>IF(N171="snížená",J171,0)</f>
        <v>0</v>
      </c>
      <c r="BG171" s="187">
        <f>IF(N171="zákl. přenesená",J171,0)</f>
        <v>0</v>
      </c>
      <c r="BH171" s="187">
        <f>IF(N171="sníž. přenesená",J171,0)</f>
        <v>0</v>
      </c>
      <c r="BI171" s="187">
        <f>IF(N171="nulová",J171,0)</f>
        <v>0</v>
      </c>
      <c r="BJ171" s="20" t="s">
        <v>86</v>
      </c>
      <c r="BK171" s="187">
        <f>ROUND(I171*H171,2)</f>
        <v>0</v>
      </c>
      <c r="BL171" s="20" t="s">
        <v>246</v>
      </c>
      <c r="BM171" s="186" t="s">
        <v>1662</v>
      </c>
    </row>
    <row r="172" s="2" customFormat="1" ht="16.5" customHeight="1">
      <c r="A172" s="39"/>
      <c r="B172" s="174"/>
      <c r="C172" s="175" t="s">
        <v>1261</v>
      </c>
      <c r="D172" s="175" t="s">
        <v>241</v>
      </c>
      <c r="E172" s="176" t="s">
        <v>4429</v>
      </c>
      <c r="F172" s="177" t="s">
        <v>4430</v>
      </c>
      <c r="G172" s="178" t="s">
        <v>326</v>
      </c>
      <c r="H172" s="179">
        <v>8</v>
      </c>
      <c r="I172" s="180"/>
      <c r="J172" s="181">
        <f>ROUND(I172*H172,2)</f>
        <v>0</v>
      </c>
      <c r="K172" s="177" t="s">
        <v>460</v>
      </c>
      <c r="L172" s="40"/>
      <c r="M172" s="182" t="s">
        <v>3</v>
      </c>
      <c r="N172" s="183" t="s">
        <v>45</v>
      </c>
      <c r="O172" s="73"/>
      <c r="P172" s="184">
        <f>O172*H172</f>
        <v>0</v>
      </c>
      <c r="Q172" s="184">
        <v>0</v>
      </c>
      <c r="R172" s="184">
        <f>Q172*H172</f>
        <v>0</v>
      </c>
      <c r="S172" s="184">
        <v>0</v>
      </c>
      <c r="T172" s="185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186" t="s">
        <v>246</v>
      </c>
      <c r="AT172" s="186" t="s">
        <v>241</v>
      </c>
      <c r="AU172" s="186" t="s">
        <v>80</v>
      </c>
      <c r="AY172" s="20" t="s">
        <v>239</v>
      </c>
      <c r="BE172" s="187">
        <f>IF(N172="základní",J172,0)</f>
        <v>0</v>
      </c>
      <c r="BF172" s="187">
        <f>IF(N172="snížená",J172,0)</f>
        <v>0</v>
      </c>
      <c r="BG172" s="187">
        <f>IF(N172="zákl. přenesená",J172,0)</f>
        <v>0</v>
      </c>
      <c r="BH172" s="187">
        <f>IF(N172="sníž. přenesená",J172,0)</f>
        <v>0</v>
      </c>
      <c r="BI172" s="187">
        <f>IF(N172="nulová",J172,0)</f>
        <v>0</v>
      </c>
      <c r="BJ172" s="20" t="s">
        <v>86</v>
      </c>
      <c r="BK172" s="187">
        <f>ROUND(I172*H172,2)</f>
        <v>0</v>
      </c>
      <c r="BL172" s="20" t="s">
        <v>246</v>
      </c>
      <c r="BM172" s="186" t="s">
        <v>1667</v>
      </c>
    </row>
    <row r="173" s="2" customFormat="1" ht="16.5" customHeight="1">
      <c r="A173" s="39"/>
      <c r="B173" s="174"/>
      <c r="C173" s="175" t="s">
        <v>1268</v>
      </c>
      <c r="D173" s="175" t="s">
        <v>241</v>
      </c>
      <c r="E173" s="176" t="s">
        <v>4431</v>
      </c>
      <c r="F173" s="177" t="s">
        <v>4432</v>
      </c>
      <c r="G173" s="178" t="s">
        <v>326</v>
      </c>
      <c r="H173" s="179">
        <v>12</v>
      </c>
      <c r="I173" s="180"/>
      <c r="J173" s="181">
        <f>ROUND(I173*H173,2)</f>
        <v>0</v>
      </c>
      <c r="K173" s="177" t="s">
        <v>460</v>
      </c>
      <c r="L173" s="40"/>
      <c r="M173" s="182" t="s">
        <v>3</v>
      </c>
      <c r="N173" s="183" t="s">
        <v>45</v>
      </c>
      <c r="O173" s="73"/>
      <c r="P173" s="184">
        <f>O173*H173</f>
        <v>0</v>
      </c>
      <c r="Q173" s="184">
        <v>0</v>
      </c>
      <c r="R173" s="184">
        <f>Q173*H173</f>
        <v>0</v>
      </c>
      <c r="S173" s="184">
        <v>0</v>
      </c>
      <c r="T173" s="18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186" t="s">
        <v>246</v>
      </c>
      <c r="AT173" s="186" t="s">
        <v>241</v>
      </c>
      <c r="AU173" s="186" t="s">
        <v>80</v>
      </c>
      <c r="AY173" s="20" t="s">
        <v>239</v>
      </c>
      <c r="BE173" s="187">
        <f>IF(N173="základní",J173,0)</f>
        <v>0</v>
      </c>
      <c r="BF173" s="187">
        <f>IF(N173="snížená",J173,0)</f>
        <v>0</v>
      </c>
      <c r="BG173" s="187">
        <f>IF(N173="zákl. přenesená",J173,0)</f>
        <v>0</v>
      </c>
      <c r="BH173" s="187">
        <f>IF(N173="sníž. přenesená",J173,0)</f>
        <v>0</v>
      </c>
      <c r="BI173" s="187">
        <f>IF(N173="nulová",J173,0)</f>
        <v>0</v>
      </c>
      <c r="BJ173" s="20" t="s">
        <v>86</v>
      </c>
      <c r="BK173" s="187">
        <f>ROUND(I173*H173,2)</f>
        <v>0</v>
      </c>
      <c r="BL173" s="20" t="s">
        <v>246</v>
      </c>
      <c r="BM173" s="186" t="s">
        <v>1676</v>
      </c>
    </row>
    <row r="174" s="2" customFormat="1">
      <c r="A174" s="39"/>
      <c r="B174" s="40"/>
      <c r="C174" s="39"/>
      <c r="D174" s="189" t="s">
        <v>391</v>
      </c>
      <c r="E174" s="39"/>
      <c r="F174" s="227" t="s">
        <v>4433</v>
      </c>
      <c r="G174" s="39"/>
      <c r="H174" s="39"/>
      <c r="I174" s="228"/>
      <c r="J174" s="39"/>
      <c r="K174" s="39"/>
      <c r="L174" s="40"/>
      <c r="M174" s="229"/>
      <c r="N174" s="230"/>
      <c r="O174" s="73"/>
      <c r="P174" s="73"/>
      <c r="Q174" s="73"/>
      <c r="R174" s="73"/>
      <c r="S174" s="73"/>
      <c r="T174" s="74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20" t="s">
        <v>391</v>
      </c>
      <c r="AU174" s="20" t="s">
        <v>80</v>
      </c>
    </row>
    <row r="175" s="2" customFormat="1" ht="21.75" customHeight="1">
      <c r="A175" s="39"/>
      <c r="B175" s="174"/>
      <c r="C175" s="175" t="s">
        <v>1272</v>
      </c>
      <c r="D175" s="175" t="s">
        <v>241</v>
      </c>
      <c r="E175" s="176" t="s">
        <v>4434</v>
      </c>
      <c r="F175" s="177" t="s">
        <v>4435</v>
      </c>
      <c r="G175" s="178" t="s">
        <v>326</v>
      </c>
      <c r="H175" s="179">
        <v>8</v>
      </c>
      <c r="I175" s="180"/>
      <c r="J175" s="181">
        <f>ROUND(I175*H175,2)</f>
        <v>0</v>
      </c>
      <c r="K175" s="177" t="s">
        <v>460</v>
      </c>
      <c r="L175" s="40"/>
      <c r="M175" s="182" t="s">
        <v>3</v>
      </c>
      <c r="N175" s="183" t="s">
        <v>45</v>
      </c>
      <c r="O175" s="73"/>
      <c r="P175" s="184">
        <f>O175*H175</f>
        <v>0</v>
      </c>
      <c r="Q175" s="184">
        <v>0</v>
      </c>
      <c r="R175" s="184">
        <f>Q175*H175</f>
        <v>0</v>
      </c>
      <c r="S175" s="184">
        <v>0</v>
      </c>
      <c r="T175" s="185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186" t="s">
        <v>246</v>
      </c>
      <c r="AT175" s="186" t="s">
        <v>241</v>
      </c>
      <c r="AU175" s="186" t="s">
        <v>80</v>
      </c>
      <c r="AY175" s="20" t="s">
        <v>239</v>
      </c>
      <c r="BE175" s="187">
        <f>IF(N175="základní",J175,0)</f>
        <v>0</v>
      </c>
      <c r="BF175" s="187">
        <f>IF(N175="snížená",J175,0)</f>
        <v>0</v>
      </c>
      <c r="BG175" s="187">
        <f>IF(N175="zákl. přenesená",J175,0)</f>
        <v>0</v>
      </c>
      <c r="BH175" s="187">
        <f>IF(N175="sníž. přenesená",J175,0)</f>
        <v>0</v>
      </c>
      <c r="BI175" s="187">
        <f>IF(N175="nulová",J175,0)</f>
        <v>0</v>
      </c>
      <c r="BJ175" s="20" t="s">
        <v>86</v>
      </c>
      <c r="BK175" s="187">
        <f>ROUND(I175*H175,2)</f>
        <v>0</v>
      </c>
      <c r="BL175" s="20" t="s">
        <v>246</v>
      </c>
      <c r="BM175" s="186" t="s">
        <v>1687</v>
      </c>
    </row>
    <row r="176" s="2" customFormat="1" ht="21.75" customHeight="1">
      <c r="A176" s="39"/>
      <c r="B176" s="174"/>
      <c r="C176" s="175" t="s">
        <v>1280</v>
      </c>
      <c r="D176" s="175" t="s">
        <v>241</v>
      </c>
      <c r="E176" s="176" t="s">
        <v>4436</v>
      </c>
      <c r="F176" s="177" t="s">
        <v>4437</v>
      </c>
      <c r="G176" s="178" t="s">
        <v>326</v>
      </c>
      <c r="H176" s="179">
        <v>90</v>
      </c>
      <c r="I176" s="180"/>
      <c r="J176" s="181">
        <f>ROUND(I176*H176,2)</f>
        <v>0</v>
      </c>
      <c r="K176" s="177" t="s">
        <v>460</v>
      </c>
      <c r="L176" s="40"/>
      <c r="M176" s="182" t="s">
        <v>3</v>
      </c>
      <c r="N176" s="183" t="s">
        <v>45</v>
      </c>
      <c r="O176" s="73"/>
      <c r="P176" s="184">
        <f>O176*H176</f>
        <v>0</v>
      </c>
      <c r="Q176" s="184">
        <v>0</v>
      </c>
      <c r="R176" s="184">
        <f>Q176*H176</f>
        <v>0</v>
      </c>
      <c r="S176" s="184">
        <v>0</v>
      </c>
      <c r="T176" s="18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186" t="s">
        <v>246</v>
      </c>
      <c r="AT176" s="186" t="s">
        <v>241</v>
      </c>
      <c r="AU176" s="186" t="s">
        <v>80</v>
      </c>
      <c r="AY176" s="20" t="s">
        <v>239</v>
      </c>
      <c r="BE176" s="187">
        <f>IF(N176="základní",J176,0)</f>
        <v>0</v>
      </c>
      <c r="BF176" s="187">
        <f>IF(N176="snížená",J176,0)</f>
        <v>0</v>
      </c>
      <c r="BG176" s="187">
        <f>IF(N176="zákl. přenesená",J176,0)</f>
        <v>0</v>
      </c>
      <c r="BH176" s="187">
        <f>IF(N176="sníž. přenesená",J176,0)</f>
        <v>0</v>
      </c>
      <c r="BI176" s="187">
        <f>IF(N176="nulová",J176,0)</f>
        <v>0</v>
      </c>
      <c r="BJ176" s="20" t="s">
        <v>86</v>
      </c>
      <c r="BK176" s="187">
        <f>ROUND(I176*H176,2)</f>
        <v>0</v>
      </c>
      <c r="BL176" s="20" t="s">
        <v>246</v>
      </c>
      <c r="BM176" s="186" t="s">
        <v>1698</v>
      </c>
    </row>
    <row r="177" s="2" customFormat="1" ht="21.75" customHeight="1">
      <c r="A177" s="39"/>
      <c r="B177" s="174"/>
      <c r="C177" s="175" t="s">
        <v>1284</v>
      </c>
      <c r="D177" s="175" t="s">
        <v>241</v>
      </c>
      <c r="E177" s="176" t="s">
        <v>4438</v>
      </c>
      <c r="F177" s="177" t="s">
        <v>4439</v>
      </c>
      <c r="G177" s="178" t="s">
        <v>326</v>
      </c>
      <c r="H177" s="179">
        <v>20</v>
      </c>
      <c r="I177" s="180"/>
      <c r="J177" s="181">
        <f>ROUND(I177*H177,2)</f>
        <v>0</v>
      </c>
      <c r="K177" s="177" t="s">
        <v>460</v>
      </c>
      <c r="L177" s="40"/>
      <c r="M177" s="182" t="s">
        <v>3</v>
      </c>
      <c r="N177" s="183" t="s">
        <v>45</v>
      </c>
      <c r="O177" s="73"/>
      <c r="P177" s="184">
        <f>O177*H177</f>
        <v>0</v>
      </c>
      <c r="Q177" s="184">
        <v>0</v>
      </c>
      <c r="R177" s="184">
        <f>Q177*H177</f>
        <v>0</v>
      </c>
      <c r="S177" s="184">
        <v>0</v>
      </c>
      <c r="T177" s="185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186" t="s">
        <v>246</v>
      </c>
      <c r="AT177" s="186" t="s">
        <v>241</v>
      </c>
      <c r="AU177" s="186" t="s">
        <v>80</v>
      </c>
      <c r="AY177" s="20" t="s">
        <v>239</v>
      </c>
      <c r="BE177" s="187">
        <f>IF(N177="základní",J177,0)</f>
        <v>0</v>
      </c>
      <c r="BF177" s="187">
        <f>IF(N177="snížená",J177,0)</f>
        <v>0</v>
      </c>
      <c r="BG177" s="187">
        <f>IF(N177="zákl. přenesená",J177,0)</f>
        <v>0</v>
      </c>
      <c r="BH177" s="187">
        <f>IF(N177="sníž. přenesená",J177,0)</f>
        <v>0</v>
      </c>
      <c r="BI177" s="187">
        <f>IF(N177="nulová",J177,0)</f>
        <v>0</v>
      </c>
      <c r="BJ177" s="20" t="s">
        <v>86</v>
      </c>
      <c r="BK177" s="187">
        <f>ROUND(I177*H177,2)</f>
        <v>0</v>
      </c>
      <c r="BL177" s="20" t="s">
        <v>246</v>
      </c>
      <c r="BM177" s="186" t="s">
        <v>1711</v>
      </c>
    </row>
    <row r="178" s="2" customFormat="1" ht="21.75" customHeight="1">
      <c r="A178" s="39"/>
      <c r="B178" s="174"/>
      <c r="C178" s="175" t="s">
        <v>1288</v>
      </c>
      <c r="D178" s="175" t="s">
        <v>241</v>
      </c>
      <c r="E178" s="176" t="s">
        <v>4440</v>
      </c>
      <c r="F178" s="177" t="s">
        <v>4441</v>
      </c>
      <c r="G178" s="178" t="s">
        <v>326</v>
      </c>
      <c r="H178" s="179">
        <v>32</v>
      </c>
      <c r="I178" s="180"/>
      <c r="J178" s="181">
        <f>ROUND(I178*H178,2)</f>
        <v>0</v>
      </c>
      <c r="K178" s="177" t="s">
        <v>460</v>
      </c>
      <c r="L178" s="40"/>
      <c r="M178" s="182" t="s">
        <v>3</v>
      </c>
      <c r="N178" s="183" t="s">
        <v>45</v>
      </c>
      <c r="O178" s="73"/>
      <c r="P178" s="184">
        <f>O178*H178</f>
        <v>0</v>
      </c>
      <c r="Q178" s="184">
        <v>0</v>
      </c>
      <c r="R178" s="184">
        <f>Q178*H178</f>
        <v>0</v>
      </c>
      <c r="S178" s="184">
        <v>0</v>
      </c>
      <c r="T178" s="18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186" t="s">
        <v>246</v>
      </c>
      <c r="AT178" s="186" t="s">
        <v>241</v>
      </c>
      <c r="AU178" s="186" t="s">
        <v>80</v>
      </c>
      <c r="AY178" s="20" t="s">
        <v>239</v>
      </c>
      <c r="BE178" s="187">
        <f>IF(N178="základní",J178,0)</f>
        <v>0</v>
      </c>
      <c r="BF178" s="187">
        <f>IF(N178="snížená",J178,0)</f>
        <v>0</v>
      </c>
      <c r="BG178" s="187">
        <f>IF(N178="zákl. přenesená",J178,0)</f>
        <v>0</v>
      </c>
      <c r="BH178" s="187">
        <f>IF(N178="sníž. přenesená",J178,0)</f>
        <v>0</v>
      </c>
      <c r="BI178" s="187">
        <f>IF(N178="nulová",J178,0)</f>
        <v>0</v>
      </c>
      <c r="BJ178" s="20" t="s">
        <v>86</v>
      </c>
      <c r="BK178" s="187">
        <f>ROUND(I178*H178,2)</f>
        <v>0</v>
      </c>
      <c r="BL178" s="20" t="s">
        <v>246</v>
      </c>
      <c r="BM178" s="186" t="s">
        <v>1722</v>
      </c>
    </row>
    <row r="179" s="2" customFormat="1">
      <c r="A179" s="39"/>
      <c r="B179" s="174"/>
      <c r="C179" s="175" t="s">
        <v>1294</v>
      </c>
      <c r="D179" s="175" t="s">
        <v>241</v>
      </c>
      <c r="E179" s="176" t="s">
        <v>4442</v>
      </c>
      <c r="F179" s="177" t="s">
        <v>4443</v>
      </c>
      <c r="G179" s="178" t="s">
        <v>4253</v>
      </c>
      <c r="H179" s="179">
        <v>10</v>
      </c>
      <c r="I179" s="180"/>
      <c r="J179" s="181">
        <f>ROUND(I179*H179,2)</f>
        <v>0</v>
      </c>
      <c r="K179" s="177" t="s">
        <v>460</v>
      </c>
      <c r="L179" s="40"/>
      <c r="M179" s="182" t="s">
        <v>3</v>
      </c>
      <c r="N179" s="183" t="s">
        <v>45</v>
      </c>
      <c r="O179" s="73"/>
      <c r="P179" s="184">
        <f>O179*H179</f>
        <v>0</v>
      </c>
      <c r="Q179" s="184">
        <v>0</v>
      </c>
      <c r="R179" s="184">
        <f>Q179*H179</f>
        <v>0</v>
      </c>
      <c r="S179" s="184">
        <v>0</v>
      </c>
      <c r="T179" s="18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186" t="s">
        <v>246</v>
      </c>
      <c r="AT179" s="186" t="s">
        <v>241</v>
      </c>
      <c r="AU179" s="186" t="s">
        <v>80</v>
      </c>
      <c r="AY179" s="20" t="s">
        <v>239</v>
      </c>
      <c r="BE179" s="187">
        <f>IF(N179="základní",J179,0)</f>
        <v>0</v>
      </c>
      <c r="BF179" s="187">
        <f>IF(N179="snížená",J179,0)</f>
        <v>0</v>
      </c>
      <c r="BG179" s="187">
        <f>IF(N179="zákl. přenesená",J179,0)</f>
        <v>0</v>
      </c>
      <c r="BH179" s="187">
        <f>IF(N179="sníž. přenesená",J179,0)</f>
        <v>0</v>
      </c>
      <c r="BI179" s="187">
        <f>IF(N179="nulová",J179,0)</f>
        <v>0</v>
      </c>
      <c r="BJ179" s="20" t="s">
        <v>86</v>
      </c>
      <c r="BK179" s="187">
        <f>ROUND(I179*H179,2)</f>
        <v>0</v>
      </c>
      <c r="BL179" s="20" t="s">
        <v>246</v>
      </c>
      <c r="BM179" s="186" t="s">
        <v>1731</v>
      </c>
    </row>
    <row r="180" s="2" customFormat="1">
      <c r="A180" s="39"/>
      <c r="B180" s="174"/>
      <c r="C180" s="175" t="s">
        <v>1303</v>
      </c>
      <c r="D180" s="175" t="s">
        <v>241</v>
      </c>
      <c r="E180" s="176" t="s">
        <v>4444</v>
      </c>
      <c r="F180" s="177" t="s">
        <v>4445</v>
      </c>
      <c r="G180" s="178" t="s">
        <v>2689</v>
      </c>
      <c r="H180" s="179">
        <v>1</v>
      </c>
      <c r="I180" s="180"/>
      <c r="J180" s="181">
        <f>ROUND(I180*H180,2)</f>
        <v>0</v>
      </c>
      <c r="K180" s="177" t="s">
        <v>460</v>
      </c>
      <c r="L180" s="40"/>
      <c r="M180" s="182" t="s">
        <v>3</v>
      </c>
      <c r="N180" s="183" t="s">
        <v>45</v>
      </c>
      <c r="O180" s="73"/>
      <c r="P180" s="184">
        <f>O180*H180</f>
        <v>0</v>
      </c>
      <c r="Q180" s="184">
        <v>0</v>
      </c>
      <c r="R180" s="184">
        <f>Q180*H180</f>
        <v>0</v>
      </c>
      <c r="S180" s="184">
        <v>0</v>
      </c>
      <c r="T180" s="185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186" t="s">
        <v>246</v>
      </c>
      <c r="AT180" s="186" t="s">
        <v>241</v>
      </c>
      <c r="AU180" s="186" t="s">
        <v>80</v>
      </c>
      <c r="AY180" s="20" t="s">
        <v>239</v>
      </c>
      <c r="BE180" s="187">
        <f>IF(N180="základní",J180,0)</f>
        <v>0</v>
      </c>
      <c r="BF180" s="187">
        <f>IF(N180="snížená",J180,0)</f>
        <v>0</v>
      </c>
      <c r="BG180" s="187">
        <f>IF(N180="zákl. přenesená",J180,0)</f>
        <v>0</v>
      </c>
      <c r="BH180" s="187">
        <f>IF(N180="sníž. přenesená",J180,0)</f>
        <v>0</v>
      </c>
      <c r="BI180" s="187">
        <f>IF(N180="nulová",J180,0)</f>
        <v>0</v>
      </c>
      <c r="BJ180" s="20" t="s">
        <v>86</v>
      </c>
      <c r="BK180" s="187">
        <f>ROUND(I180*H180,2)</f>
        <v>0</v>
      </c>
      <c r="BL180" s="20" t="s">
        <v>246</v>
      </c>
      <c r="BM180" s="186" t="s">
        <v>1740</v>
      </c>
    </row>
    <row r="181" s="2" customFormat="1" ht="21.75" customHeight="1">
      <c r="A181" s="39"/>
      <c r="B181" s="174"/>
      <c r="C181" s="175" t="s">
        <v>1310</v>
      </c>
      <c r="D181" s="175" t="s">
        <v>241</v>
      </c>
      <c r="E181" s="176" t="s">
        <v>4446</v>
      </c>
      <c r="F181" s="177" t="s">
        <v>4447</v>
      </c>
      <c r="G181" s="178" t="s">
        <v>1970</v>
      </c>
      <c r="H181" s="179">
        <v>3</v>
      </c>
      <c r="I181" s="180"/>
      <c r="J181" s="181">
        <f>ROUND(I181*H181,2)</f>
        <v>0</v>
      </c>
      <c r="K181" s="177" t="s">
        <v>460</v>
      </c>
      <c r="L181" s="40"/>
      <c r="M181" s="182" t="s">
        <v>3</v>
      </c>
      <c r="N181" s="183" t="s">
        <v>45</v>
      </c>
      <c r="O181" s="73"/>
      <c r="P181" s="184">
        <f>O181*H181</f>
        <v>0</v>
      </c>
      <c r="Q181" s="184">
        <v>0</v>
      </c>
      <c r="R181" s="184">
        <f>Q181*H181</f>
        <v>0</v>
      </c>
      <c r="S181" s="184">
        <v>0</v>
      </c>
      <c r="T181" s="185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186" t="s">
        <v>246</v>
      </c>
      <c r="AT181" s="186" t="s">
        <v>241</v>
      </c>
      <c r="AU181" s="186" t="s">
        <v>80</v>
      </c>
      <c r="AY181" s="20" t="s">
        <v>239</v>
      </c>
      <c r="BE181" s="187">
        <f>IF(N181="základní",J181,0)</f>
        <v>0</v>
      </c>
      <c r="BF181" s="187">
        <f>IF(N181="snížená",J181,0)</f>
        <v>0</v>
      </c>
      <c r="BG181" s="187">
        <f>IF(N181="zákl. přenesená",J181,0)</f>
        <v>0</v>
      </c>
      <c r="BH181" s="187">
        <f>IF(N181="sníž. přenesená",J181,0)</f>
        <v>0</v>
      </c>
      <c r="BI181" s="187">
        <f>IF(N181="nulová",J181,0)</f>
        <v>0</v>
      </c>
      <c r="BJ181" s="20" t="s">
        <v>86</v>
      </c>
      <c r="BK181" s="187">
        <f>ROUND(I181*H181,2)</f>
        <v>0</v>
      </c>
      <c r="BL181" s="20" t="s">
        <v>246</v>
      </c>
      <c r="BM181" s="186" t="s">
        <v>1750</v>
      </c>
    </row>
    <row r="182" s="2" customFormat="1" ht="16.5" customHeight="1">
      <c r="A182" s="39"/>
      <c r="B182" s="174"/>
      <c r="C182" s="175" t="s">
        <v>1320</v>
      </c>
      <c r="D182" s="175" t="s">
        <v>241</v>
      </c>
      <c r="E182" s="176" t="s">
        <v>4448</v>
      </c>
      <c r="F182" s="177" t="s">
        <v>4449</v>
      </c>
      <c r="G182" s="178" t="s">
        <v>326</v>
      </c>
      <c r="H182" s="179">
        <v>8</v>
      </c>
      <c r="I182" s="180"/>
      <c r="J182" s="181">
        <f>ROUND(I182*H182,2)</f>
        <v>0</v>
      </c>
      <c r="K182" s="177" t="s">
        <v>460</v>
      </c>
      <c r="L182" s="40"/>
      <c r="M182" s="182" t="s">
        <v>3</v>
      </c>
      <c r="N182" s="183" t="s">
        <v>45</v>
      </c>
      <c r="O182" s="73"/>
      <c r="P182" s="184">
        <f>O182*H182</f>
        <v>0</v>
      </c>
      <c r="Q182" s="184">
        <v>0</v>
      </c>
      <c r="R182" s="184">
        <f>Q182*H182</f>
        <v>0</v>
      </c>
      <c r="S182" s="184">
        <v>0</v>
      </c>
      <c r="T182" s="18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186" t="s">
        <v>246</v>
      </c>
      <c r="AT182" s="186" t="s">
        <v>241</v>
      </c>
      <c r="AU182" s="186" t="s">
        <v>80</v>
      </c>
      <c r="AY182" s="20" t="s">
        <v>239</v>
      </c>
      <c r="BE182" s="187">
        <f>IF(N182="základní",J182,0)</f>
        <v>0</v>
      </c>
      <c r="BF182" s="187">
        <f>IF(N182="snížená",J182,0)</f>
        <v>0</v>
      </c>
      <c r="BG182" s="187">
        <f>IF(N182="zákl. přenesená",J182,0)</f>
        <v>0</v>
      </c>
      <c r="BH182" s="187">
        <f>IF(N182="sníž. přenesená",J182,0)</f>
        <v>0</v>
      </c>
      <c r="BI182" s="187">
        <f>IF(N182="nulová",J182,0)</f>
        <v>0</v>
      </c>
      <c r="BJ182" s="20" t="s">
        <v>86</v>
      </c>
      <c r="BK182" s="187">
        <f>ROUND(I182*H182,2)</f>
        <v>0</v>
      </c>
      <c r="BL182" s="20" t="s">
        <v>246</v>
      </c>
      <c r="BM182" s="186" t="s">
        <v>1778</v>
      </c>
    </row>
    <row r="183" s="2" customFormat="1" ht="16.5" customHeight="1">
      <c r="A183" s="39"/>
      <c r="B183" s="174"/>
      <c r="C183" s="175" t="s">
        <v>1324</v>
      </c>
      <c r="D183" s="175" t="s">
        <v>241</v>
      </c>
      <c r="E183" s="176" t="s">
        <v>4450</v>
      </c>
      <c r="F183" s="177" t="s">
        <v>4451</v>
      </c>
      <c r="G183" s="178" t="s">
        <v>326</v>
      </c>
      <c r="H183" s="179">
        <v>20</v>
      </c>
      <c r="I183" s="180"/>
      <c r="J183" s="181">
        <f>ROUND(I183*H183,2)</f>
        <v>0</v>
      </c>
      <c r="K183" s="177" t="s">
        <v>460</v>
      </c>
      <c r="L183" s="40"/>
      <c r="M183" s="182" t="s">
        <v>3</v>
      </c>
      <c r="N183" s="183" t="s">
        <v>45</v>
      </c>
      <c r="O183" s="73"/>
      <c r="P183" s="184">
        <f>O183*H183</f>
        <v>0</v>
      </c>
      <c r="Q183" s="184">
        <v>0</v>
      </c>
      <c r="R183" s="184">
        <f>Q183*H183</f>
        <v>0</v>
      </c>
      <c r="S183" s="184">
        <v>0</v>
      </c>
      <c r="T183" s="185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186" t="s">
        <v>246</v>
      </c>
      <c r="AT183" s="186" t="s">
        <v>241</v>
      </c>
      <c r="AU183" s="186" t="s">
        <v>80</v>
      </c>
      <c r="AY183" s="20" t="s">
        <v>239</v>
      </c>
      <c r="BE183" s="187">
        <f>IF(N183="základní",J183,0)</f>
        <v>0</v>
      </c>
      <c r="BF183" s="187">
        <f>IF(N183="snížená",J183,0)</f>
        <v>0</v>
      </c>
      <c r="BG183" s="187">
        <f>IF(N183="zákl. přenesená",J183,0)</f>
        <v>0</v>
      </c>
      <c r="BH183" s="187">
        <f>IF(N183="sníž. přenesená",J183,0)</f>
        <v>0</v>
      </c>
      <c r="BI183" s="187">
        <f>IF(N183="nulová",J183,0)</f>
        <v>0</v>
      </c>
      <c r="BJ183" s="20" t="s">
        <v>86</v>
      </c>
      <c r="BK183" s="187">
        <f>ROUND(I183*H183,2)</f>
        <v>0</v>
      </c>
      <c r="BL183" s="20" t="s">
        <v>246</v>
      </c>
      <c r="BM183" s="186" t="s">
        <v>1806</v>
      </c>
    </row>
    <row r="184" s="2" customFormat="1" ht="16.5" customHeight="1">
      <c r="A184" s="39"/>
      <c r="B184" s="174"/>
      <c r="C184" s="175" t="s">
        <v>1329</v>
      </c>
      <c r="D184" s="175" t="s">
        <v>241</v>
      </c>
      <c r="E184" s="176" t="s">
        <v>4452</v>
      </c>
      <c r="F184" s="177" t="s">
        <v>4453</v>
      </c>
      <c r="G184" s="178" t="s">
        <v>326</v>
      </c>
      <c r="H184" s="179">
        <v>14</v>
      </c>
      <c r="I184" s="180"/>
      <c r="J184" s="181">
        <f>ROUND(I184*H184,2)</f>
        <v>0</v>
      </c>
      <c r="K184" s="177" t="s">
        <v>460</v>
      </c>
      <c r="L184" s="40"/>
      <c r="M184" s="182" t="s">
        <v>3</v>
      </c>
      <c r="N184" s="183" t="s">
        <v>45</v>
      </c>
      <c r="O184" s="73"/>
      <c r="P184" s="184">
        <f>O184*H184</f>
        <v>0</v>
      </c>
      <c r="Q184" s="184">
        <v>0</v>
      </c>
      <c r="R184" s="184">
        <f>Q184*H184</f>
        <v>0</v>
      </c>
      <c r="S184" s="184">
        <v>0</v>
      </c>
      <c r="T184" s="18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186" t="s">
        <v>246</v>
      </c>
      <c r="AT184" s="186" t="s">
        <v>241</v>
      </c>
      <c r="AU184" s="186" t="s">
        <v>80</v>
      </c>
      <c r="AY184" s="20" t="s">
        <v>239</v>
      </c>
      <c r="BE184" s="187">
        <f>IF(N184="základní",J184,0)</f>
        <v>0</v>
      </c>
      <c r="BF184" s="187">
        <f>IF(N184="snížená",J184,0)</f>
        <v>0</v>
      </c>
      <c r="BG184" s="187">
        <f>IF(N184="zákl. přenesená",J184,0)</f>
        <v>0</v>
      </c>
      <c r="BH184" s="187">
        <f>IF(N184="sníž. přenesená",J184,0)</f>
        <v>0</v>
      </c>
      <c r="BI184" s="187">
        <f>IF(N184="nulová",J184,0)</f>
        <v>0</v>
      </c>
      <c r="BJ184" s="20" t="s">
        <v>86</v>
      </c>
      <c r="BK184" s="187">
        <f>ROUND(I184*H184,2)</f>
        <v>0</v>
      </c>
      <c r="BL184" s="20" t="s">
        <v>246</v>
      </c>
      <c r="BM184" s="186" t="s">
        <v>1817</v>
      </c>
    </row>
    <row r="185" s="2" customFormat="1" ht="16.5" customHeight="1">
      <c r="A185" s="39"/>
      <c r="B185" s="174"/>
      <c r="C185" s="175" t="s">
        <v>1334</v>
      </c>
      <c r="D185" s="175" t="s">
        <v>241</v>
      </c>
      <c r="E185" s="176" t="s">
        <v>4454</v>
      </c>
      <c r="F185" s="177" t="s">
        <v>4455</v>
      </c>
      <c r="G185" s="178" t="s">
        <v>326</v>
      </c>
      <c r="H185" s="179">
        <v>20</v>
      </c>
      <c r="I185" s="180"/>
      <c r="J185" s="181">
        <f>ROUND(I185*H185,2)</f>
        <v>0</v>
      </c>
      <c r="K185" s="177" t="s">
        <v>460</v>
      </c>
      <c r="L185" s="40"/>
      <c r="M185" s="182" t="s">
        <v>3</v>
      </c>
      <c r="N185" s="183" t="s">
        <v>45</v>
      </c>
      <c r="O185" s="73"/>
      <c r="P185" s="184">
        <f>O185*H185</f>
        <v>0</v>
      </c>
      <c r="Q185" s="184">
        <v>0</v>
      </c>
      <c r="R185" s="184">
        <f>Q185*H185</f>
        <v>0</v>
      </c>
      <c r="S185" s="184">
        <v>0</v>
      </c>
      <c r="T185" s="185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186" t="s">
        <v>246</v>
      </c>
      <c r="AT185" s="186" t="s">
        <v>241</v>
      </c>
      <c r="AU185" s="186" t="s">
        <v>80</v>
      </c>
      <c r="AY185" s="20" t="s">
        <v>239</v>
      </c>
      <c r="BE185" s="187">
        <f>IF(N185="základní",J185,0)</f>
        <v>0</v>
      </c>
      <c r="BF185" s="187">
        <f>IF(N185="snížená",J185,0)</f>
        <v>0</v>
      </c>
      <c r="BG185" s="187">
        <f>IF(N185="zákl. přenesená",J185,0)</f>
        <v>0</v>
      </c>
      <c r="BH185" s="187">
        <f>IF(N185="sníž. přenesená",J185,0)</f>
        <v>0</v>
      </c>
      <c r="BI185" s="187">
        <f>IF(N185="nulová",J185,0)</f>
        <v>0</v>
      </c>
      <c r="BJ185" s="20" t="s">
        <v>86</v>
      </c>
      <c r="BK185" s="187">
        <f>ROUND(I185*H185,2)</f>
        <v>0</v>
      </c>
      <c r="BL185" s="20" t="s">
        <v>246</v>
      </c>
      <c r="BM185" s="186" t="s">
        <v>1827</v>
      </c>
    </row>
    <row r="186" s="12" customFormat="1" ht="22.8" customHeight="1">
      <c r="A186" s="12"/>
      <c r="B186" s="161"/>
      <c r="C186" s="12"/>
      <c r="D186" s="162" t="s">
        <v>72</v>
      </c>
      <c r="E186" s="172" t="s">
        <v>3306</v>
      </c>
      <c r="F186" s="172" t="s">
        <v>4456</v>
      </c>
      <c r="G186" s="12"/>
      <c r="H186" s="12"/>
      <c r="I186" s="164"/>
      <c r="J186" s="173">
        <f>BK186</f>
        <v>0</v>
      </c>
      <c r="K186" s="12"/>
      <c r="L186" s="161"/>
      <c r="M186" s="166"/>
      <c r="N186" s="167"/>
      <c r="O186" s="167"/>
      <c r="P186" s="168">
        <f>SUM(P187:P202)</f>
        <v>0</v>
      </c>
      <c r="Q186" s="167"/>
      <c r="R186" s="168">
        <f>SUM(R187:R202)</f>
        <v>0</v>
      </c>
      <c r="S186" s="167"/>
      <c r="T186" s="169">
        <f>SUM(T187:T202)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162" t="s">
        <v>80</v>
      </c>
      <c r="AT186" s="170" t="s">
        <v>72</v>
      </c>
      <c r="AU186" s="170" t="s">
        <v>80</v>
      </c>
      <c r="AY186" s="162" t="s">
        <v>239</v>
      </c>
      <c r="BK186" s="171">
        <f>SUM(BK187:BK202)</f>
        <v>0</v>
      </c>
    </row>
    <row r="187" s="2" customFormat="1" ht="21.75" customHeight="1">
      <c r="A187" s="39"/>
      <c r="B187" s="174"/>
      <c r="C187" s="175" t="s">
        <v>1342</v>
      </c>
      <c r="D187" s="175" t="s">
        <v>241</v>
      </c>
      <c r="E187" s="176" t="s">
        <v>4457</v>
      </c>
      <c r="F187" s="177" t="s">
        <v>4458</v>
      </c>
      <c r="G187" s="178" t="s">
        <v>326</v>
      </c>
      <c r="H187" s="179">
        <v>72</v>
      </c>
      <c r="I187" s="180"/>
      <c r="J187" s="181">
        <f>ROUND(I187*H187,2)</f>
        <v>0</v>
      </c>
      <c r="K187" s="177" t="s">
        <v>460</v>
      </c>
      <c r="L187" s="40"/>
      <c r="M187" s="182" t="s">
        <v>3</v>
      </c>
      <c r="N187" s="183" t="s">
        <v>45</v>
      </c>
      <c r="O187" s="73"/>
      <c r="P187" s="184">
        <f>O187*H187</f>
        <v>0</v>
      </c>
      <c r="Q187" s="184">
        <v>0</v>
      </c>
      <c r="R187" s="184">
        <f>Q187*H187</f>
        <v>0</v>
      </c>
      <c r="S187" s="184">
        <v>0</v>
      </c>
      <c r="T187" s="18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186" t="s">
        <v>246</v>
      </c>
      <c r="AT187" s="186" t="s">
        <v>241</v>
      </c>
      <c r="AU187" s="186" t="s">
        <v>86</v>
      </c>
      <c r="AY187" s="20" t="s">
        <v>239</v>
      </c>
      <c r="BE187" s="187">
        <f>IF(N187="základní",J187,0)</f>
        <v>0</v>
      </c>
      <c r="BF187" s="187">
        <f>IF(N187="snížená",J187,0)</f>
        <v>0</v>
      </c>
      <c r="BG187" s="187">
        <f>IF(N187="zákl. přenesená",J187,0)</f>
        <v>0</v>
      </c>
      <c r="BH187" s="187">
        <f>IF(N187="sníž. přenesená",J187,0)</f>
        <v>0</v>
      </c>
      <c r="BI187" s="187">
        <f>IF(N187="nulová",J187,0)</f>
        <v>0</v>
      </c>
      <c r="BJ187" s="20" t="s">
        <v>86</v>
      </c>
      <c r="BK187" s="187">
        <f>ROUND(I187*H187,2)</f>
        <v>0</v>
      </c>
      <c r="BL187" s="20" t="s">
        <v>246</v>
      </c>
      <c r="BM187" s="186" t="s">
        <v>1833</v>
      </c>
    </row>
    <row r="188" s="2" customFormat="1" ht="16.5" customHeight="1">
      <c r="A188" s="39"/>
      <c r="B188" s="174"/>
      <c r="C188" s="175" t="s">
        <v>1348</v>
      </c>
      <c r="D188" s="175" t="s">
        <v>241</v>
      </c>
      <c r="E188" s="176" t="s">
        <v>4459</v>
      </c>
      <c r="F188" s="177" t="s">
        <v>4460</v>
      </c>
      <c r="G188" s="178" t="s">
        <v>326</v>
      </c>
      <c r="H188" s="179">
        <v>70</v>
      </c>
      <c r="I188" s="180"/>
      <c r="J188" s="181">
        <f>ROUND(I188*H188,2)</f>
        <v>0</v>
      </c>
      <c r="K188" s="177" t="s">
        <v>460</v>
      </c>
      <c r="L188" s="40"/>
      <c r="M188" s="182" t="s">
        <v>3</v>
      </c>
      <c r="N188" s="183" t="s">
        <v>45</v>
      </c>
      <c r="O188" s="73"/>
      <c r="P188" s="184">
        <f>O188*H188</f>
        <v>0</v>
      </c>
      <c r="Q188" s="184">
        <v>0</v>
      </c>
      <c r="R188" s="184">
        <f>Q188*H188</f>
        <v>0</v>
      </c>
      <c r="S188" s="184">
        <v>0</v>
      </c>
      <c r="T188" s="185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186" t="s">
        <v>246</v>
      </c>
      <c r="AT188" s="186" t="s">
        <v>241</v>
      </c>
      <c r="AU188" s="186" t="s">
        <v>86</v>
      </c>
      <c r="AY188" s="20" t="s">
        <v>239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20" t="s">
        <v>86</v>
      </c>
      <c r="BK188" s="187">
        <f>ROUND(I188*H188,2)</f>
        <v>0</v>
      </c>
      <c r="BL188" s="20" t="s">
        <v>246</v>
      </c>
      <c r="BM188" s="186" t="s">
        <v>1851</v>
      </c>
    </row>
    <row r="189" s="2" customFormat="1" ht="16.5" customHeight="1">
      <c r="A189" s="39"/>
      <c r="B189" s="174"/>
      <c r="C189" s="175" t="s">
        <v>1353</v>
      </c>
      <c r="D189" s="175" t="s">
        <v>241</v>
      </c>
      <c r="E189" s="176" t="s">
        <v>4461</v>
      </c>
      <c r="F189" s="177" t="s">
        <v>4462</v>
      </c>
      <c r="G189" s="178" t="s">
        <v>326</v>
      </c>
      <c r="H189" s="179">
        <v>8</v>
      </c>
      <c r="I189" s="180"/>
      <c r="J189" s="181">
        <f>ROUND(I189*H189,2)</f>
        <v>0</v>
      </c>
      <c r="K189" s="177" t="s">
        <v>460</v>
      </c>
      <c r="L189" s="40"/>
      <c r="M189" s="182" t="s">
        <v>3</v>
      </c>
      <c r="N189" s="183" t="s">
        <v>45</v>
      </c>
      <c r="O189" s="73"/>
      <c r="P189" s="184">
        <f>O189*H189</f>
        <v>0</v>
      </c>
      <c r="Q189" s="184">
        <v>0</v>
      </c>
      <c r="R189" s="184">
        <f>Q189*H189</f>
        <v>0</v>
      </c>
      <c r="S189" s="184">
        <v>0</v>
      </c>
      <c r="T189" s="185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186" t="s">
        <v>246</v>
      </c>
      <c r="AT189" s="186" t="s">
        <v>241</v>
      </c>
      <c r="AU189" s="186" t="s">
        <v>86</v>
      </c>
      <c r="AY189" s="20" t="s">
        <v>239</v>
      </c>
      <c r="BE189" s="187">
        <f>IF(N189="základní",J189,0)</f>
        <v>0</v>
      </c>
      <c r="BF189" s="187">
        <f>IF(N189="snížená",J189,0)</f>
        <v>0</v>
      </c>
      <c r="BG189" s="187">
        <f>IF(N189="zákl. přenesená",J189,0)</f>
        <v>0</v>
      </c>
      <c r="BH189" s="187">
        <f>IF(N189="sníž. přenesená",J189,0)</f>
        <v>0</v>
      </c>
      <c r="BI189" s="187">
        <f>IF(N189="nulová",J189,0)</f>
        <v>0</v>
      </c>
      <c r="BJ189" s="20" t="s">
        <v>86</v>
      </c>
      <c r="BK189" s="187">
        <f>ROUND(I189*H189,2)</f>
        <v>0</v>
      </c>
      <c r="BL189" s="20" t="s">
        <v>246</v>
      </c>
      <c r="BM189" s="186" t="s">
        <v>1860</v>
      </c>
    </row>
    <row r="190" s="2" customFormat="1" ht="16.5" customHeight="1">
      <c r="A190" s="39"/>
      <c r="B190" s="174"/>
      <c r="C190" s="175" t="s">
        <v>1358</v>
      </c>
      <c r="D190" s="175" t="s">
        <v>241</v>
      </c>
      <c r="E190" s="176" t="s">
        <v>4463</v>
      </c>
      <c r="F190" s="177" t="s">
        <v>4464</v>
      </c>
      <c r="G190" s="178" t="s">
        <v>326</v>
      </c>
      <c r="H190" s="179">
        <v>16</v>
      </c>
      <c r="I190" s="180"/>
      <c r="J190" s="181">
        <f>ROUND(I190*H190,2)</f>
        <v>0</v>
      </c>
      <c r="K190" s="177" t="s">
        <v>460</v>
      </c>
      <c r="L190" s="40"/>
      <c r="M190" s="182" t="s">
        <v>3</v>
      </c>
      <c r="N190" s="183" t="s">
        <v>45</v>
      </c>
      <c r="O190" s="73"/>
      <c r="P190" s="184">
        <f>O190*H190</f>
        <v>0</v>
      </c>
      <c r="Q190" s="184">
        <v>0</v>
      </c>
      <c r="R190" s="184">
        <f>Q190*H190</f>
        <v>0</v>
      </c>
      <c r="S190" s="184">
        <v>0</v>
      </c>
      <c r="T190" s="18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186" t="s">
        <v>246</v>
      </c>
      <c r="AT190" s="186" t="s">
        <v>241</v>
      </c>
      <c r="AU190" s="186" t="s">
        <v>86</v>
      </c>
      <c r="AY190" s="20" t="s">
        <v>239</v>
      </c>
      <c r="BE190" s="187">
        <f>IF(N190="základní",J190,0)</f>
        <v>0</v>
      </c>
      <c r="BF190" s="187">
        <f>IF(N190="snížená",J190,0)</f>
        <v>0</v>
      </c>
      <c r="BG190" s="187">
        <f>IF(N190="zákl. přenesená",J190,0)</f>
        <v>0</v>
      </c>
      <c r="BH190" s="187">
        <f>IF(N190="sníž. přenesená",J190,0)</f>
        <v>0</v>
      </c>
      <c r="BI190" s="187">
        <f>IF(N190="nulová",J190,0)</f>
        <v>0</v>
      </c>
      <c r="BJ190" s="20" t="s">
        <v>86</v>
      </c>
      <c r="BK190" s="187">
        <f>ROUND(I190*H190,2)</f>
        <v>0</v>
      </c>
      <c r="BL190" s="20" t="s">
        <v>246</v>
      </c>
      <c r="BM190" s="186" t="s">
        <v>1869</v>
      </c>
    </row>
    <row r="191" s="2" customFormat="1" ht="16.5" customHeight="1">
      <c r="A191" s="39"/>
      <c r="B191" s="174"/>
      <c r="C191" s="175" t="s">
        <v>1362</v>
      </c>
      <c r="D191" s="175" t="s">
        <v>241</v>
      </c>
      <c r="E191" s="176" t="s">
        <v>4465</v>
      </c>
      <c r="F191" s="177" t="s">
        <v>4466</v>
      </c>
      <c r="G191" s="178" t="s">
        <v>470</v>
      </c>
      <c r="H191" s="179">
        <v>1</v>
      </c>
      <c r="I191" s="180"/>
      <c r="J191" s="181">
        <f>ROUND(I191*H191,2)</f>
        <v>0</v>
      </c>
      <c r="K191" s="177" t="s">
        <v>460</v>
      </c>
      <c r="L191" s="40"/>
      <c r="M191" s="182" t="s">
        <v>3</v>
      </c>
      <c r="N191" s="183" t="s">
        <v>45</v>
      </c>
      <c r="O191" s="73"/>
      <c r="P191" s="184">
        <f>O191*H191</f>
        <v>0</v>
      </c>
      <c r="Q191" s="184">
        <v>0</v>
      </c>
      <c r="R191" s="184">
        <f>Q191*H191</f>
        <v>0</v>
      </c>
      <c r="S191" s="184">
        <v>0</v>
      </c>
      <c r="T191" s="185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186" t="s">
        <v>246</v>
      </c>
      <c r="AT191" s="186" t="s">
        <v>241</v>
      </c>
      <c r="AU191" s="186" t="s">
        <v>86</v>
      </c>
      <c r="AY191" s="20" t="s">
        <v>239</v>
      </c>
      <c r="BE191" s="187">
        <f>IF(N191="základní",J191,0)</f>
        <v>0</v>
      </c>
      <c r="BF191" s="187">
        <f>IF(N191="snížená",J191,0)</f>
        <v>0</v>
      </c>
      <c r="BG191" s="187">
        <f>IF(N191="zákl. přenesená",J191,0)</f>
        <v>0</v>
      </c>
      <c r="BH191" s="187">
        <f>IF(N191="sníž. přenesená",J191,0)</f>
        <v>0</v>
      </c>
      <c r="BI191" s="187">
        <f>IF(N191="nulová",J191,0)</f>
        <v>0</v>
      </c>
      <c r="BJ191" s="20" t="s">
        <v>86</v>
      </c>
      <c r="BK191" s="187">
        <f>ROUND(I191*H191,2)</f>
        <v>0</v>
      </c>
      <c r="BL191" s="20" t="s">
        <v>246</v>
      </c>
      <c r="BM191" s="186" t="s">
        <v>1877</v>
      </c>
    </row>
    <row r="192" s="2" customFormat="1" ht="16.5" customHeight="1">
      <c r="A192" s="39"/>
      <c r="B192" s="174"/>
      <c r="C192" s="175" t="s">
        <v>1368</v>
      </c>
      <c r="D192" s="175" t="s">
        <v>241</v>
      </c>
      <c r="E192" s="176" t="s">
        <v>4467</v>
      </c>
      <c r="F192" s="177" t="s">
        <v>4468</v>
      </c>
      <c r="G192" s="178" t="s">
        <v>470</v>
      </c>
      <c r="H192" s="179">
        <v>2</v>
      </c>
      <c r="I192" s="180"/>
      <c r="J192" s="181">
        <f>ROUND(I192*H192,2)</f>
        <v>0</v>
      </c>
      <c r="K192" s="177" t="s">
        <v>460</v>
      </c>
      <c r="L192" s="40"/>
      <c r="M192" s="182" t="s">
        <v>3</v>
      </c>
      <c r="N192" s="183" t="s">
        <v>45</v>
      </c>
      <c r="O192" s="73"/>
      <c r="P192" s="184">
        <f>O192*H192</f>
        <v>0</v>
      </c>
      <c r="Q192" s="184">
        <v>0</v>
      </c>
      <c r="R192" s="184">
        <f>Q192*H192</f>
        <v>0</v>
      </c>
      <c r="S192" s="184">
        <v>0</v>
      </c>
      <c r="T192" s="18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186" t="s">
        <v>246</v>
      </c>
      <c r="AT192" s="186" t="s">
        <v>241</v>
      </c>
      <c r="AU192" s="186" t="s">
        <v>86</v>
      </c>
      <c r="AY192" s="20" t="s">
        <v>239</v>
      </c>
      <c r="BE192" s="187">
        <f>IF(N192="základní",J192,0)</f>
        <v>0</v>
      </c>
      <c r="BF192" s="187">
        <f>IF(N192="snížená",J192,0)</f>
        <v>0</v>
      </c>
      <c r="BG192" s="187">
        <f>IF(N192="zákl. přenesená",J192,0)</f>
        <v>0</v>
      </c>
      <c r="BH192" s="187">
        <f>IF(N192="sníž. přenesená",J192,0)</f>
        <v>0</v>
      </c>
      <c r="BI192" s="187">
        <f>IF(N192="nulová",J192,0)</f>
        <v>0</v>
      </c>
      <c r="BJ192" s="20" t="s">
        <v>86</v>
      </c>
      <c r="BK192" s="187">
        <f>ROUND(I192*H192,2)</f>
        <v>0</v>
      </c>
      <c r="BL192" s="20" t="s">
        <v>246</v>
      </c>
      <c r="BM192" s="186" t="s">
        <v>1885</v>
      </c>
    </row>
    <row r="193" s="2" customFormat="1" ht="21.75" customHeight="1">
      <c r="A193" s="39"/>
      <c r="B193" s="174"/>
      <c r="C193" s="175" t="s">
        <v>1373</v>
      </c>
      <c r="D193" s="175" t="s">
        <v>241</v>
      </c>
      <c r="E193" s="176" t="s">
        <v>4469</v>
      </c>
      <c r="F193" s="177" t="s">
        <v>4470</v>
      </c>
      <c r="G193" s="178" t="s">
        <v>2689</v>
      </c>
      <c r="H193" s="179">
        <v>1</v>
      </c>
      <c r="I193" s="180"/>
      <c r="J193" s="181">
        <f>ROUND(I193*H193,2)</f>
        <v>0</v>
      </c>
      <c r="K193" s="177" t="s">
        <v>460</v>
      </c>
      <c r="L193" s="40"/>
      <c r="M193" s="182" t="s">
        <v>3</v>
      </c>
      <c r="N193" s="183" t="s">
        <v>45</v>
      </c>
      <c r="O193" s="73"/>
      <c r="P193" s="184">
        <f>O193*H193</f>
        <v>0</v>
      </c>
      <c r="Q193" s="184">
        <v>0</v>
      </c>
      <c r="R193" s="184">
        <f>Q193*H193</f>
        <v>0</v>
      </c>
      <c r="S193" s="184">
        <v>0</v>
      </c>
      <c r="T193" s="185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186" t="s">
        <v>246</v>
      </c>
      <c r="AT193" s="186" t="s">
        <v>241</v>
      </c>
      <c r="AU193" s="186" t="s">
        <v>86</v>
      </c>
      <c r="AY193" s="20" t="s">
        <v>239</v>
      </c>
      <c r="BE193" s="187">
        <f>IF(N193="základní",J193,0)</f>
        <v>0</v>
      </c>
      <c r="BF193" s="187">
        <f>IF(N193="snížená",J193,0)</f>
        <v>0</v>
      </c>
      <c r="BG193" s="187">
        <f>IF(N193="zákl. přenesená",J193,0)</f>
        <v>0</v>
      </c>
      <c r="BH193" s="187">
        <f>IF(N193="sníž. přenesená",J193,0)</f>
        <v>0</v>
      </c>
      <c r="BI193" s="187">
        <f>IF(N193="nulová",J193,0)</f>
        <v>0</v>
      </c>
      <c r="BJ193" s="20" t="s">
        <v>86</v>
      </c>
      <c r="BK193" s="187">
        <f>ROUND(I193*H193,2)</f>
        <v>0</v>
      </c>
      <c r="BL193" s="20" t="s">
        <v>246</v>
      </c>
      <c r="BM193" s="186" t="s">
        <v>1893</v>
      </c>
    </row>
    <row r="194" s="2" customFormat="1">
      <c r="A194" s="39"/>
      <c r="B194" s="174"/>
      <c r="C194" s="175" t="s">
        <v>1379</v>
      </c>
      <c r="D194" s="175" t="s">
        <v>241</v>
      </c>
      <c r="E194" s="176" t="s">
        <v>4471</v>
      </c>
      <c r="F194" s="177" t="s">
        <v>4472</v>
      </c>
      <c r="G194" s="178" t="s">
        <v>244</v>
      </c>
      <c r="H194" s="179">
        <v>3</v>
      </c>
      <c r="I194" s="180"/>
      <c r="J194" s="181">
        <f>ROUND(I194*H194,2)</f>
        <v>0</v>
      </c>
      <c r="K194" s="177" t="s">
        <v>460</v>
      </c>
      <c r="L194" s="40"/>
      <c r="M194" s="182" t="s">
        <v>3</v>
      </c>
      <c r="N194" s="183" t="s">
        <v>45</v>
      </c>
      <c r="O194" s="73"/>
      <c r="P194" s="184">
        <f>O194*H194</f>
        <v>0</v>
      </c>
      <c r="Q194" s="184">
        <v>0</v>
      </c>
      <c r="R194" s="184">
        <f>Q194*H194</f>
        <v>0</v>
      </c>
      <c r="S194" s="184">
        <v>0</v>
      </c>
      <c r="T194" s="18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186" t="s">
        <v>246</v>
      </c>
      <c r="AT194" s="186" t="s">
        <v>241</v>
      </c>
      <c r="AU194" s="186" t="s">
        <v>86</v>
      </c>
      <c r="AY194" s="20" t="s">
        <v>239</v>
      </c>
      <c r="BE194" s="187">
        <f>IF(N194="základní",J194,0)</f>
        <v>0</v>
      </c>
      <c r="BF194" s="187">
        <f>IF(N194="snížená",J194,0)</f>
        <v>0</v>
      </c>
      <c r="BG194" s="187">
        <f>IF(N194="zákl. přenesená",J194,0)</f>
        <v>0</v>
      </c>
      <c r="BH194" s="187">
        <f>IF(N194="sníž. přenesená",J194,0)</f>
        <v>0</v>
      </c>
      <c r="BI194" s="187">
        <f>IF(N194="nulová",J194,0)</f>
        <v>0</v>
      </c>
      <c r="BJ194" s="20" t="s">
        <v>86</v>
      </c>
      <c r="BK194" s="187">
        <f>ROUND(I194*H194,2)</f>
        <v>0</v>
      </c>
      <c r="BL194" s="20" t="s">
        <v>246</v>
      </c>
      <c r="BM194" s="186" t="s">
        <v>1902</v>
      </c>
    </row>
    <row r="195" s="2" customFormat="1" ht="66.75" customHeight="1">
      <c r="A195" s="39"/>
      <c r="B195" s="174"/>
      <c r="C195" s="175" t="s">
        <v>1384</v>
      </c>
      <c r="D195" s="175" t="s">
        <v>241</v>
      </c>
      <c r="E195" s="176" t="s">
        <v>4473</v>
      </c>
      <c r="F195" s="177" t="s">
        <v>4474</v>
      </c>
      <c r="G195" s="178" t="s">
        <v>2689</v>
      </c>
      <c r="H195" s="179">
        <v>4</v>
      </c>
      <c r="I195" s="180"/>
      <c r="J195" s="181">
        <f>ROUND(I195*H195,2)</f>
        <v>0</v>
      </c>
      <c r="K195" s="177" t="s">
        <v>460</v>
      </c>
      <c r="L195" s="40"/>
      <c r="M195" s="182" t="s">
        <v>3</v>
      </c>
      <c r="N195" s="183" t="s">
        <v>45</v>
      </c>
      <c r="O195" s="73"/>
      <c r="P195" s="184">
        <f>O195*H195</f>
        <v>0</v>
      </c>
      <c r="Q195" s="184">
        <v>0</v>
      </c>
      <c r="R195" s="184">
        <f>Q195*H195</f>
        <v>0</v>
      </c>
      <c r="S195" s="184">
        <v>0</v>
      </c>
      <c r="T195" s="185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186" t="s">
        <v>246</v>
      </c>
      <c r="AT195" s="186" t="s">
        <v>241</v>
      </c>
      <c r="AU195" s="186" t="s">
        <v>86</v>
      </c>
      <c r="AY195" s="20" t="s">
        <v>239</v>
      </c>
      <c r="BE195" s="187">
        <f>IF(N195="základní",J195,0)</f>
        <v>0</v>
      </c>
      <c r="BF195" s="187">
        <f>IF(N195="snížená",J195,0)</f>
        <v>0</v>
      </c>
      <c r="BG195" s="187">
        <f>IF(N195="zákl. přenesená",J195,0)</f>
        <v>0</v>
      </c>
      <c r="BH195" s="187">
        <f>IF(N195="sníž. přenesená",J195,0)</f>
        <v>0</v>
      </c>
      <c r="BI195" s="187">
        <f>IF(N195="nulová",J195,0)</f>
        <v>0</v>
      </c>
      <c r="BJ195" s="20" t="s">
        <v>86</v>
      </c>
      <c r="BK195" s="187">
        <f>ROUND(I195*H195,2)</f>
        <v>0</v>
      </c>
      <c r="BL195" s="20" t="s">
        <v>246</v>
      </c>
      <c r="BM195" s="186" t="s">
        <v>1911</v>
      </c>
    </row>
    <row r="196" s="2" customFormat="1" ht="21.75" customHeight="1">
      <c r="A196" s="39"/>
      <c r="B196" s="174"/>
      <c r="C196" s="175" t="s">
        <v>1388</v>
      </c>
      <c r="D196" s="175" t="s">
        <v>241</v>
      </c>
      <c r="E196" s="176" t="s">
        <v>4475</v>
      </c>
      <c r="F196" s="177" t="s">
        <v>4476</v>
      </c>
      <c r="G196" s="178" t="s">
        <v>2689</v>
      </c>
      <c r="H196" s="179">
        <v>4</v>
      </c>
      <c r="I196" s="180"/>
      <c r="J196" s="181">
        <f>ROUND(I196*H196,2)</f>
        <v>0</v>
      </c>
      <c r="K196" s="177" t="s">
        <v>460</v>
      </c>
      <c r="L196" s="40"/>
      <c r="M196" s="182" t="s">
        <v>3</v>
      </c>
      <c r="N196" s="183" t="s">
        <v>45</v>
      </c>
      <c r="O196" s="73"/>
      <c r="P196" s="184">
        <f>O196*H196</f>
        <v>0</v>
      </c>
      <c r="Q196" s="184">
        <v>0</v>
      </c>
      <c r="R196" s="184">
        <f>Q196*H196</f>
        <v>0</v>
      </c>
      <c r="S196" s="184">
        <v>0</v>
      </c>
      <c r="T196" s="18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186" t="s">
        <v>246</v>
      </c>
      <c r="AT196" s="186" t="s">
        <v>241</v>
      </c>
      <c r="AU196" s="186" t="s">
        <v>86</v>
      </c>
      <c r="AY196" s="20" t="s">
        <v>239</v>
      </c>
      <c r="BE196" s="187">
        <f>IF(N196="základní",J196,0)</f>
        <v>0</v>
      </c>
      <c r="BF196" s="187">
        <f>IF(N196="snížená",J196,0)</f>
        <v>0</v>
      </c>
      <c r="BG196" s="187">
        <f>IF(N196="zákl. přenesená",J196,0)</f>
        <v>0</v>
      </c>
      <c r="BH196" s="187">
        <f>IF(N196="sníž. přenesená",J196,0)</f>
        <v>0</v>
      </c>
      <c r="BI196" s="187">
        <f>IF(N196="nulová",J196,0)</f>
        <v>0</v>
      </c>
      <c r="BJ196" s="20" t="s">
        <v>86</v>
      </c>
      <c r="BK196" s="187">
        <f>ROUND(I196*H196,2)</f>
        <v>0</v>
      </c>
      <c r="BL196" s="20" t="s">
        <v>246</v>
      </c>
      <c r="BM196" s="186" t="s">
        <v>1919</v>
      </c>
    </row>
    <row r="197" s="2" customFormat="1" ht="21.75" customHeight="1">
      <c r="A197" s="39"/>
      <c r="B197" s="174"/>
      <c r="C197" s="175" t="s">
        <v>1392</v>
      </c>
      <c r="D197" s="175" t="s">
        <v>241</v>
      </c>
      <c r="E197" s="176" t="s">
        <v>4477</v>
      </c>
      <c r="F197" s="177" t="s">
        <v>4478</v>
      </c>
      <c r="G197" s="178" t="s">
        <v>2689</v>
      </c>
      <c r="H197" s="179">
        <v>2</v>
      </c>
      <c r="I197" s="180"/>
      <c r="J197" s="181">
        <f>ROUND(I197*H197,2)</f>
        <v>0</v>
      </c>
      <c r="K197" s="177" t="s">
        <v>460</v>
      </c>
      <c r="L197" s="40"/>
      <c r="M197" s="182" t="s">
        <v>3</v>
      </c>
      <c r="N197" s="183" t="s">
        <v>45</v>
      </c>
      <c r="O197" s="73"/>
      <c r="P197" s="184">
        <f>O197*H197</f>
        <v>0</v>
      </c>
      <c r="Q197" s="184">
        <v>0</v>
      </c>
      <c r="R197" s="184">
        <f>Q197*H197</f>
        <v>0</v>
      </c>
      <c r="S197" s="184">
        <v>0</v>
      </c>
      <c r="T197" s="185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186" t="s">
        <v>246</v>
      </c>
      <c r="AT197" s="186" t="s">
        <v>241</v>
      </c>
      <c r="AU197" s="186" t="s">
        <v>86</v>
      </c>
      <c r="AY197" s="20" t="s">
        <v>239</v>
      </c>
      <c r="BE197" s="187">
        <f>IF(N197="základní",J197,0)</f>
        <v>0</v>
      </c>
      <c r="BF197" s="187">
        <f>IF(N197="snížená",J197,0)</f>
        <v>0</v>
      </c>
      <c r="BG197" s="187">
        <f>IF(N197="zákl. přenesená",J197,0)</f>
        <v>0</v>
      </c>
      <c r="BH197" s="187">
        <f>IF(N197="sníž. přenesená",J197,0)</f>
        <v>0</v>
      </c>
      <c r="BI197" s="187">
        <f>IF(N197="nulová",J197,0)</f>
        <v>0</v>
      </c>
      <c r="BJ197" s="20" t="s">
        <v>86</v>
      </c>
      <c r="BK197" s="187">
        <f>ROUND(I197*H197,2)</f>
        <v>0</v>
      </c>
      <c r="BL197" s="20" t="s">
        <v>246</v>
      </c>
      <c r="BM197" s="186" t="s">
        <v>1928</v>
      </c>
    </row>
    <row r="198" s="2" customFormat="1" ht="16.5" customHeight="1">
      <c r="A198" s="39"/>
      <c r="B198" s="174"/>
      <c r="C198" s="175" t="s">
        <v>1403</v>
      </c>
      <c r="D198" s="175" t="s">
        <v>241</v>
      </c>
      <c r="E198" s="176" t="s">
        <v>4479</v>
      </c>
      <c r="F198" s="177" t="s">
        <v>4480</v>
      </c>
      <c r="G198" s="178" t="s">
        <v>2689</v>
      </c>
      <c r="H198" s="179">
        <v>2</v>
      </c>
      <c r="I198" s="180"/>
      <c r="J198" s="181">
        <f>ROUND(I198*H198,2)</f>
        <v>0</v>
      </c>
      <c r="K198" s="177" t="s">
        <v>460</v>
      </c>
      <c r="L198" s="40"/>
      <c r="M198" s="182" t="s">
        <v>3</v>
      </c>
      <c r="N198" s="183" t="s">
        <v>45</v>
      </c>
      <c r="O198" s="73"/>
      <c r="P198" s="184">
        <f>O198*H198</f>
        <v>0</v>
      </c>
      <c r="Q198" s="184">
        <v>0</v>
      </c>
      <c r="R198" s="184">
        <f>Q198*H198</f>
        <v>0</v>
      </c>
      <c r="S198" s="184">
        <v>0</v>
      </c>
      <c r="T198" s="185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186" t="s">
        <v>246</v>
      </c>
      <c r="AT198" s="186" t="s">
        <v>241</v>
      </c>
      <c r="AU198" s="186" t="s">
        <v>86</v>
      </c>
      <c r="AY198" s="20" t="s">
        <v>239</v>
      </c>
      <c r="BE198" s="187">
        <f>IF(N198="základní",J198,0)</f>
        <v>0</v>
      </c>
      <c r="BF198" s="187">
        <f>IF(N198="snížená",J198,0)</f>
        <v>0</v>
      </c>
      <c r="BG198" s="187">
        <f>IF(N198="zákl. přenesená",J198,0)</f>
        <v>0</v>
      </c>
      <c r="BH198" s="187">
        <f>IF(N198="sníž. přenesená",J198,0)</f>
        <v>0</v>
      </c>
      <c r="BI198" s="187">
        <f>IF(N198="nulová",J198,0)</f>
        <v>0</v>
      </c>
      <c r="BJ198" s="20" t="s">
        <v>86</v>
      </c>
      <c r="BK198" s="187">
        <f>ROUND(I198*H198,2)</f>
        <v>0</v>
      </c>
      <c r="BL198" s="20" t="s">
        <v>246</v>
      </c>
      <c r="BM198" s="186" t="s">
        <v>1934</v>
      </c>
    </row>
    <row r="199" s="2" customFormat="1">
      <c r="A199" s="39"/>
      <c r="B199" s="174"/>
      <c r="C199" s="175" t="s">
        <v>1408</v>
      </c>
      <c r="D199" s="175" t="s">
        <v>241</v>
      </c>
      <c r="E199" s="176" t="s">
        <v>4481</v>
      </c>
      <c r="F199" s="177" t="s">
        <v>4482</v>
      </c>
      <c r="G199" s="178" t="s">
        <v>2689</v>
      </c>
      <c r="H199" s="179">
        <v>1</v>
      </c>
      <c r="I199" s="180"/>
      <c r="J199" s="181">
        <f>ROUND(I199*H199,2)</f>
        <v>0</v>
      </c>
      <c r="K199" s="177" t="s">
        <v>460</v>
      </c>
      <c r="L199" s="40"/>
      <c r="M199" s="182" t="s">
        <v>3</v>
      </c>
      <c r="N199" s="183" t="s">
        <v>45</v>
      </c>
      <c r="O199" s="73"/>
      <c r="P199" s="184">
        <f>O199*H199</f>
        <v>0</v>
      </c>
      <c r="Q199" s="184">
        <v>0</v>
      </c>
      <c r="R199" s="184">
        <f>Q199*H199</f>
        <v>0</v>
      </c>
      <c r="S199" s="184">
        <v>0</v>
      </c>
      <c r="T199" s="185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186" t="s">
        <v>246</v>
      </c>
      <c r="AT199" s="186" t="s">
        <v>241</v>
      </c>
      <c r="AU199" s="186" t="s">
        <v>86</v>
      </c>
      <c r="AY199" s="20" t="s">
        <v>239</v>
      </c>
      <c r="BE199" s="187">
        <f>IF(N199="základní",J199,0)</f>
        <v>0</v>
      </c>
      <c r="BF199" s="187">
        <f>IF(N199="snížená",J199,0)</f>
        <v>0</v>
      </c>
      <c r="BG199" s="187">
        <f>IF(N199="zákl. přenesená",J199,0)</f>
        <v>0</v>
      </c>
      <c r="BH199" s="187">
        <f>IF(N199="sníž. přenesená",J199,0)</f>
        <v>0</v>
      </c>
      <c r="BI199" s="187">
        <f>IF(N199="nulová",J199,0)</f>
        <v>0</v>
      </c>
      <c r="BJ199" s="20" t="s">
        <v>86</v>
      </c>
      <c r="BK199" s="187">
        <f>ROUND(I199*H199,2)</f>
        <v>0</v>
      </c>
      <c r="BL199" s="20" t="s">
        <v>246</v>
      </c>
      <c r="BM199" s="186" t="s">
        <v>1942</v>
      </c>
    </row>
    <row r="200" s="2" customFormat="1">
      <c r="A200" s="39"/>
      <c r="B200" s="174"/>
      <c r="C200" s="175" t="s">
        <v>1413</v>
      </c>
      <c r="D200" s="175" t="s">
        <v>241</v>
      </c>
      <c r="E200" s="176" t="s">
        <v>4483</v>
      </c>
      <c r="F200" s="177" t="s">
        <v>4484</v>
      </c>
      <c r="G200" s="178" t="s">
        <v>2689</v>
      </c>
      <c r="H200" s="179">
        <v>1</v>
      </c>
      <c r="I200" s="180"/>
      <c r="J200" s="181">
        <f>ROUND(I200*H200,2)</f>
        <v>0</v>
      </c>
      <c r="K200" s="177" t="s">
        <v>460</v>
      </c>
      <c r="L200" s="40"/>
      <c r="M200" s="182" t="s">
        <v>3</v>
      </c>
      <c r="N200" s="183" t="s">
        <v>45</v>
      </c>
      <c r="O200" s="73"/>
      <c r="P200" s="184">
        <f>O200*H200</f>
        <v>0</v>
      </c>
      <c r="Q200" s="184">
        <v>0</v>
      </c>
      <c r="R200" s="184">
        <f>Q200*H200</f>
        <v>0</v>
      </c>
      <c r="S200" s="184">
        <v>0</v>
      </c>
      <c r="T200" s="18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186" t="s">
        <v>246</v>
      </c>
      <c r="AT200" s="186" t="s">
        <v>241</v>
      </c>
      <c r="AU200" s="186" t="s">
        <v>86</v>
      </c>
      <c r="AY200" s="20" t="s">
        <v>239</v>
      </c>
      <c r="BE200" s="187">
        <f>IF(N200="základní",J200,0)</f>
        <v>0</v>
      </c>
      <c r="BF200" s="187">
        <f>IF(N200="snížená",J200,0)</f>
        <v>0</v>
      </c>
      <c r="BG200" s="187">
        <f>IF(N200="zákl. přenesená",J200,0)</f>
        <v>0</v>
      </c>
      <c r="BH200" s="187">
        <f>IF(N200="sníž. přenesená",J200,0)</f>
        <v>0</v>
      </c>
      <c r="BI200" s="187">
        <f>IF(N200="nulová",J200,0)</f>
        <v>0</v>
      </c>
      <c r="BJ200" s="20" t="s">
        <v>86</v>
      </c>
      <c r="BK200" s="187">
        <f>ROUND(I200*H200,2)</f>
        <v>0</v>
      </c>
      <c r="BL200" s="20" t="s">
        <v>246</v>
      </c>
      <c r="BM200" s="186" t="s">
        <v>1950</v>
      </c>
    </row>
    <row r="201" s="2" customFormat="1" ht="66.75" customHeight="1">
      <c r="A201" s="39"/>
      <c r="B201" s="174"/>
      <c r="C201" s="175" t="s">
        <v>1417</v>
      </c>
      <c r="D201" s="175" t="s">
        <v>241</v>
      </c>
      <c r="E201" s="176" t="s">
        <v>4485</v>
      </c>
      <c r="F201" s="177" t="s">
        <v>4486</v>
      </c>
      <c r="G201" s="178" t="s">
        <v>470</v>
      </c>
      <c r="H201" s="179">
        <v>1</v>
      </c>
      <c r="I201" s="180"/>
      <c r="J201" s="181">
        <f>ROUND(I201*H201,2)</f>
        <v>0</v>
      </c>
      <c r="K201" s="177" t="s">
        <v>460</v>
      </c>
      <c r="L201" s="40"/>
      <c r="M201" s="182" t="s">
        <v>3</v>
      </c>
      <c r="N201" s="183" t="s">
        <v>45</v>
      </c>
      <c r="O201" s="73"/>
      <c r="P201" s="184">
        <f>O201*H201</f>
        <v>0</v>
      </c>
      <c r="Q201" s="184">
        <v>0</v>
      </c>
      <c r="R201" s="184">
        <f>Q201*H201</f>
        <v>0</v>
      </c>
      <c r="S201" s="184">
        <v>0</v>
      </c>
      <c r="T201" s="185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186" t="s">
        <v>246</v>
      </c>
      <c r="AT201" s="186" t="s">
        <v>241</v>
      </c>
      <c r="AU201" s="186" t="s">
        <v>86</v>
      </c>
      <c r="AY201" s="20" t="s">
        <v>239</v>
      </c>
      <c r="BE201" s="187">
        <f>IF(N201="základní",J201,0)</f>
        <v>0</v>
      </c>
      <c r="BF201" s="187">
        <f>IF(N201="snížená",J201,0)</f>
        <v>0</v>
      </c>
      <c r="BG201" s="187">
        <f>IF(N201="zákl. přenesená",J201,0)</f>
        <v>0</v>
      </c>
      <c r="BH201" s="187">
        <f>IF(N201="sníž. přenesená",J201,0)</f>
        <v>0</v>
      </c>
      <c r="BI201" s="187">
        <f>IF(N201="nulová",J201,0)</f>
        <v>0</v>
      </c>
      <c r="BJ201" s="20" t="s">
        <v>86</v>
      </c>
      <c r="BK201" s="187">
        <f>ROUND(I201*H201,2)</f>
        <v>0</v>
      </c>
      <c r="BL201" s="20" t="s">
        <v>246</v>
      </c>
      <c r="BM201" s="186" t="s">
        <v>1958</v>
      </c>
    </row>
    <row r="202" s="2" customFormat="1">
      <c r="A202" s="39"/>
      <c r="B202" s="174"/>
      <c r="C202" s="175" t="s">
        <v>1422</v>
      </c>
      <c r="D202" s="175" t="s">
        <v>241</v>
      </c>
      <c r="E202" s="176" t="s">
        <v>4487</v>
      </c>
      <c r="F202" s="177" t="s">
        <v>4488</v>
      </c>
      <c r="G202" s="178" t="s">
        <v>2689</v>
      </c>
      <c r="H202" s="179">
        <v>1</v>
      </c>
      <c r="I202" s="180"/>
      <c r="J202" s="181">
        <f>ROUND(I202*H202,2)</f>
        <v>0</v>
      </c>
      <c r="K202" s="177" t="s">
        <v>460</v>
      </c>
      <c r="L202" s="40"/>
      <c r="M202" s="182" t="s">
        <v>3</v>
      </c>
      <c r="N202" s="183" t="s">
        <v>45</v>
      </c>
      <c r="O202" s="73"/>
      <c r="P202" s="184">
        <f>O202*H202</f>
        <v>0</v>
      </c>
      <c r="Q202" s="184">
        <v>0</v>
      </c>
      <c r="R202" s="184">
        <f>Q202*H202</f>
        <v>0</v>
      </c>
      <c r="S202" s="184">
        <v>0</v>
      </c>
      <c r="T202" s="185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186" t="s">
        <v>246</v>
      </c>
      <c r="AT202" s="186" t="s">
        <v>241</v>
      </c>
      <c r="AU202" s="186" t="s">
        <v>86</v>
      </c>
      <c r="AY202" s="20" t="s">
        <v>239</v>
      </c>
      <c r="BE202" s="187">
        <f>IF(N202="základní",J202,0)</f>
        <v>0</v>
      </c>
      <c r="BF202" s="187">
        <f>IF(N202="snížená",J202,0)</f>
        <v>0</v>
      </c>
      <c r="BG202" s="187">
        <f>IF(N202="zákl. přenesená",J202,0)</f>
        <v>0</v>
      </c>
      <c r="BH202" s="187">
        <f>IF(N202="sníž. přenesená",J202,0)</f>
        <v>0</v>
      </c>
      <c r="BI202" s="187">
        <f>IF(N202="nulová",J202,0)</f>
        <v>0</v>
      </c>
      <c r="BJ202" s="20" t="s">
        <v>86</v>
      </c>
      <c r="BK202" s="187">
        <f>ROUND(I202*H202,2)</f>
        <v>0</v>
      </c>
      <c r="BL202" s="20" t="s">
        <v>246</v>
      </c>
      <c r="BM202" s="186" t="s">
        <v>1967</v>
      </c>
    </row>
    <row r="203" s="12" customFormat="1" ht="22.8" customHeight="1">
      <c r="A203" s="12"/>
      <c r="B203" s="161"/>
      <c r="C203" s="12"/>
      <c r="D203" s="162" t="s">
        <v>72</v>
      </c>
      <c r="E203" s="172" t="s">
        <v>3334</v>
      </c>
      <c r="F203" s="172" t="s">
        <v>4489</v>
      </c>
      <c r="G203" s="12"/>
      <c r="H203" s="12"/>
      <c r="I203" s="164"/>
      <c r="J203" s="173">
        <f>BK203</f>
        <v>0</v>
      </c>
      <c r="K203" s="12"/>
      <c r="L203" s="161"/>
      <c r="M203" s="166"/>
      <c r="N203" s="167"/>
      <c r="O203" s="167"/>
      <c r="P203" s="168">
        <f>SUM(P204:P208)</f>
        <v>0</v>
      </c>
      <c r="Q203" s="167"/>
      <c r="R203" s="168">
        <f>SUM(R204:R208)</f>
        <v>0</v>
      </c>
      <c r="S203" s="167"/>
      <c r="T203" s="169">
        <f>SUM(T204:T208)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162" t="s">
        <v>80</v>
      </c>
      <c r="AT203" s="170" t="s">
        <v>72</v>
      </c>
      <c r="AU203" s="170" t="s">
        <v>80</v>
      </c>
      <c r="AY203" s="162" t="s">
        <v>239</v>
      </c>
      <c r="BK203" s="171">
        <f>SUM(BK204:BK208)</f>
        <v>0</v>
      </c>
    </row>
    <row r="204" s="2" customFormat="1" ht="16.5" customHeight="1">
      <c r="A204" s="39"/>
      <c r="B204" s="174"/>
      <c r="C204" s="175" t="s">
        <v>1425</v>
      </c>
      <c r="D204" s="175" t="s">
        <v>241</v>
      </c>
      <c r="E204" s="176" t="s">
        <v>4490</v>
      </c>
      <c r="F204" s="177" t="s">
        <v>4491</v>
      </c>
      <c r="G204" s="178" t="s">
        <v>2689</v>
      </c>
      <c r="H204" s="179">
        <v>1</v>
      </c>
      <c r="I204" s="180"/>
      <c r="J204" s="181">
        <f>ROUND(I204*H204,2)</f>
        <v>0</v>
      </c>
      <c r="K204" s="177" t="s">
        <v>460</v>
      </c>
      <c r="L204" s="40"/>
      <c r="M204" s="182" t="s">
        <v>3</v>
      </c>
      <c r="N204" s="183" t="s">
        <v>45</v>
      </c>
      <c r="O204" s="73"/>
      <c r="P204" s="184">
        <f>O204*H204</f>
        <v>0</v>
      </c>
      <c r="Q204" s="184">
        <v>0</v>
      </c>
      <c r="R204" s="184">
        <f>Q204*H204</f>
        <v>0</v>
      </c>
      <c r="S204" s="184">
        <v>0</v>
      </c>
      <c r="T204" s="18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186" t="s">
        <v>246</v>
      </c>
      <c r="AT204" s="186" t="s">
        <v>241</v>
      </c>
      <c r="AU204" s="186" t="s">
        <v>86</v>
      </c>
      <c r="AY204" s="20" t="s">
        <v>239</v>
      </c>
      <c r="BE204" s="187">
        <f>IF(N204="základní",J204,0)</f>
        <v>0</v>
      </c>
      <c r="BF204" s="187">
        <f>IF(N204="snížená",J204,0)</f>
        <v>0</v>
      </c>
      <c r="BG204" s="187">
        <f>IF(N204="zákl. přenesená",J204,0)</f>
        <v>0</v>
      </c>
      <c r="BH204" s="187">
        <f>IF(N204="sníž. přenesená",J204,0)</f>
        <v>0</v>
      </c>
      <c r="BI204" s="187">
        <f>IF(N204="nulová",J204,0)</f>
        <v>0</v>
      </c>
      <c r="BJ204" s="20" t="s">
        <v>86</v>
      </c>
      <c r="BK204" s="187">
        <f>ROUND(I204*H204,2)</f>
        <v>0</v>
      </c>
      <c r="BL204" s="20" t="s">
        <v>246</v>
      </c>
      <c r="BM204" s="186" t="s">
        <v>1980</v>
      </c>
    </row>
    <row r="205" s="2" customFormat="1" ht="16.5" customHeight="1">
      <c r="A205" s="39"/>
      <c r="B205" s="174"/>
      <c r="C205" s="175" t="s">
        <v>1432</v>
      </c>
      <c r="D205" s="175" t="s">
        <v>241</v>
      </c>
      <c r="E205" s="176" t="s">
        <v>4492</v>
      </c>
      <c r="F205" s="177" t="s">
        <v>4493</v>
      </c>
      <c r="G205" s="178" t="s">
        <v>2689</v>
      </c>
      <c r="H205" s="179">
        <v>1</v>
      </c>
      <c r="I205" s="180"/>
      <c r="J205" s="181">
        <f>ROUND(I205*H205,2)</f>
        <v>0</v>
      </c>
      <c r="K205" s="177" t="s">
        <v>460</v>
      </c>
      <c r="L205" s="40"/>
      <c r="M205" s="182" t="s">
        <v>3</v>
      </c>
      <c r="N205" s="183" t="s">
        <v>45</v>
      </c>
      <c r="O205" s="73"/>
      <c r="P205" s="184">
        <f>O205*H205</f>
        <v>0</v>
      </c>
      <c r="Q205" s="184">
        <v>0</v>
      </c>
      <c r="R205" s="184">
        <f>Q205*H205</f>
        <v>0</v>
      </c>
      <c r="S205" s="184">
        <v>0</v>
      </c>
      <c r="T205" s="185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186" t="s">
        <v>246</v>
      </c>
      <c r="AT205" s="186" t="s">
        <v>241</v>
      </c>
      <c r="AU205" s="186" t="s">
        <v>86</v>
      </c>
      <c r="AY205" s="20" t="s">
        <v>239</v>
      </c>
      <c r="BE205" s="187">
        <f>IF(N205="základní",J205,0)</f>
        <v>0</v>
      </c>
      <c r="BF205" s="187">
        <f>IF(N205="snížená",J205,0)</f>
        <v>0</v>
      </c>
      <c r="BG205" s="187">
        <f>IF(N205="zákl. přenesená",J205,0)</f>
        <v>0</v>
      </c>
      <c r="BH205" s="187">
        <f>IF(N205="sníž. přenesená",J205,0)</f>
        <v>0</v>
      </c>
      <c r="BI205" s="187">
        <f>IF(N205="nulová",J205,0)</f>
        <v>0</v>
      </c>
      <c r="BJ205" s="20" t="s">
        <v>86</v>
      </c>
      <c r="BK205" s="187">
        <f>ROUND(I205*H205,2)</f>
        <v>0</v>
      </c>
      <c r="BL205" s="20" t="s">
        <v>246</v>
      </c>
      <c r="BM205" s="186" t="s">
        <v>1985</v>
      </c>
    </row>
    <row r="206" s="2" customFormat="1" ht="16.5" customHeight="1">
      <c r="A206" s="39"/>
      <c r="B206" s="174"/>
      <c r="C206" s="175" t="s">
        <v>1438</v>
      </c>
      <c r="D206" s="175" t="s">
        <v>241</v>
      </c>
      <c r="E206" s="176" t="s">
        <v>4494</v>
      </c>
      <c r="F206" s="177" t="s">
        <v>4495</v>
      </c>
      <c r="G206" s="178" t="s">
        <v>2689</v>
      </c>
      <c r="H206" s="179">
        <v>1</v>
      </c>
      <c r="I206" s="180"/>
      <c r="J206" s="181">
        <f>ROUND(I206*H206,2)</f>
        <v>0</v>
      </c>
      <c r="K206" s="177" t="s">
        <v>460</v>
      </c>
      <c r="L206" s="40"/>
      <c r="M206" s="182" t="s">
        <v>3</v>
      </c>
      <c r="N206" s="183" t="s">
        <v>45</v>
      </c>
      <c r="O206" s="73"/>
      <c r="P206" s="184">
        <f>O206*H206</f>
        <v>0</v>
      </c>
      <c r="Q206" s="184">
        <v>0</v>
      </c>
      <c r="R206" s="184">
        <f>Q206*H206</f>
        <v>0</v>
      </c>
      <c r="S206" s="184">
        <v>0</v>
      </c>
      <c r="T206" s="185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186" t="s">
        <v>246</v>
      </c>
      <c r="AT206" s="186" t="s">
        <v>241</v>
      </c>
      <c r="AU206" s="186" t="s">
        <v>86</v>
      </c>
      <c r="AY206" s="20" t="s">
        <v>239</v>
      </c>
      <c r="BE206" s="187">
        <f>IF(N206="základní",J206,0)</f>
        <v>0</v>
      </c>
      <c r="BF206" s="187">
        <f>IF(N206="snížená",J206,0)</f>
        <v>0</v>
      </c>
      <c r="BG206" s="187">
        <f>IF(N206="zákl. přenesená",J206,0)</f>
        <v>0</v>
      </c>
      <c r="BH206" s="187">
        <f>IF(N206="sníž. přenesená",J206,0)</f>
        <v>0</v>
      </c>
      <c r="BI206" s="187">
        <f>IF(N206="nulová",J206,0)</f>
        <v>0</v>
      </c>
      <c r="BJ206" s="20" t="s">
        <v>86</v>
      </c>
      <c r="BK206" s="187">
        <f>ROUND(I206*H206,2)</f>
        <v>0</v>
      </c>
      <c r="BL206" s="20" t="s">
        <v>246</v>
      </c>
      <c r="BM206" s="186" t="s">
        <v>1996</v>
      </c>
    </row>
    <row r="207" s="2" customFormat="1" ht="55.5" customHeight="1">
      <c r="A207" s="39"/>
      <c r="B207" s="174"/>
      <c r="C207" s="175" t="s">
        <v>1446</v>
      </c>
      <c r="D207" s="175" t="s">
        <v>241</v>
      </c>
      <c r="E207" s="176" t="s">
        <v>4496</v>
      </c>
      <c r="F207" s="177" t="s">
        <v>4497</v>
      </c>
      <c r="G207" s="178" t="s">
        <v>2689</v>
      </c>
      <c r="H207" s="179">
        <v>1</v>
      </c>
      <c r="I207" s="180"/>
      <c r="J207" s="181">
        <f>ROUND(I207*H207,2)</f>
        <v>0</v>
      </c>
      <c r="K207" s="177" t="s">
        <v>460</v>
      </c>
      <c r="L207" s="40"/>
      <c r="M207" s="182" t="s">
        <v>3</v>
      </c>
      <c r="N207" s="183" t="s">
        <v>45</v>
      </c>
      <c r="O207" s="73"/>
      <c r="P207" s="184">
        <f>O207*H207</f>
        <v>0</v>
      </c>
      <c r="Q207" s="184">
        <v>0</v>
      </c>
      <c r="R207" s="184">
        <f>Q207*H207</f>
        <v>0</v>
      </c>
      <c r="S207" s="184">
        <v>0</v>
      </c>
      <c r="T207" s="18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186" t="s">
        <v>246</v>
      </c>
      <c r="AT207" s="186" t="s">
        <v>241</v>
      </c>
      <c r="AU207" s="186" t="s">
        <v>86</v>
      </c>
      <c r="AY207" s="20" t="s">
        <v>239</v>
      </c>
      <c r="BE207" s="187">
        <f>IF(N207="základní",J207,0)</f>
        <v>0</v>
      </c>
      <c r="BF207" s="187">
        <f>IF(N207="snížená",J207,0)</f>
        <v>0</v>
      </c>
      <c r="BG207" s="187">
        <f>IF(N207="zákl. přenesená",J207,0)</f>
        <v>0</v>
      </c>
      <c r="BH207" s="187">
        <f>IF(N207="sníž. přenesená",J207,0)</f>
        <v>0</v>
      </c>
      <c r="BI207" s="187">
        <f>IF(N207="nulová",J207,0)</f>
        <v>0</v>
      </c>
      <c r="BJ207" s="20" t="s">
        <v>86</v>
      </c>
      <c r="BK207" s="187">
        <f>ROUND(I207*H207,2)</f>
        <v>0</v>
      </c>
      <c r="BL207" s="20" t="s">
        <v>246</v>
      </c>
      <c r="BM207" s="186" t="s">
        <v>2019</v>
      </c>
    </row>
    <row r="208" s="2" customFormat="1" ht="16.5" customHeight="1">
      <c r="A208" s="39"/>
      <c r="B208" s="174"/>
      <c r="C208" s="175" t="s">
        <v>1453</v>
      </c>
      <c r="D208" s="175" t="s">
        <v>241</v>
      </c>
      <c r="E208" s="176" t="s">
        <v>4498</v>
      </c>
      <c r="F208" s="177" t="s">
        <v>4499</v>
      </c>
      <c r="G208" s="178" t="s">
        <v>2689</v>
      </c>
      <c r="H208" s="179">
        <v>1</v>
      </c>
      <c r="I208" s="180"/>
      <c r="J208" s="181">
        <f>ROUND(I208*H208,2)</f>
        <v>0</v>
      </c>
      <c r="K208" s="177" t="s">
        <v>460</v>
      </c>
      <c r="L208" s="40"/>
      <c r="M208" s="222" t="s">
        <v>3</v>
      </c>
      <c r="N208" s="223" t="s">
        <v>45</v>
      </c>
      <c r="O208" s="224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186" t="s">
        <v>246</v>
      </c>
      <c r="AT208" s="186" t="s">
        <v>241</v>
      </c>
      <c r="AU208" s="186" t="s">
        <v>86</v>
      </c>
      <c r="AY208" s="20" t="s">
        <v>239</v>
      </c>
      <c r="BE208" s="187">
        <f>IF(N208="základní",J208,0)</f>
        <v>0</v>
      </c>
      <c r="BF208" s="187">
        <f>IF(N208="snížená",J208,0)</f>
        <v>0</v>
      </c>
      <c r="BG208" s="187">
        <f>IF(N208="zákl. přenesená",J208,0)</f>
        <v>0</v>
      </c>
      <c r="BH208" s="187">
        <f>IF(N208="sníž. přenesená",J208,0)</f>
        <v>0</v>
      </c>
      <c r="BI208" s="187">
        <f>IF(N208="nulová",J208,0)</f>
        <v>0</v>
      </c>
      <c r="BJ208" s="20" t="s">
        <v>86</v>
      </c>
      <c r="BK208" s="187">
        <f>ROUND(I208*H208,2)</f>
        <v>0</v>
      </c>
      <c r="BL208" s="20" t="s">
        <v>246</v>
      </c>
      <c r="BM208" s="186" t="s">
        <v>4500</v>
      </c>
    </row>
    <row r="209" s="2" customFormat="1" ht="6.96" customHeight="1">
      <c r="A209" s="39"/>
      <c r="B209" s="56"/>
      <c r="C209" s="57"/>
      <c r="D209" s="57"/>
      <c r="E209" s="57"/>
      <c r="F209" s="57"/>
      <c r="G209" s="57"/>
      <c r="H209" s="57"/>
      <c r="I209" s="57"/>
      <c r="J209" s="57"/>
      <c r="K209" s="57"/>
      <c r="L209" s="40"/>
      <c r="M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</sheetData>
  <autoFilter ref="C96:K20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169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571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4501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3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ROUND(J85,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ROUND((SUM(BE85:BE114)),  2)</f>
        <v>0</v>
      </c>
      <c r="G35" s="39"/>
      <c r="H35" s="39"/>
      <c r="I35" s="133">
        <v>0.20999999999999999</v>
      </c>
      <c r="J35" s="132">
        <f>ROUND(((SUM(BE85:BE114))*I35),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ROUND((SUM(BF85:BF114)),  2)</f>
        <v>0</v>
      </c>
      <c r="G36" s="39"/>
      <c r="H36" s="39"/>
      <c r="I36" s="133">
        <v>0.14999999999999999</v>
      </c>
      <c r="J36" s="132">
        <f>ROUND(((SUM(BF85:BF114))*I36),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ROUND((SUM(BG85:BG114)),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ROUND((SUM(BH85:BH114)),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ROUND((SUM(BI85:BI114)),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571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SO-04.06 - Fotovoltaika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J85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2" customFormat="1" ht="21.84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6.96" customHeight="1">
      <c r="A65" s="39"/>
      <c r="B65" s="56"/>
      <c r="C65" s="57"/>
      <c r="D65" s="57"/>
      <c r="E65" s="57"/>
      <c r="F65" s="57"/>
      <c r="G65" s="57"/>
      <c r="H65" s="57"/>
      <c r="I65" s="57"/>
      <c r="J65" s="57"/>
      <c r="K65" s="57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9" s="2" customFormat="1" ht="6.96" customHeight="1">
      <c r="A69" s="39"/>
      <c r="B69" s="58"/>
      <c r="C69" s="59"/>
      <c r="D69" s="59"/>
      <c r="E69" s="59"/>
      <c r="F69" s="59"/>
      <c r="G69" s="59"/>
      <c r="H69" s="59"/>
      <c r="I69" s="59"/>
      <c r="J69" s="59"/>
      <c r="K69" s="59"/>
      <c r="L69" s="12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="2" customFormat="1" ht="24.96" customHeight="1">
      <c r="A70" s="39"/>
      <c r="B70" s="40"/>
      <c r="C70" s="24" t="s">
        <v>224</v>
      </c>
      <c r="D70" s="39"/>
      <c r="E70" s="39"/>
      <c r="F70" s="39"/>
      <c r="G70" s="39"/>
      <c r="H70" s="39"/>
      <c r="I70" s="39"/>
      <c r="J70" s="39"/>
      <c r="K70" s="39"/>
      <c r="L70" s="12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="2" customFormat="1" ht="6.96" customHeight="1">
      <c r="A71" s="39"/>
      <c r="B71" s="40"/>
      <c r="C71" s="39"/>
      <c r="D71" s="39"/>
      <c r="E71" s="39"/>
      <c r="F71" s="39"/>
      <c r="G71" s="39"/>
      <c r="H71" s="39"/>
      <c r="I71" s="39"/>
      <c r="J71" s="39"/>
      <c r="K71" s="39"/>
      <c r="L71" s="12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12" customHeight="1">
      <c r="A72" s="39"/>
      <c r="B72" s="40"/>
      <c r="C72" s="33" t="s">
        <v>17</v>
      </c>
      <c r="D72" s="39"/>
      <c r="E72" s="39"/>
      <c r="F72" s="39"/>
      <c r="G72" s="39"/>
      <c r="H72" s="39"/>
      <c r="I72" s="39"/>
      <c r="J72" s="39"/>
      <c r="K72" s="39"/>
      <c r="L72" s="12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16.5" customHeight="1">
      <c r="A73" s="39"/>
      <c r="B73" s="40"/>
      <c r="C73" s="39"/>
      <c r="D73" s="39"/>
      <c r="E73" s="125" t="str">
        <f>E7</f>
        <v>Kolovraty - dostupné bydlení</v>
      </c>
      <c r="F73" s="33"/>
      <c r="G73" s="33"/>
      <c r="H73" s="33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1" customFormat="1" ht="12" customHeight="1">
      <c r="B74" s="23"/>
      <c r="C74" s="33" t="s">
        <v>213</v>
      </c>
      <c r="L74" s="23"/>
    </row>
    <row r="75" s="2" customFormat="1" ht="16.5" customHeight="1">
      <c r="A75" s="39"/>
      <c r="B75" s="40"/>
      <c r="C75" s="39"/>
      <c r="D75" s="39"/>
      <c r="E75" s="125" t="s">
        <v>571</v>
      </c>
      <c r="F75" s="39"/>
      <c r="G75" s="39"/>
      <c r="H75" s="39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2" customHeight="1">
      <c r="A76" s="39"/>
      <c r="B76" s="40"/>
      <c r="C76" s="33" t="s">
        <v>215</v>
      </c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6.5" customHeight="1">
      <c r="A77" s="39"/>
      <c r="B77" s="40"/>
      <c r="C77" s="39"/>
      <c r="D77" s="39"/>
      <c r="E77" s="63" t="str">
        <f>E11</f>
        <v>SO-04.06 - Fotovoltaika</v>
      </c>
      <c r="F77" s="39"/>
      <c r="G77" s="39"/>
      <c r="H77" s="39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39"/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22</v>
      </c>
      <c r="D79" s="39"/>
      <c r="E79" s="39"/>
      <c r="F79" s="28" t="str">
        <f>F14</f>
        <v>Kolovraty</v>
      </c>
      <c r="G79" s="39"/>
      <c r="H79" s="39"/>
      <c r="I79" s="33" t="s">
        <v>24</v>
      </c>
      <c r="J79" s="65" t="str">
        <f>IF(J14="","",J14)</f>
        <v>28. 6. 2021</v>
      </c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39"/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5.15" customHeight="1">
      <c r="A81" s="39"/>
      <c r="B81" s="40"/>
      <c r="C81" s="33" t="s">
        <v>26</v>
      </c>
      <c r="D81" s="39"/>
      <c r="E81" s="39"/>
      <c r="F81" s="28" t="str">
        <f>E17</f>
        <v>atelier HETA s.r.o.</v>
      </c>
      <c r="G81" s="39"/>
      <c r="H81" s="39"/>
      <c r="I81" s="33" t="s">
        <v>32</v>
      </c>
      <c r="J81" s="37" t="str">
        <f>E23</f>
        <v>atelier HETA s.r.o.</v>
      </c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5.15" customHeight="1">
      <c r="A82" s="39"/>
      <c r="B82" s="40"/>
      <c r="C82" s="33" t="s">
        <v>30</v>
      </c>
      <c r="D82" s="39"/>
      <c r="E82" s="39"/>
      <c r="F82" s="28" t="str">
        <f>IF(E20="","",E20)</f>
        <v>Vyplň údaj</v>
      </c>
      <c r="G82" s="39"/>
      <c r="H82" s="39"/>
      <c r="I82" s="33" t="s">
        <v>34</v>
      </c>
      <c r="J82" s="37" t="str">
        <f>E26</f>
        <v>Toman Martin</v>
      </c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0.32" customHeight="1">
      <c r="A83" s="39"/>
      <c r="B83" s="40"/>
      <c r="C83" s="39"/>
      <c r="D83" s="39"/>
      <c r="E83" s="39"/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1" customFormat="1" ht="29.28" customHeight="1">
      <c r="A84" s="151"/>
      <c r="B84" s="152"/>
      <c r="C84" s="153" t="s">
        <v>225</v>
      </c>
      <c r="D84" s="154" t="s">
        <v>58</v>
      </c>
      <c r="E84" s="154" t="s">
        <v>54</v>
      </c>
      <c r="F84" s="154" t="s">
        <v>55</v>
      </c>
      <c r="G84" s="154" t="s">
        <v>226</v>
      </c>
      <c r="H84" s="154" t="s">
        <v>227</v>
      </c>
      <c r="I84" s="154" t="s">
        <v>228</v>
      </c>
      <c r="J84" s="154" t="s">
        <v>219</v>
      </c>
      <c r="K84" s="155" t="s">
        <v>229</v>
      </c>
      <c r="L84" s="156"/>
      <c r="M84" s="81" t="s">
        <v>3</v>
      </c>
      <c r="N84" s="82" t="s">
        <v>43</v>
      </c>
      <c r="O84" s="82" t="s">
        <v>230</v>
      </c>
      <c r="P84" s="82" t="s">
        <v>231</v>
      </c>
      <c r="Q84" s="82" t="s">
        <v>232</v>
      </c>
      <c r="R84" s="82" t="s">
        <v>233</v>
      </c>
      <c r="S84" s="82" t="s">
        <v>234</v>
      </c>
      <c r="T84" s="83" t="s">
        <v>235</v>
      </c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</row>
    <row r="85" s="2" customFormat="1" ht="22.8" customHeight="1">
      <c r="A85" s="39"/>
      <c r="B85" s="40"/>
      <c r="C85" s="88" t="s">
        <v>236</v>
      </c>
      <c r="D85" s="39"/>
      <c r="E85" s="39"/>
      <c r="F85" s="39"/>
      <c r="G85" s="39"/>
      <c r="H85" s="39"/>
      <c r="I85" s="39"/>
      <c r="J85" s="157">
        <f>BK85</f>
        <v>0</v>
      </c>
      <c r="K85" s="39"/>
      <c r="L85" s="40"/>
      <c r="M85" s="84"/>
      <c r="N85" s="69"/>
      <c r="O85" s="85"/>
      <c r="P85" s="158">
        <f>SUM(P86:P114)</f>
        <v>0</v>
      </c>
      <c r="Q85" s="85"/>
      <c r="R85" s="158">
        <f>SUM(R86:R114)</f>
        <v>0</v>
      </c>
      <c r="S85" s="85"/>
      <c r="T85" s="159">
        <f>SUM(T86:T114)</f>
        <v>0</v>
      </c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T85" s="20" t="s">
        <v>72</v>
      </c>
      <c r="AU85" s="20" t="s">
        <v>220</v>
      </c>
      <c r="BK85" s="160">
        <f>SUM(BK86:BK114)</f>
        <v>0</v>
      </c>
    </row>
    <row r="86" s="2" customFormat="1" ht="33" customHeight="1">
      <c r="A86" s="39"/>
      <c r="B86" s="174"/>
      <c r="C86" s="175" t="s">
        <v>80</v>
      </c>
      <c r="D86" s="175" t="s">
        <v>241</v>
      </c>
      <c r="E86" s="176" t="s">
        <v>4502</v>
      </c>
      <c r="F86" s="177" t="s">
        <v>4503</v>
      </c>
      <c r="G86" s="178" t="s">
        <v>326</v>
      </c>
      <c r="H86" s="179">
        <v>300</v>
      </c>
      <c r="I86" s="180"/>
      <c r="J86" s="181">
        <f>ROUND(I86*H86,2)</f>
        <v>0</v>
      </c>
      <c r="K86" s="177" t="s">
        <v>460</v>
      </c>
      <c r="L86" s="40"/>
      <c r="M86" s="182" t="s">
        <v>3</v>
      </c>
      <c r="N86" s="183" t="s">
        <v>45</v>
      </c>
      <c r="O86" s="73"/>
      <c r="P86" s="184">
        <f>O86*H86</f>
        <v>0</v>
      </c>
      <c r="Q86" s="184">
        <v>0</v>
      </c>
      <c r="R86" s="184">
        <f>Q86*H86</f>
        <v>0</v>
      </c>
      <c r="S86" s="184">
        <v>0</v>
      </c>
      <c r="T86" s="185">
        <f>S86*H86</f>
        <v>0</v>
      </c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R86" s="186" t="s">
        <v>246</v>
      </c>
      <c r="AT86" s="186" t="s">
        <v>241</v>
      </c>
      <c r="AU86" s="186" t="s">
        <v>73</v>
      </c>
      <c r="AY86" s="20" t="s">
        <v>239</v>
      </c>
      <c r="BE86" s="187">
        <f>IF(N86="základní",J86,0)</f>
        <v>0</v>
      </c>
      <c r="BF86" s="187">
        <f>IF(N86="snížená",J86,0)</f>
        <v>0</v>
      </c>
      <c r="BG86" s="187">
        <f>IF(N86="zákl. přenesená",J86,0)</f>
        <v>0</v>
      </c>
      <c r="BH86" s="187">
        <f>IF(N86="sníž. přenesená",J86,0)</f>
        <v>0</v>
      </c>
      <c r="BI86" s="187">
        <f>IF(N86="nulová",J86,0)</f>
        <v>0</v>
      </c>
      <c r="BJ86" s="20" t="s">
        <v>86</v>
      </c>
      <c r="BK86" s="187">
        <f>ROUND(I86*H86,2)</f>
        <v>0</v>
      </c>
      <c r="BL86" s="20" t="s">
        <v>246</v>
      </c>
      <c r="BM86" s="186" t="s">
        <v>86</v>
      </c>
    </row>
    <row r="87" s="2" customFormat="1" ht="16.5" customHeight="1">
      <c r="A87" s="39"/>
      <c r="B87" s="174"/>
      <c r="C87" s="175" t="s">
        <v>86</v>
      </c>
      <c r="D87" s="175" t="s">
        <v>241</v>
      </c>
      <c r="E87" s="176" t="s">
        <v>4504</v>
      </c>
      <c r="F87" s="177" t="s">
        <v>4505</v>
      </c>
      <c r="G87" s="178" t="s">
        <v>326</v>
      </c>
      <c r="H87" s="179">
        <v>300</v>
      </c>
      <c r="I87" s="180"/>
      <c r="J87" s="181">
        <f>ROUND(I87*H87,2)</f>
        <v>0</v>
      </c>
      <c r="K87" s="177" t="s">
        <v>460</v>
      </c>
      <c r="L87" s="40"/>
      <c r="M87" s="182" t="s">
        <v>3</v>
      </c>
      <c r="N87" s="183" t="s">
        <v>45</v>
      </c>
      <c r="O87" s="73"/>
      <c r="P87" s="184">
        <f>O87*H87</f>
        <v>0</v>
      </c>
      <c r="Q87" s="184">
        <v>0</v>
      </c>
      <c r="R87" s="184">
        <f>Q87*H87</f>
        <v>0</v>
      </c>
      <c r="S87" s="184">
        <v>0</v>
      </c>
      <c r="T87" s="185">
        <f>S87*H87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R87" s="186" t="s">
        <v>246</v>
      </c>
      <c r="AT87" s="186" t="s">
        <v>241</v>
      </c>
      <c r="AU87" s="186" t="s">
        <v>73</v>
      </c>
      <c r="AY87" s="20" t="s">
        <v>239</v>
      </c>
      <c r="BE87" s="187">
        <f>IF(N87="základní",J87,0)</f>
        <v>0</v>
      </c>
      <c r="BF87" s="187">
        <f>IF(N87="snížená",J87,0)</f>
        <v>0</v>
      </c>
      <c r="BG87" s="187">
        <f>IF(N87="zákl. přenesená",J87,0)</f>
        <v>0</v>
      </c>
      <c r="BH87" s="187">
        <f>IF(N87="sníž. přenesená",J87,0)</f>
        <v>0</v>
      </c>
      <c r="BI87" s="187">
        <f>IF(N87="nulová",J87,0)</f>
        <v>0</v>
      </c>
      <c r="BJ87" s="20" t="s">
        <v>86</v>
      </c>
      <c r="BK87" s="187">
        <f>ROUND(I87*H87,2)</f>
        <v>0</v>
      </c>
      <c r="BL87" s="20" t="s">
        <v>246</v>
      </c>
      <c r="BM87" s="186" t="s">
        <v>246</v>
      </c>
    </row>
    <row r="88" s="2" customFormat="1" ht="21.75" customHeight="1">
      <c r="A88" s="39"/>
      <c r="B88" s="174"/>
      <c r="C88" s="175" t="s">
        <v>117</v>
      </c>
      <c r="D88" s="175" t="s">
        <v>241</v>
      </c>
      <c r="E88" s="176" t="s">
        <v>4506</v>
      </c>
      <c r="F88" s="177" t="s">
        <v>4507</v>
      </c>
      <c r="G88" s="178" t="s">
        <v>385</v>
      </c>
      <c r="H88" s="179">
        <v>8</v>
      </c>
      <c r="I88" s="180"/>
      <c r="J88" s="181">
        <f>ROUND(I88*H88,2)</f>
        <v>0</v>
      </c>
      <c r="K88" s="177" t="s">
        <v>460</v>
      </c>
      <c r="L88" s="40"/>
      <c r="M88" s="182" t="s">
        <v>3</v>
      </c>
      <c r="N88" s="183" t="s">
        <v>45</v>
      </c>
      <c r="O88" s="73"/>
      <c r="P88" s="184">
        <f>O88*H88</f>
        <v>0</v>
      </c>
      <c r="Q88" s="184">
        <v>0</v>
      </c>
      <c r="R88" s="184">
        <f>Q88*H88</f>
        <v>0</v>
      </c>
      <c r="S88" s="184">
        <v>0</v>
      </c>
      <c r="T88" s="185">
        <f>S88*H88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R88" s="186" t="s">
        <v>246</v>
      </c>
      <c r="AT88" s="186" t="s">
        <v>241</v>
      </c>
      <c r="AU88" s="186" t="s">
        <v>73</v>
      </c>
      <c r="AY88" s="20" t="s">
        <v>239</v>
      </c>
      <c r="BE88" s="187">
        <f>IF(N88="základní",J88,0)</f>
        <v>0</v>
      </c>
      <c r="BF88" s="187">
        <f>IF(N88="snížená",J88,0)</f>
        <v>0</v>
      </c>
      <c r="BG88" s="187">
        <f>IF(N88="zákl. přenesená",J88,0)</f>
        <v>0</v>
      </c>
      <c r="BH88" s="187">
        <f>IF(N88="sníž. přenesená",J88,0)</f>
        <v>0</v>
      </c>
      <c r="BI88" s="187">
        <f>IF(N88="nulová",J88,0)</f>
        <v>0</v>
      </c>
      <c r="BJ88" s="20" t="s">
        <v>86</v>
      </c>
      <c r="BK88" s="187">
        <f>ROUND(I88*H88,2)</f>
        <v>0</v>
      </c>
      <c r="BL88" s="20" t="s">
        <v>246</v>
      </c>
      <c r="BM88" s="186" t="s">
        <v>276</v>
      </c>
    </row>
    <row r="89" s="2" customFormat="1" ht="16.5" customHeight="1">
      <c r="A89" s="39"/>
      <c r="B89" s="174"/>
      <c r="C89" s="175" t="s">
        <v>246</v>
      </c>
      <c r="D89" s="175" t="s">
        <v>241</v>
      </c>
      <c r="E89" s="176" t="s">
        <v>4508</v>
      </c>
      <c r="F89" s="177" t="s">
        <v>4509</v>
      </c>
      <c r="G89" s="178" t="s">
        <v>385</v>
      </c>
      <c r="H89" s="179">
        <v>16</v>
      </c>
      <c r="I89" s="180"/>
      <c r="J89" s="181">
        <f>ROUND(I89*H89,2)</f>
        <v>0</v>
      </c>
      <c r="K89" s="177" t="s">
        <v>460</v>
      </c>
      <c r="L89" s="40"/>
      <c r="M89" s="182" t="s">
        <v>3</v>
      </c>
      <c r="N89" s="183" t="s">
        <v>45</v>
      </c>
      <c r="O89" s="73"/>
      <c r="P89" s="184">
        <f>O89*H89</f>
        <v>0</v>
      </c>
      <c r="Q89" s="184">
        <v>0</v>
      </c>
      <c r="R89" s="184">
        <f>Q89*H89</f>
        <v>0</v>
      </c>
      <c r="S89" s="184">
        <v>0</v>
      </c>
      <c r="T89" s="185">
        <f>S89*H89</f>
        <v>0</v>
      </c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R89" s="186" t="s">
        <v>246</v>
      </c>
      <c r="AT89" s="186" t="s">
        <v>241</v>
      </c>
      <c r="AU89" s="186" t="s">
        <v>73</v>
      </c>
      <c r="AY89" s="20" t="s">
        <v>239</v>
      </c>
      <c r="BE89" s="187">
        <f>IF(N89="základní",J89,0)</f>
        <v>0</v>
      </c>
      <c r="BF89" s="187">
        <f>IF(N89="snížená",J89,0)</f>
        <v>0</v>
      </c>
      <c r="BG89" s="187">
        <f>IF(N89="zákl. přenesená",J89,0)</f>
        <v>0</v>
      </c>
      <c r="BH89" s="187">
        <f>IF(N89="sníž. přenesená",J89,0)</f>
        <v>0</v>
      </c>
      <c r="BI89" s="187">
        <f>IF(N89="nulová",J89,0)</f>
        <v>0</v>
      </c>
      <c r="BJ89" s="20" t="s">
        <v>86</v>
      </c>
      <c r="BK89" s="187">
        <f>ROUND(I89*H89,2)</f>
        <v>0</v>
      </c>
      <c r="BL89" s="20" t="s">
        <v>246</v>
      </c>
      <c r="BM89" s="186" t="s">
        <v>287</v>
      </c>
    </row>
    <row r="90" s="2" customFormat="1" ht="16.5" customHeight="1">
      <c r="A90" s="39"/>
      <c r="B90" s="174"/>
      <c r="C90" s="175" t="s">
        <v>271</v>
      </c>
      <c r="D90" s="175" t="s">
        <v>241</v>
      </c>
      <c r="E90" s="176" t="s">
        <v>4510</v>
      </c>
      <c r="F90" s="177" t="s">
        <v>4511</v>
      </c>
      <c r="G90" s="178" t="s">
        <v>385</v>
      </c>
      <c r="H90" s="179">
        <v>16</v>
      </c>
      <c r="I90" s="180"/>
      <c r="J90" s="181">
        <f>ROUND(I90*H90,2)</f>
        <v>0</v>
      </c>
      <c r="K90" s="177" t="s">
        <v>460</v>
      </c>
      <c r="L90" s="40"/>
      <c r="M90" s="182" t="s">
        <v>3</v>
      </c>
      <c r="N90" s="183" t="s">
        <v>45</v>
      </c>
      <c r="O90" s="73"/>
      <c r="P90" s="184">
        <f>O90*H90</f>
        <v>0</v>
      </c>
      <c r="Q90" s="184">
        <v>0</v>
      </c>
      <c r="R90" s="184">
        <f>Q90*H90</f>
        <v>0</v>
      </c>
      <c r="S90" s="184">
        <v>0</v>
      </c>
      <c r="T90" s="185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186" t="s">
        <v>246</v>
      </c>
      <c r="AT90" s="186" t="s">
        <v>241</v>
      </c>
      <c r="AU90" s="186" t="s">
        <v>73</v>
      </c>
      <c r="AY90" s="20" t="s">
        <v>239</v>
      </c>
      <c r="BE90" s="187">
        <f>IF(N90="základní",J90,0)</f>
        <v>0</v>
      </c>
      <c r="BF90" s="187">
        <f>IF(N90="snížená",J90,0)</f>
        <v>0</v>
      </c>
      <c r="BG90" s="187">
        <f>IF(N90="zákl. přenesená",J90,0)</f>
        <v>0</v>
      </c>
      <c r="BH90" s="187">
        <f>IF(N90="sníž. přenesená",J90,0)</f>
        <v>0</v>
      </c>
      <c r="BI90" s="187">
        <f>IF(N90="nulová",J90,0)</f>
        <v>0</v>
      </c>
      <c r="BJ90" s="20" t="s">
        <v>86</v>
      </c>
      <c r="BK90" s="187">
        <f>ROUND(I90*H90,2)</f>
        <v>0</v>
      </c>
      <c r="BL90" s="20" t="s">
        <v>246</v>
      </c>
      <c r="BM90" s="186" t="s">
        <v>299</v>
      </c>
    </row>
    <row r="91" s="2" customFormat="1" ht="16.5" customHeight="1">
      <c r="A91" s="39"/>
      <c r="B91" s="174"/>
      <c r="C91" s="175" t="s">
        <v>276</v>
      </c>
      <c r="D91" s="175" t="s">
        <v>241</v>
      </c>
      <c r="E91" s="176" t="s">
        <v>4512</v>
      </c>
      <c r="F91" s="177" t="s">
        <v>4513</v>
      </c>
      <c r="G91" s="178" t="s">
        <v>385</v>
      </c>
      <c r="H91" s="179">
        <v>1</v>
      </c>
      <c r="I91" s="180"/>
      <c r="J91" s="181">
        <f>ROUND(I91*H91,2)</f>
        <v>0</v>
      </c>
      <c r="K91" s="177" t="s">
        <v>460</v>
      </c>
      <c r="L91" s="40"/>
      <c r="M91" s="182" t="s">
        <v>3</v>
      </c>
      <c r="N91" s="183" t="s">
        <v>45</v>
      </c>
      <c r="O91" s="73"/>
      <c r="P91" s="184">
        <f>O91*H91</f>
        <v>0</v>
      </c>
      <c r="Q91" s="184">
        <v>0</v>
      </c>
      <c r="R91" s="184">
        <f>Q91*H91</f>
        <v>0</v>
      </c>
      <c r="S91" s="184">
        <v>0</v>
      </c>
      <c r="T91" s="185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186" t="s">
        <v>246</v>
      </c>
      <c r="AT91" s="186" t="s">
        <v>241</v>
      </c>
      <c r="AU91" s="186" t="s">
        <v>73</v>
      </c>
      <c r="AY91" s="20" t="s">
        <v>239</v>
      </c>
      <c r="BE91" s="187">
        <f>IF(N91="základní",J91,0)</f>
        <v>0</v>
      </c>
      <c r="BF91" s="187">
        <f>IF(N91="snížená",J91,0)</f>
        <v>0</v>
      </c>
      <c r="BG91" s="187">
        <f>IF(N91="zákl. přenesená",J91,0)</f>
        <v>0</v>
      </c>
      <c r="BH91" s="187">
        <f>IF(N91="sníž. přenesená",J91,0)</f>
        <v>0</v>
      </c>
      <c r="BI91" s="187">
        <f>IF(N91="nulová",J91,0)</f>
        <v>0</v>
      </c>
      <c r="BJ91" s="20" t="s">
        <v>86</v>
      </c>
      <c r="BK91" s="187">
        <f>ROUND(I91*H91,2)</f>
        <v>0</v>
      </c>
      <c r="BL91" s="20" t="s">
        <v>246</v>
      </c>
      <c r="BM91" s="186" t="s">
        <v>357</v>
      </c>
    </row>
    <row r="92" s="2" customFormat="1">
      <c r="A92" s="39"/>
      <c r="B92" s="174"/>
      <c r="C92" s="175" t="s">
        <v>283</v>
      </c>
      <c r="D92" s="175" t="s">
        <v>241</v>
      </c>
      <c r="E92" s="176" t="s">
        <v>4514</v>
      </c>
      <c r="F92" s="177" t="s">
        <v>4515</v>
      </c>
      <c r="G92" s="178" t="s">
        <v>385</v>
      </c>
      <c r="H92" s="179">
        <v>2</v>
      </c>
      <c r="I92" s="180"/>
      <c r="J92" s="181">
        <f>ROUND(I92*H92,2)</f>
        <v>0</v>
      </c>
      <c r="K92" s="177" t="s">
        <v>460</v>
      </c>
      <c r="L92" s="40"/>
      <c r="M92" s="182" t="s">
        <v>3</v>
      </c>
      <c r="N92" s="183" t="s">
        <v>45</v>
      </c>
      <c r="O92" s="73"/>
      <c r="P92" s="184">
        <f>O92*H92</f>
        <v>0</v>
      </c>
      <c r="Q92" s="184">
        <v>0</v>
      </c>
      <c r="R92" s="184">
        <f>Q92*H92</f>
        <v>0</v>
      </c>
      <c r="S92" s="184">
        <v>0</v>
      </c>
      <c r="T92" s="185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186" t="s">
        <v>246</v>
      </c>
      <c r="AT92" s="186" t="s">
        <v>241</v>
      </c>
      <c r="AU92" s="186" t="s">
        <v>73</v>
      </c>
      <c r="AY92" s="20" t="s">
        <v>239</v>
      </c>
      <c r="BE92" s="187">
        <f>IF(N92="základní",J92,0)</f>
        <v>0</v>
      </c>
      <c r="BF92" s="187">
        <f>IF(N92="snížená",J92,0)</f>
        <v>0</v>
      </c>
      <c r="BG92" s="187">
        <f>IF(N92="zákl. přenesená",J92,0)</f>
        <v>0</v>
      </c>
      <c r="BH92" s="187">
        <f>IF(N92="sníž. přenesená",J92,0)</f>
        <v>0</v>
      </c>
      <c r="BI92" s="187">
        <f>IF(N92="nulová",J92,0)</f>
        <v>0</v>
      </c>
      <c r="BJ92" s="20" t="s">
        <v>86</v>
      </c>
      <c r="BK92" s="187">
        <f>ROUND(I92*H92,2)</f>
        <v>0</v>
      </c>
      <c r="BL92" s="20" t="s">
        <v>246</v>
      </c>
      <c r="BM92" s="186" t="s">
        <v>368</v>
      </c>
    </row>
    <row r="93" s="2" customFormat="1">
      <c r="A93" s="39"/>
      <c r="B93" s="174"/>
      <c r="C93" s="175" t="s">
        <v>287</v>
      </c>
      <c r="D93" s="175" t="s">
        <v>241</v>
      </c>
      <c r="E93" s="176" t="s">
        <v>4516</v>
      </c>
      <c r="F93" s="177" t="s">
        <v>4517</v>
      </c>
      <c r="G93" s="178" t="s">
        <v>326</v>
      </c>
      <c r="H93" s="179">
        <v>10</v>
      </c>
      <c r="I93" s="180"/>
      <c r="J93" s="181">
        <f>ROUND(I93*H93,2)</f>
        <v>0</v>
      </c>
      <c r="K93" s="177" t="s">
        <v>460</v>
      </c>
      <c r="L93" s="40"/>
      <c r="M93" s="182" t="s">
        <v>3</v>
      </c>
      <c r="N93" s="183" t="s">
        <v>45</v>
      </c>
      <c r="O93" s="73"/>
      <c r="P93" s="184">
        <f>O93*H93</f>
        <v>0</v>
      </c>
      <c r="Q93" s="184">
        <v>0</v>
      </c>
      <c r="R93" s="184">
        <f>Q93*H93</f>
        <v>0</v>
      </c>
      <c r="S93" s="184">
        <v>0</v>
      </c>
      <c r="T93" s="185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186" t="s">
        <v>246</v>
      </c>
      <c r="AT93" s="186" t="s">
        <v>241</v>
      </c>
      <c r="AU93" s="186" t="s">
        <v>73</v>
      </c>
      <c r="AY93" s="20" t="s">
        <v>239</v>
      </c>
      <c r="BE93" s="187">
        <f>IF(N93="základní",J93,0)</f>
        <v>0</v>
      </c>
      <c r="BF93" s="187">
        <f>IF(N93="snížená",J93,0)</f>
        <v>0</v>
      </c>
      <c r="BG93" s="187">
        <f>IF(N93="zákl. přenesená",J93,0)</f>
        <v>0</v>
      </c>
      <c r="BH93" s="187">
        <f>IF(N93="sníž. přenesená",J93,0)</f>
        <v>0</v>
      </c>
      <c r="BI93" s="187">
        <f>IF(N93="nulová",J93,0)</f>
        <v>0</v>
      </c>
      <c r="BJ93" s="20" t="s">
        <v>86</v>
      </c>
      <c r="BK93" s="187">
        <f>ROUND(I93*H93,2)</f>
        <v>0</v>
      </c>
      <c r="BL93" s="20" t="s">
        <v>246</v>
      </c>
      <c r="BM93" s="186" t="s">
        <v>377</v>
      </c>
    </row>
    <row r="94" s="2" customFormat="1">
      <c r="A94" s="39"/>
      <c r="B94" s="174"/>
      <c r="C94" s="175" t="s">
        <v>293</v>
      </c>
      <c r="D94" s="175" t="s">
        <v>241</v>
      </c>
      <c r="E94" s="176" t="s">
        <v>4518</v>
      </c>
      <c r="F94" s="177" t="s">
        <v>4519</v>
      </c>
      <c r="G94" s="178" t="s">
        <v>326</v>
      </c>
      <c r="H94" s="179">
        <v>10</v>
      </c>
      <c r="I94" s="180"/>
      <c r="J94" s="181">
        <f>ROUND(I94*H94,2)</f>
        <v>0</v>
      </c>
      <c r="K94" s="177" t="s">
        <v>460</v>
      </c>
      <c r="L94" s="40"/>
      <c r="M94" s="182" t="s">
        <v>3</v>
      </c>
      <c r="N94" s="183" t="s">
        <v>45</v>
      </c>
      <c r="O94" s="73"/>
      <c r="P94" s="184">
        <f>O94*H94</f>
        <v>0</v>
      </c>
      <c r="Q94" s="184">
        <v>0</v>
      </c>
      <c r="R94" s="184">
        <f>Q94*H94</f>
        <v>0</v>
      </c>
      <c r="S94" s="184">
        <v>0</v>
      </c>
      <c r="T94" s="185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186" t="s">
        <v>246</v>
      </c>
      <c r="AT94" s="186" t="s">
        <v>241</v>
      </c>
      <c r="AU94" s="186" t="s">
        <v>73</v>
      </c>
      <c r="AY94" s="20" t="s">
        <v>239</v>
      </c>
      <c r="BE94" s="187">
        <f>IF(N94="základní",J94,0)</f>
        <v>0</v>
      </c>
      <c r="BF94" s="187">
        <f>IF(N94="snížená",J94,0)</f>
        <v>0</v>
      </c>
      <c r="BG94" s="187">
        <f>IF(N94="zákl. přenesená",J94,0)</f>
        <v>0</v>
      </c>
      <c r="BH94" s="187">
        <f>IF(N94="sníž. přenesená",J94,0)</f>
        <v>0</v>
      </c>
      <c r="BI94" s="187">
        <f>IF(N94="nulová",J94,0)</f>
        <v>0</v>
      </c>
      <c r="BJ94" s="20" t="s">
        <v>86</v>
      </c>
      <c r="BK94" s="187">
        <f>ROUND(I94*H94,2)</f>
        <v>0</v>
      </c>
      <c r="BL94" s="20" t="s">
        <v>246</v>
      </c>
      <c r="BM94" s="186" t="s">
        <v>387</v>
      </c>
    </row>
    <row r="95" s="2" customFormat="1">
      <c r="A95" s="39"/>
      <c r="B95" s="174"/>
      <c r="C95" s="175" t="s">
        <v>299</v>
      </c>
      <c r="D95" s="175" t="s">
        <v>241</v>
      </c>
      <c r="E95" s="176" t="s">
        <v>4520</v>
      </c>
      <c r="F95" s="177" t="s">
        <v>4521</v>
      </c>
      <c r="G95" s="178" t="s">
        <v>326</v>
      </c>
      <c r="H95" s="179">
        <v>25</v>
      </c>
      <c r="I95" s="180"/>
      <c r="J95" s="181">
        <f>ROUND(I95*H95,2)</f>
        <v>0</v>
      </c>
      <c r="K95" s="177" t="s">
        <v>460</v>
      </c>
      <c r="L95" s="40"/>
      <c r="M95" s="182" t="s">
        <v>3</v>
      </c>
      <c r="N95" s="183" t="s">
        <v>45</v>
      </c>
      <c r="O95" s="73"/>
      <c r="P95" s="184">
        <f>O95*H95</f>
        <v>0</v>
      </c>
      <c r="Q95" s="184">
        <v>0</v>
      </c>
      <c r="R95" s="184">
        <f>Q95*H95</f>
        <v>0</v>
      </c>
      <c r="S95" s="184">
        <v>0</v>
      </c>
      <c r="T95" s="185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186" t="s">
        <v>246</v>
      </c>
      <c r="AT95" s="186" t="s">
        <v>241</v>
      </c>
      <c r="AU95" s="186" t="s">
        <v>73</v>
      </c>
      <c r="AY95" s="20" t="s">
        <v>239</v>
      </c>
      <c r="BE95" s="187">
        <f>IF(N95="základní",J95,0)</f>
        <v>0</v>
      </c>
      <c r="BF95" s="187">
        <f>IF(N95="snížená",J95,0)</f>
        <v>0</v>
      </c>
      <c r="BG95" s="187">
        <f>IF(N95="zákl. přenesená",J95,0)</f>
        <v>0</v>
      </c>
      <c r="BH95" s="187">
        <f>IF(N95="sníž. přenesená",J95,0)</f>
        <v>0</v>
      </c>
      <c r="BI95" s="187">
        <f>IF(N95="nulová",J95,0)</f>
        <v>0</v>
      </c>
      <c r="BJ95" s="20" t="s">
        <v>86</v>
      </c>
      <c r="BK95" s="187">
        <f>ROUND(I95*H95,2)</f>
        <v>0</v>
      </c>
      <c r="BL95" s="20" t="s">
        <v>246</v>
      </c>
      <c r="BM95" s="186" t="s">
        <v>397</v>
      </c>
    </row>
    <row r="96" s="2" customFormat="1" ht="16.5" customHeight="1">
      <c r="A96" s="39"/>
      <c r="B96" s="174"/>
      <c r="C96" s="175" t="s">
        <v>310</v>
      </c>
      <c r="D96" s="175" t="s">
        <v>241</v>
      </c>
      <c r="E96" s="176" t="s">
        <v>4512</v>
      </c>
      <c r="F96" s="177" t="s">
        <v>4513</v>
      </c>
      <c r="G96" s="178" t="s">
        <v>385</v>
      </c>
      <c r="H96" s="179">
        <v>1</v>
      </c>
      <c r="I96" s="180"/>
      <c r="J96" s="181">
        <f>ROUND(I96*H96,2)</f>
        <v>0</v>
      </c>
      <c r="K96" s="177" t="s">
        <v>460</v>
      </c>
      <c r="L96" s="40"/>
      <c r="M96" s="182" t="s">
        <v>3</v>
      </c>
      <c r="N96" s="183" t="s">
        <v>45</v>
      </c>
      <c r="O96" s="73"/>
      <c r="P96" s="184">
        <f>O96*H96</f>
        <v>0</v>
      </c>
      <c r="Q96" s="184">
        <v>0</v>
      </c>
      <c r="R96" s="184">
        <f>Q96*H96</f>
        <v>0</v>
      </c>
      <c r="S96" s="184">
        <v>0</v>
      </c>
      <c r="T96" s="185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186" t="s">
        <v>246</v>
      </c>
      <c r="AT96" s="186" t="s">
        <v>241</v>
      </c>
      <c r="AU96" s="186" t="s">
        <v>73</v>
      </c>
      <c r="AY96" s="20" t="s">
        <v>239</v>
      </c>
      <c r="BE96" s="187">
        <f>IF(N96="základní",J96,0)</f>
        <v>0</v>
      </c>
      <c r="BF96" s="187">
        <f>IF(N96="snížená",J96,0)</f>
        <v>0</v>
      </c>
      <c r="BG96" s="187">
        <f>IF(N96="zákl. přenesená",J96,0)</f>
        <v>0</v>
      </c>
      <c r="BH96" s="187">
        <f>IF(N96="sníž. přenesená",J96,0)</f>
        <v>0</v>
      </c>
      <c r="BI96" s="187">
        <f>IF(N96="nulová",J96,0)</f>
        <v>0</v>
      </c>
      <c r="BJ96" s="20" t="s">
        <v>86</v>
      </c>
      <c r="BK96" s="187">
        <f>ROUND(I96*H96,2)</f>
        <v>0</v>
      </c>
      <c r="BL96" s="20" t="s">
        <v>246</v>
      </c>
      <c r="BM96" s="186" t="s">
        <v>404</v>
      </c>
    </row>
    <row r="97" s="2" customFormat="1" ht="16.5" customHeight="1">
      <c r="A97" s="39"/>
      <c r="B97" s="174"/>
      <c r="C97" s="175" t="s">
        <v>357</v>
      </c>
      <c r="D97" s="175" t="s">
        <v>241</v>
      </c>
      <c r="E97" s="176" t="s">
        <v>4522</v>
      </c>
      <c r="F97" s="177" t="s">
        <v>4523</v>
      </c>
      <c r="G97" s="178" t="s">
        <v>385</v>
      </c>
      <c r="H97" s="179">
        <v>1</v>
      </c>
      <c r="I97" s="180"/>
      <c r="J97" s="181">
        <f>ROUND(I97*H97,2)</f>
        <v>0</v>
      </c>
      <c r="K97" s="177" t="s">
        <v>460</v>
      </c>
      <c r="L97" s="40"/>
      <c r="M97" s="182" t="s">
        <v>3</v>
      </c>
      <c r="N97" s="183" t="s">
        <v>45</v>
      </c>
      <c r="O97" s="73"/>
      <c r="P97" s="184">
        <f>O97*H97</f>
        <v>0</v>
      </c>
      <c r="Q97" s="184">
        <v>0</v>
      </c>
      <c r="R97" s="184">
        <f>Q97*H97</f>
        <v>0</v>
      </c>
      <c r="S97" s="184">
        <v>0</v>
      </c>
      <c r="T97" s="185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186" t="s">
        <v>246</v>
      </c>
      <c r="AT97" s="186" t="s">
        <v>241</v>
      </c>
      <c r="AU97" s="186" t="s">
        <v>73</v>
      </c>
      <c r="AY97" s="20" t="s">
        <v>239</v>
      </c>
      <c r="BE97" s="187">
        <f>IF(N97="základní",J97,0)</f>
        <v>0</v>
      </c>
      <c r="BF97" s="187">
        <f>IF(N97="snížená",J97,0)</f>
        <v>0</v>
      </c>
      <c r="BG97" s="187">
        <f>IF(N97="zákl. přenesená",J97,0)</f>
        <v>0</v>
      </c>
      <c r="BH97" s="187">
        <f>IF(N97="sníž. přenesená",J97,0)</f>
        <v>0</v>
      </c>
      <c r="BI97" s="187">
        <f>IF(N97="nulová",J97,0)</f>
        <v>0</v>
      </c>
      <c r="BJ97" s="20" t="s">
        <v>86</v>
      </c>
      <c r="BK97" s="187">
        <f>ROUND(I97*H97,2)</f>
        <v>0</v>
      </c>
      <c r="BL97" s="20" t="s">
        <v>246</v>
      </c>
      <c r="BM97" s="186" t="s">
        <v>412</v>
      </c>
    </row>
    <row r="98" s="2" customFormat="1" ht="21.75" customHeight="1">
      <c r="A98" s="39"/>
      <c r="B98" s="174"/>
      <c r="C98" s="175" t="s">
        <v>363</v>
      </c>
      <c r="D98" s="175" t="s">
        <v>241</v>
      </c>
      <c r="E98" s="176" t="s">
        <v>4524</v>
      </c>
      <c r="F98" s="177" t="s">
        <v>4525</v>
      </c>
      <c r="G98" s="178" t="s">
        <v>470</v>
      </c>
      <c r="H98" s="179">
        <v>1</v>
      </c>
      <c r="I98" s="180"/>
      <c r="J98" s="181">
        <f>ROUND(I98*H98,2)</f>
        <v>0</v>
      </c>
      <c r="K98" s="177" t="s">
        <v>460</v>
      </c>
      <c r="L98" s="40"/>
      <c r="M98" s="182" t="s">
        <v>3</v>
      </c>
      <c r="N98" s="183" t="s">
        <v>45</v>
      </c>
      <c r="O98" s="73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186" t="s">
        <v>246</v>
      </c>
      <c r="AT98" s="186" t="s">
        <v>241</v>
      </c>
      <c r="AU98" s="186" t="s">
        <v>73</v>
      </c>
      <c r="AY98" s="20" t="s">
        <v>239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20" t="s">
        <v>86</v>
      </c>
      <c r="BK98" s="187">
        <f>ROUND(I98*H98,2)</f>
        <v>0</v>
      </c>
      <c r="BL98" s="20" t="s">
        <v>246</v>
      </c>
      <c r="BM98" s="186" t="s">
        <v>420</v>
      </c>
    </row>
    <row r="99" s="2" customFormat="1" ht="24.15" customHeight="1">
      <c r="A99" s="39"/>
      <c r="B99" s="174"/>
      <c r="C99" s="175" t="s">
        <v>368</v>
      </c>
      <c r="D99" s="175" t="s">
        <v>241</v>
      </c>
      <c r="E99" s="176" t="s">
        <v>4526</v>
      </c>
      <c r="F99" s="177" t="s">
        <v>4527</v>
      </c>
      <c r="G99" s="178" t="s">
        <v>4528</v>
      </c>
      <c r="H99" s="179">
        <v>1</v>
      </c>
      <c r="I99" s="180"/>
      <c r="J99" s="181">
        <f>ROUND(I99*H99,2)</f>
        <v>0</v>
      </c>
      <c r="K99" s="177" t="s">
        <v>460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246</v>
      </c>
      <c r="AT99" s="186" t="s">
        <v>241</v>
      </c>
      <c r="AU99" s="186" t="s">
        <v>73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246</v>
      </c>
      <c r="BM99" s="186" t="s">
        <v>429</v>
      </c>
    </row>
    <row r="100" s="2" customFormat="1" ht="21.75" customHeight="1">
      <c r="A100" s="39"/>
      <c r="B100" s="174"/>
      <c r="C100" s="175" t="s">
        <v>9</v>
      </c>
      <c r="D100" s="175" t="s">
        <v>241</v>
      </c>
      <c r="E100" s="176" t="s">
        <v>4529</v>
      </c>
      <c r="F100" s="177" t="s">
        <v>4530</v>
      </c>
      <c r="G100" s="178" t="s">
        <v>470</v>
      </c>
      <c r="H100" s="179">
        <v>1</v>
      </c>
      <c r="I100" s="180"/>
      <c r="J100" s="181">
        <f>ROUND(I100*H100,2)</f>
        <v>0</v>
      </c>
      <c r="K100" s="177" t="s">
        <v>460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73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441</v>
      </c>
    </row>
    <row r="101" s="2" customFormat="1" ht="24.15" customHeight="1">
      <c r="A101" s="39"/>
      <c r="B101" s="174"/>
      <c r="C101" s="175" t="s">
        <v>377</v>
      </c>
      <c r="D101" s="175" t="s">
        <v>241</v>
      </c>
      <c r="E101" s="176" t="s">
        <v>4531</v>
      </c>
      <c r="F101" s="177" t="s">
        <v>4532</v>
      </c>
      <c r="G101" s="178" t="s">
        <v>4528</v>
      </c>
      <c r="H101" s="179">
        <v>1</v>
      </c>
      <c r="I101" s="180"/>
      <c r="J101" s="181">
        <f>ROUND(I101*H101,2)</f>
        <v>0</v>
      </c>
      <c r="K101" s="177" t="s">
        <v>460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73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542</v>
      </c>
    </row>
    <row r="102" s="2" customFormat="1" ht="16.5" customHeight="1">
      <c r="A102" s="39"/>
      <c r="B102" s="174"/>
      <c r="C102" s="175" t="s">
        <v>382</v>
      </c>
      <c r="D102" s="175" t="s">
        <v>241</v>
      </c>
      <c r="E102" s="176" t="s">
        <v>4533</v>
      </c>
      <c r="F102" s="177" t="s">
        <v>4534</v>
      </c>
      <c r="G102" s="178" t="s">
        <v>470</v>
      </c>
      <c r="H102" s="179">
        <v>1</v>
      </c>
      <c r="I102" s="180"/>
      <c r="J102" s="181">
        <f>ROUND(I102*H102,2)</f>
        <v>0</v>
      </c>
      <c r="K102" s="177" t="s">
        <v>460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73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1028</v>
      </c>
    </row>
    <row r="103" s="2" customFormat="1" ht="16.5" customHeight="1">
      <c r="A103" s="39"/>
      <c r="B103" s="174"/>
      <c r="C103" s="175" t="s">
        <v>387</v>
      </c>
      <c r="D103" s="175" t="s">
        <v>241</v>
      </c>
      <c r="E103" s="176" t="s">
        <v>4535</v>
      </c>
      <c r="F103" s="177" t="s">
        <v>4536</v>
      </c>
      <c r="G103" s="178" t="s">
        <v>470</v>
      </c>
      <c r="H103" s="179">
        <v>1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73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1044</v>
      </c>
    </row>
    <row r="104" s="2" customFormat="1" ht="24.15" customHeight="1">
      <c r="A104" s="39"/>
      <c r="B104" s="174"/>
      <c r="C104" s="175" t="s">
        <v>393</v>
      </c>
      <c r="D104" s="175" t="s">
        <v>241</v>
      </c>
      <c r="E104" s="176" t="s">
        <v>4537</v>
      </c>
      <c r="F104" s="177" t="s">
        <v>4538</v>
      </c>
      <c r="G104" s="178" t="s">
        <v>4528</v>
      </c>
      <c r="H104" s="179">
        <v>1</v>
      </c>
      <c r="I104" s="180"/>
      <c r="J104" s="181">
        <f>ROUND(I104*H104,2)</f>
        <v>0</v>
      </c>
      <c r="K104" s="177" t="s">
        <v>460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73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1053</v>
      </c>
    </row>
    <row r="105" s="2" customFormat="1">
      <c r="A105" s="39"/>
      <c r="B105" s="174"/>
      <c r="C105" s="175" t="s">
        <v>397</v>
      </c>
      <c r="D105" s="175" t="s">
        <v>241</v>
      </c>
      <c r="E105" s="176" t="s">
        <v>4539</v>
      </c>
      <c r="F105" s="177" t="s">
        <v>4540</v>
      </c>
      <c r="G105" s="178" t="s">
        <v>385</v>
      </c>
      <c r="H105" s="179">
        <v>2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73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1061</v>
      </c>
    </row>
    <row r="106" s="2" customFormat="1" ht="16.5" customHeight="1">
      <c r="A106" s="39"/>
      <c r="B106" s="174"/>
      <c r="C106" s="175" t="s">
        <v>8</v>
      </c>
      <c r="D106" s="175" t="s">
        <v>241</v>
      </c>
      <c r="E106" s="176" t="s">
        <v>4541</v>
      </c>
      <c r="F106" s="177" t="s">
        <v>4542</v>
      </c>
      <c r="G106" s="178" t="s">
        <v>385</v>
      </c>
      <c r="H106" s="179">
        <v>2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73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1073</v>
      </c>
    </row>
    <row r="107" s="2" customFormat="1">
      <c r="A107" s="39"/>
      <c r="B107" s="174"/>
      <c r="C107" s="175" t="s">
        <v>404</v>
      </c>
      <c r="D107" s="175" t="s">
        <v>241</v>
      </c>
      <c r="E107" s="176" t="s">
        <v>4543</v>
      </c>
      <c r="F107" s="177" t="s">
        <v>4544</v>
      </c>
      <c r="G107" s="178" t="s">
        <v>470</v>
      </c>
      <c r="H107" s="179">
        <v>100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73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1110</v>
      </c>
    </row>
    <row r="108" s="2" customFormat="1">
      <c r="A108" s="39"/>
      <c r="B108" s="174"/>
      <c r="C108" s="175" t="s">
        <v>408</v>
      </c>
      <c r="D108" s="175" t="s">
        <v>241</v>
      </c>
      <c r="E108" s="176" t="s">
        <v>80</v>
      </c>
      <c r="F108" s="177" t="s">
        <v>4545</v>
      </c>
      <c r="G108" s="178" t="s">
        <v>470</v>
      </c>
      <c r="H108" s="179">
        <v>100</v>
      </c>
      <c r="I108" s="180"/>
      <c r="J108" s="181">
        <f>ROUND(I108*H108,2)</f>
        <v>0</v>
      </c>
      <c r="K108" s="177" t="s">
        <v>460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73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1123</v>
      </c>
    </row>
    <row r="109" s="2" customFormat="1" ht="16.5" customHeight="1">
      <c r="A109" s="39"/>
      <c r="B109" s="174"/>
      <c r="C109" s="175" t="s">
        <v>412</v>
      </c>
      <c r="D109" s="175" t="s">
        <v>241</v>
      </c>
      <c r="E109" s="176" t="s">
        <v>4546</v>
      </c>
      <c r="F109" s="177" t="s">
        <v>4547</v>
      </c>
      <c r="G109" s="178" t="s">
        <v>385</v>
      </c>
      <c r="H109" s="179">
        <v>100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73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1141</v>
      </c>
    </row>
    <row r="110" s="2" customFormat="1" ht="16.5" customHeight="1">
      <c r="A110" s="39"/>
      <c r="B110" s="174"/>
      <c r="C110" s="175" t="s">
        <v>416</v>
      </c>
      <c r="D110" s="175" t="s">
        <v>241</v>
      </c>
      <c r="E110" s="176" t="s">
        <v>4548</v>
      </c>
      <c r="F110" s="177" t="s">
        <v>4549</v>
      </c>
      <c r="G110" s="178" t="s">
        <v>385</v>
      </c>
      <c r="H110" s="179">
        <v>100</v>
      </c>
      <c r="I110" s="180"/>
      <c r="J110" s="181">
        <f>ROUND(I110*H110,2)</f>
        <v>0</v>
      </c>
      <c r="K110" s="177" t="s">
        <v>460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73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1150</v>
      </c>
    </row>
    <row r="111" s="2" customFormat="1" ht="16.5" customHeight="1">
      <c r="A111" s="39"/>
      <c r="B111" s="174"/>
      <c r="C111" s="175" t="s">
        <v>420</v>
      </c>
      <c r="D111" s="175" t="s">
        <v>241</v>
      </c>
      <c r="E111" s="176" t="s">
        <v>4550</v>
      </c>
      <c r="F111" s="177" t="s">
        <v>4551</v>
      </c>
      <c r="G111" s="178" t="s">
        <v>470</v>
      </c>
      <c r="H111" s="179">
        <v>100</v>
      </c>
      <c r="I111" s="180"/>
      <c r="J111" s="181">
        <f>ROUND(I111*H111,2)</f>
        <v>0</v>
      </c>
      <c r="K111" s="177" t="s">
        <v>460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73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1163</v>
      </c>
    </row>
    <row r="112" s="2" customFormat="1" ht="21.75" customHeight="1">
      <c r="A112" s="39"/>
      <c r="B112" s="174"/>
      <c r="C112" s="175" t="s">
        <v>425</v>
      </c>
      <c r="D112" s="175" t="s">
        <v>241</v>
      </c>
      <c r="E112" s="176" t="s">
        <v>4552</v>
      </c>
      <c r="F112" s="177" t="s">
        <v>4553</v>
      </c>
      <c r="G112" s="178" t="s">
        <v>470</v>
      </c>
      <c r="H112" s="179">
        <v>100</v>
      </c>
      <c r="I112" s="180"/>
      <c r="J112" s="181">
        <f>ROUND(I112*H112,2)</f>
        <v>0</v>
      </c>
      <c r="K112" s="177" t="s">
        <v>460</v>
      </c>
      <c r="L112" s="40"/>
      <c r="M112" s="182" t="s">
        <v>3</v>
      </c>
      <c r="N112" s="183" t="s">
        <v>45</v>
      </c>
      <c r="O112" s="73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246</v>
      </c>
      <c r="AT112" s="186" t="s">
        <v>241</v>
      </c>
      <c r="AU112" s="186" t="s">
        <v>73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246</v>
      </c>
      <c r="BM112" s="186" t="s">
        <v>1175</v>
      </c>
    </row>
    <row r="113" s="2" customFormat="1">
      <c r="A113" s="39"/>
      <c r="B113" s="174"/>
      <c r="C113" s="175" t="s">
        <v>429</v>
      </c>
      <c r="D113" s="175" t="s">
        <v>241</v>
      </c>
      <c r="E113" s="176" t="s">
        <v>4554</v>
      </c>
      <c r="F113" s="177" t="s">
        <v>4555</v>
      </c>
      <c r="G113" s="178" t="s">
        <v>470</v>
      </c>
      <c r="H113" s="179">
        <v>1</v>
      </c>
      <c r="I113" s="180"/>
      <c r="J113" s="181">
        <f>ROUND(I113*H113,2)</f>
        <v>0</v>
      </c>
      <c r="K113" s="177" t="s">
        <v>460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246</v>
      </c>
      <c r="AT113" s="186" t="s">
        <v>241</v>
      </c>
      <c r="AU113" s="186" t="s">
        <v>73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726</v>
      </c>
    </row>
    <row r="114" s="2" customFormat="1" ht="21.75" customHeight="1">
      <c r="A114" s="39"/>
      <c r="B114" s="174"/>
      <c r="C114" s="175" t="s">
        <v>433</v>
      </c>
      <c r="D114" s="175" t="s">
        <v>241</v>
      </c>
      <c r="E114" s="176" t="s">
        <v>4556</v>
      </c>
      <c r="F114" s="177" t="s">
        <v>4557</v>
      </c>
      <c r="G114" s="178" t="s">
        <v>470</v>
      </c>
      <c r="H114" s="179">
        <v>1</v>
      </c>
      <c r="I114" s="180"/>
      <c r="J114" s="181">
        <f>ROUND(I114*H114,2)</f>
        <v>0</v>
      </c>
      <c r="K114" s="177" t="s">
        <v>460</v>
      </c>
      <c r="L114" s="40"/>
      <c r="M114" s="222" t="s">
        <v>3</v>
      </c>
      <c r="N114" s="223" t="s">
        <v>45</v>
      </c>
      <c r="O114" s="224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246</v>
      </c>
      <c r="AT114" s="186" t="s">
        <v>241</v>
      </c>
      <c r="AU114" s="186" t="s">
        <v>73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246</v>
      </c>
      <c r="BM114" s="186" t="s">
        <v>1201</v>
      </c>
    </row>
    <row r="115" s="2" customFormat="1" ht="6.96" customHeight="1">
      <c r="A115" s="39"/>
      <c r="B115" s="56"/>
      <c r="C115" s="57"/>
      <c r="D115" s="57"/>
      <c r="E115" s="57"/>
      <c r="F115" s="57"/>
      <c r="G115" s="57"/>
      <c r="H115" s="57"/>
      <c r="I115" s="57"/>
      <c r="J115" s="57"/>
      <c r="K115" s="57"/>
      <c r="L115" s="40"/>
      <c r="M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</sheetData>
  <autoFilter ref="C84:K11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3:H73"/>
    <mergeCell ref="E75:H75"/>
    <mergeCell ref="E77:H7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172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571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4558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3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ROUND(J85,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ROUND((SUM(BE85:BE92)),  2)</f>
        <v>0</v>
      </c>
      <c r="G35" s="39"/>
      <c r="H35" s="39"/>
      <c r="I35" s="133">
        <v>0.20999999999999999</v>
      </c>
      <c r="J35" s="132">
        <f>ROUND(((SUM(BE85:BE92))*I35),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ROUND((SUM(BF85:BF92)),  2)</f>
        <v>0</v>
      </c>
      <c r="G36" s="39"/>
      <c r="H36" s="39"/>
      <c r="I36" s="133">
        <v>0.14999999999999999</v>
      </c>
      <c r="J36" s="132">
        <f>ROUND(((SUM(BF85:BF92))*I36),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ROUND((SUM(BG85:BG92)),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ROUND((SUM(BH85:BH92)),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ROUND((SUM(BI85:BI92)),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571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SO-04.09 - Interierové zařízení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J85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2" customFormat="1" ht="21.84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6.96" customHeight="1">
      <c r="A65" s="39"/>
      <c r="B65" s="56"/>
      <c r="C65" s="57"/>
      <c r="D65" s="57"/>
      <c r="E65" s="57"/>
      <c r="F65" s="57"/>
      <c r="G65" s="57"/>
      <c r="H65" s="57"/>
      <c r="I65" s="57"/>
      <c r="J65" s="57"/>
      <c r="K65" s="57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9" s="2" customFormat="1" ht="6.96" customHeight="1">
      <c r="A69" s="39"/>
      <c r="B69" s="58"/>
      <c r="C69" s="59"/>
      <c r="D69" s="59"/>
      <c r="E69" s="59"/>
      <c r="F69" s="59"/>
      <c r="G69" s="59"/>
      <c r="H69" s="59"/>
      <c r="I69" s="59"/>
      <c r="J69" s="59"/>
      <c r="K69" s="59"/>
      <c r="L69" s="12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="2" customFormat="1" ht="24.96" customHeight="1">
      <c r="A70" s="39"/>
      <c r="B70" s="40"/>
      <c r="C70" s="24" t="s">
        <v>224</v>
      </c>
      <c r="D70" s="39"/>
      <c r="E70" s="39"/>
      <c r="F70" s="39"/>
      <c r="G70" s="39"/>
      <c r="H70" s="39"/>
      <c r="I70" s="39"/>
      <c r="J70" s="39"/>
      <c r="K70" s="39"/>
      <c r="L70" s="12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="2" customFormat="1" ht="6.96" customHeight="1">
      <c r="A71" s="39"/>
      <c r="B71" s="40"/>
      <c r="C71" s="39"/>
      <c r="D71" s="39"/>
      <c r="E71" s="39"/>
      <c r="F71" s="39"/>
      <c r="G71" s="39"/>
      <c r="H71" s="39"/>
      <c r="I71" s="39"/>
      <c r="J71" s="39"/>
      <c r="K71" s="39"/>
      <c r="L71" s="12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12" customHeight="1">
      <c r="A72" s="39"/>
      <c r="B72" s="40"/>
      <c r="C72" s="33" t="s">
        <v>17</v>
      </c>
      <c r="D72" s="39"/>
      <c r="E72" s="39"/>
      <c r="F72" s="39"/>
      <c r="G72" s="39"/>
      <c r="H72" s="39"/>
      <c r="I72" s="39"/>
      <c r="J72" s="39"/>
      <c r="K72" s="39"/>
      <c r="L72" s="12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16.5" customHeight="1">
      <c r="A73" s="39"/>
      <c r="B73" s="40"/>
      <c r="C73" s="39"/>
      <c r="D73" s="39"/>
      <c r="E73" s="125" t="str">
        <f>E7</f>
        <v>Kolovraty - dostupné bydlení</v>
      </c>
      <c r="F73" s="33"/>
      <c r="G73" s="33"/>
      <c r="H73" s="33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1" customFormat="1" ht="12" customHeight="1">
      <c r="B74" s="23"/>
      <c r="C74" s="33" t="s">
        <v>213</v>
      </c>
      <c r="L74" s="23"/>
    </row>
    <row r="75" s="2" customFormat="1" ht="16.5" customHeight="1">
      <c r="A75" s="39"/>
      <c r="B75" s="40"/>
      <c r="C75" s="39"/>
      <c r="D75" s="39"/>
      <c r="E75" s="125" t="s">
        <v>571</v>
      </c>
      <c r="F75" s="39"/>
      <c r="G75" s="39"/>
      <c r="H75" s="39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2" customHeight="1">
      <c r="A76" s="39"/>
      <c r="B76" s="40"/>
      <c r="C76" s="33" t="s">
        <v>215</v>
      </c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6.5" customHeight="1">
      <c r="A77" s="39"/>
      <c r="B77" s="40"/>
      <c r="C77" s="39"/>
      <c r="D77" s="39"/>
      <c r="E77" s="63" t="str">
        <f>E11</f>
        <v>SO-04.09 - Interierové zařízení</v>
      </c>
      <c r="F77" s="39"/>
      <c r="G77" s="39"/>
      <c r="H77" s="39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39"/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22</v>
      </c>
      <c r="D79" s="39"/>
      <c r="E79" s="39"/>
      <c r="F79" s="28" t="str">
        <f>F14</f>
        <v>Kolovraty</v>
      </c>
      <c r="G79" s="39"/>
      <c r="H79" s="39"/>
      <c r="I79" s="33" t="s">
        <v>24</v>
      </c>
      <c r="J79" s="65" t="str">
        <f>IF(J14="","",J14)</f>
        <v>28. 6. 2021</v>
      </c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39"/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5.15" customHeight="1">
      <c r="A81" s="39"/>
      <c r="B81" s="40"/>
      <c r="C81" s="33" t="s">
        <v>26</v>
      </c>
      <c r="D81" s="39"/>
      <c r="E81" s="39"/>
      <c r="F81" s="28" t="str">
        <f>E17</f>
        <v>atelier HETA s.r.o.</v>
      </c>
      <c r="G81" s="39"/>
      <c r="H81" s="39"/>
      <c r="I81" s="33" t="s">
        <v>32</v>
      </c>
      <c r="J81" s="37" t="str">
        <f>E23</f>
        <v>atelier HETA s.r.o.</v>
      </c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5.15" customHeight="1">
      <c r="A82" s="39"/>
      <c r="B82" s="40"/>
      <c r="C82" s="33" t="s">
        <v>30</v>
      </c>
      <c r="D82" s="39"/>
      <c r="E82" s="39"/>
      <c r="F82" s="28" t="str">
        <f>IF(E20="","",E20)</f>
        <v>Vyplň údaj</v>
      </c>
      <c r="G82" s="39"/>
      <c r="H82" s="39"/>
      <c r="I82" s="33" t="s">
        <v>34</v>
      </c>
      <c r="J82" s="37" t="str">
        <f>E26</f>
        <v>Toman Martin</v>
      </c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0.32" customHeight="1">
      <c r="A83" s="39"/>
      <c r="B83" s="40"/>
      <c r="C83" s="39"/>
      <c r="D83" s="39"/>
      <c r="E83" s="39"/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1" customFormat="1" ht="29.28" customHeight="1">
      <c r="A84" s="151"/>
      <c r="B84" s="152"/>
      <c r="C84" s="153" t="s">
        <v>225</v>
      </c>
      <c r="D84" s="154" t="s">
        <v>58</v>
      </c>
      <c r="E84" s="154" t="s">
        <v>54</v>
      </c>
      <c r="F84" s="154" t="s">
        <v>55</v>
      </c>
      <c r="G84" s="154" t="s">
        <v>226</v>
      </c>
      <c r="H84" s="154" t="s">
        <v>227</v>
      </c>
      <c r="I84" s="154" t="s">
        <v>228</v>
      </c>
      <c r="J84" s="154" t="s">
        <v>219</v>
      </c>
      <c r="K84" s="155" t="s">
        <v>229</v>
      </c>
      <c r="L84" s="156"/>
      <c r="M84" s="81" t="s">
        <v>3</v>
      </c>
      <c r="N84" s="82" t="s">
        <v>43</v>
      </c>
      <c r="O84" s="82" t="s">
        <v>230</v>
      </c>
      <c r="P84" s="82" t="s">
        <v>231</v>
      </c>
      <c r="Q84" s="82" t="s">
        <v>232</v>
      </c>
      <c r="R84" s="82" t="s">
        <v>233</v>
      </c>
      <c r="S84" s="82" t="s">
        <v>234</v>
      </c>
      <c r="T84" s="83" t="s">
        <v>235</v>
      </c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</row>
    <row r="85" s="2" customFormat="1" ht="22.8" customHeight="1">
      <c r="A85" s="39"/>
      <c r="B85" s="40"/>
      <c r="C85" s="88" t="s">
        <v>236</v>
      </c>
      <c r="D85" s="39"/>
      <c r="E85" s="39"/>
      <c r="F85" s="39"/>
      <c r="G85" s="39"/>
      <c r="H85" s="39"/>
      <c r="I85" s="39"/>
      <c r="J85" s="157">
        <f>BK85</f>
        <v>0</v>
      </c>
      <c r="K85" s="39"/>
      <c r="L85" s="40"/>
      <c r="M85" s="84"/>
      <c r="N85" s="69"/>
      <c r="O85" s="85"/>
      <c r="P85" s="158">
        <f>SUM(P86:P92)</f>
        <v>0</v>
      </c>
      <c r="Q85" s="85"/>
      <c r="R85" s="158">
        <f>SUM(R86:R92)</f>
        <v>0</v>
      </c>
      <c r="S85" s="85"/>
      <c r="T85" s="159">
        <f>SUM(T86:T92)</f>
        <v>0</v>
      </c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T85" s="20" t="s">
        <v>72</v>
      </c>
      <c r="AU85" s="20" t="s">
        <v>220</v>
      </c>
      <c r="BK85" s="160">
        <f>SUM(BK86:BK92)</f>
        <v>0</v>
      </c>
    </row>
    <row r="86" s="2" customFormat="1" ht="16.5" customHeight="1">
      <c r="A86" s="39"/>
      <c r="B86" s="174"/>
      <c r="C86" s="175" t="s">
        <v>80</v>
      </c>
      <c r="D86" s="175" t="s">
        <v>241</v>
      </c>
      <c r="E86" s="176" t="s">
        <v>80</v>
      </c>
      <c r="F86" s="177" t="s">
        <v>4559</v>
      </c>
      <c r="G86" s="178" t="s">
        <v>3</v>
      </c>
      <c r="H86" s="179">
        <v>30</v>
      </c>
      <c r="I86" s="180"/>
      <c r="J86" s="181">
        <f>ROUND(I86*H86,2)</f>
        <v>0</v>
      </c>
      <c r="K86" s="177" t="s">
        <v>460</v>
      </c>
      <c r="L86" s="40"/>
      <c r="M86" s="182" t="s">
        <v>3</v>
      </c>
      <c r="N86" s="183" t="s">
        <v>45</v>
      </c>
      <c r="O86" s="73"/>
      <c r="P86" s="184">
        <f>O86*H86</f>
        <v>0</v>
      </c>
      <c r="Q86" s="184">
        <v>0</v>
      </c>
      <c r="R86" s="184">
        <f>Q86*H86</f>
        <v>0</v>
      </c>
      <c r="S86" s="184">
        <v>0</v>
      </c>
      <c r="T86" s="185">
        <f>S86*H86</f>
        <v>0</v>
      </c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R86" s="186" t="s">
        <v>246</v>
      </c>
      <c r="AT86" s="186" t="s">
        <v>241</v>
      </c>
      <c r="AU86" s="186" t="s">
        <v>73</v>
      </c>
      <c r="AY86" s="20" t="s">
        <v>239</v>
      </c>
      <c r="BE86" s="187">
        <f>IF(N86="základní",J86,0)</f>
        <v>0</v>
      </c>
      <c r="BF86" s="187">
        <f>IF(N86="snížená",J86,0)</f>
        <v>0</v>
      </c>
      <c r="BG86" s="187">
        <f>IF(N86="zákl. přenesená",J86,0)</f>
        <v>0</v>
      </c>
      <c r="BH86" s="187">
        <f>IF(N86="sníž. přenesená",J86,0)</f>
        <v>0</v>
      </c>
      <c r="BI86" s="187">
        <f>IF(N86="nulová",J86,0)</f>
        <v>0</v>
      </c>
      <c r="BJ86" s="20" t="s">
        <v>86</v>
      </c>
      <c r="BK86" s="187">
        <f>ROUND(I86*H86,2)</f>
        <v>0</v>
      </c>
      <c r="BL86" s="20" t="s">
        <v>246</v>
      </c>
      <c r="BM86" s="186" t="s">
        <v>86</v>
      </c>
    </row>
    <row r="87" s="2" customFormat="1" ht="16.5" customHeight="1">
      <c r="A87" s="39"/>
      <c r="B87" s="174"/>
      <c r="C87" s="175" t="s">
        <v>86</v>
      </c>
      <c r="D87" s="175" t="s">
        <v>241</v>
      </c>
      <c r="E87" s="176" t="s">
        <v>86</v>
      </c>
      <c r="F87" s="177" t="s">
        <v>4560</v>
      </c>
      <c r="G87" s="178" t="s">
        <v>3</v>
      </c>
      <c r="H87" s="179">
        <v>30</v>
      </c>
      <c r="I87" s="180"/>
      <c r="J87" s="181">
        <f>ROUND(I87*H87,2)</f>
        <v>0</v>
      </c>
      <c r="K87" s="177" t="s">
        <v>460</v>
      </c>
      <c r="L87" s="40"/>
      <c r="M87" s="182" t="s">
        <v>3</v>
      </c>
      <c r="N87" s="183" t="s">
        <v>45</v>
      </c>
      <c r="O87" s="73"/>
      <c r="P87" s="184">
        <f>O87*H87</f>
        <v>0</v>
      </c>
      <c r="Q87" s="184">
        <v>0</v>
      </c>
      <c r="R87" s="184">
        <f>Q87*H87</f>
        <v>0</v>
      </c>
      <c r="S87" s="184">
        <v>0</v>
      </c>
      <c r="T87" s="185">
        <f>S87*H87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R87" s="186" t="s">
        <v>246</v>
      </c>
      <c r="AT87" s="186" t="s">
        <v>241</v>
      </c>
      <c r="AU87" s="186" t="s">
        <v>73</v>
      </c>
      <c r="AY87" s="20" t="s">
        <v>239</v>
      </c>
      <c r="BE87" s="187">
        <f>IF(N87="základní",J87,0)</f>
        <v>0</v>
      </c>
      <c r="BF87" s="187">
        <f>IF(N87="snížená",J87,0)</f>
        <v>0</v>
      </c>
      <c r="BG87" s="187">
        <f>IF(N87="zákl. přenesená",J87,0)</f>
        <v>0</v>
      </c>
      <c r="BH87" s="187">
        <f>IF(N87="sníž. přenesená",J87,0)</f>
        <v>0</v>
      </c>
      <c r="BI87" s="187">
        <f>IF(N87="nulová",J87,0)</f>
        <v>0</v>
      </c>
      <c r="BJ87" s="20" t="s">
        <v>86</v>
      </c>
      <c r="BK87" s="187">
        <f>ROUND(I87*H87,2)</f>
        <v>0</v>
      </c>
      <c r="BL87" s="20" t="s">
        <v>246</v>
      </c>
      <c r="BM87" s="186" t="s">
        <v>4561</v>
      </c>
    </row>
    <row r="88" s="2" customFormat="1" ht="16.5" customHeight="1">
      <c r="A88" s="39"/>
      <c r="B88" s="174"/>
      <c r="C88" s="175" t="s">
        <v>117</v>
      </c>
      <c r="D88" s="175" t="s">
        <v>241</v>
      </c>
      <c r="E88" s="176" t="s">
        <v>117</v>
      </c>
      <c r="F88" s="177" t="s">
        <v>4562</v>
      </c>
      <c r="G88" s="178" t="s">
        <v>3</v>
      </c>
      <c r="H88" s="179">
        <v>12</v>
      </c>
      <c r="I88" s="180"/>
      <c r="J88" s="181">
        <f>ROUND(I88*H88,2)</f>
        <v>0</v>
      </c>
      <c r="K88" s="177" t="s">
        <v>460</v>
      </c>
      <c r="L88" s="40"/>
      <c r="M88" s="182" t="s">
        <v>3</v>
      </c>
      <c r="N88" s="183" t="s">
        <v>45</v>
      </c>
      <c r="O88" s="73"/>
      <c r="P88" s="184">
        <f>O88*H88</f>
        <v>0</v>
      </c>
      <c r="Q88" s="184">
        <v>0</v>
      </c>
      <c r="R88" s="184">
        <f>Q88*H88</f>
        <v>0</v>
      </c>
      <c r="S88" s="184">
        <v>0</v>
      </c>
      <c r="T88" s="185">
        <f>S88*H88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R88" s="186" t="s">
        <v>246</v>
      </c>
      <c r="AT88" s="186" t="s">
        <v>241</v>
      </c>
      <c r="AU88" s="186" t="s">
        <v>73</v>
      </c>
      <c r="AY88" s="20" t="s">
        <v>239</v>
      </c>
      <c r="BE88" s="187">
        <f>IF(N88="základní",J88,0)</f>
        <v>0</v>
      </c>
      <c r="BF88" s="187">
        <f>IF(N88="snížená",J88,0)</f>
        <v>0</v>
      </c>
      <c r="BG88" s="187">
        <f>IF(N88="zákl. přenesená",J88,0)</f>
        <v>0</v>
      </c>
      <c r="BH88" s="187">
        <f>IF(N88="sníž. přenesená",J88,0)</f>
        <v>0</v>
      </c>
      <c r="BI88" s="187">
        <f>IF(N88="nulová",J88,0)</f>
        <v>0</v>
      </c>
      <c r="BJ88" s="20" t="s">
        <v>86</v>
      </c>
      <c r="BK88" s="187">
        <f>ROUND(I88*H88,2)</f>
        <v>0</v>
      </c>
      <c r="BL88" s="20" t="s">
        <v>246</v>
      </c>
      <c r="BM88" s="186" t="s">
        <v>246</v>
      </c>
    </row>
    <row r="89" s="2" customFormat="1" ht="16.5" customHeight="1">
      <c r="A89" s="39"/>
      <c r="B89" s="174"/>
      <c r="C89" s="175" t="s">
        <v>246</v>
      </c>
      <c r="D89" s="175" t="s">
        <v>241</v>
      </c>
      <c r="E89" s="176" t="s">
        <v>246</v>
      </c>
      <c r="F89" s="177" t="s">
        <v>4563</v>
      </c>
      <c r="G89" s="178" t="s">
        <v>3</v>
      </c>
      <c r="H89" s="179">
        <v>12</v>
      </c>
      <c r="I89" s="180"/>
      <c r="J89" s="181">
        <f>ROUND(I89*H89,2)</f>
        <v>0</v>
      </c>
      <c r="K89" s="177" t="s">
        <v>460</v>
      </c>
      <c r="L89" s="40"/>
      <c r="M89" s="182" t="s">
        <v>3</v>
      </c>
      <c r="N89" s="183" t="s">
        <v>45</v>
      </c>
      <c r="O89" s="73"/>
      <c r="P89" s="184">
        <f>O89*H89</f>
        <v>0</v>
      </c>
      <c r="Q89" s="184">
        <v>0</v>
      </c>
      <c r="R89" s="184">
        <f>Q89*H89</f>
        <v>0</v>
      </c>
      <c r="S89" s="184">
        <v>0</v>
      </c>
      <c r="T89" s="185">
        <f>S89*H89</f>
        <v>0</v>
      </c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R89" s="186" t="s">
        <v>246</v>
      </c>
      <c r="AT89" s="186" t="s">
        <v>241</v>
      </c>
      <c r="AU89" s="186" t="s">
        <v>73</v>
      </c>
      <c r="AY89" s="20" t="s">
        <v>239</v>
      </c>
      <c r="BE89" s="187">
        <f>IF(N89="základní",J89,0)</f>
        <v>0</v>
      </c>
      <c r="BF89" s="187">
        <f>IF(N89="snížená",J89,0)</f>
        <v>0</v>
      </c>
      <c r="BG89" s="187">
        <f>IF(N89="zákl. přenesená",J89,0)</f>
        <v>0</v>
      </c>
      <c r="BH89" s="187">
        <f>IF(N89="sníž. přenesená",J89,0)</f>
        <v>0</v>
      </c>
      <c r="BI89" s="187">
        <f>IF(N89="nulová",J89,0)</f>
        <v>0</v>
      </c>
      <c r="BJ89" s="20" t="s">
        <v>86</v>
      </c>
      <c r="BK89" s="187">
        <f>ROUND(I89*H89,2)</f>
        <v>0</v>
      </c>
      <c r="BL89" s="20" t="s">
        <v>246</v>
      </c>
      <c r="BM89" s="186" t="s">
        <v>4564</v>
      </c>
    </row>
    <row r="90" s="2" customFormat="1" ht="16.5" customHeight="1">
      <c r="A90" s="39"/>
      <c r="B90" s="174"/>
      <c r="C90" s="175" t="s">
        <v>271</v>
      </c>
      <c r="D90" s="175" t="s">
        <v>241</v>
      </c>
      <c r="E90" s="176" t="s">
        <v>271</v>
      </c>
      <c r="F90" s="177" t="s">
        <v>4565</v>
      </c>
      <c r="G90" s="178" t="s">
        <v>3</v>
      </c>
      <c r="H90" s="179">
        <v>8</v>
      </c>
      <c r="I90" s="180"/>
      <c r="J90" s="181">
        <f>ROUND(I90*H90,2)</f>
        <v>0</v>
      </c>
      <c r="K90" s="177" t="s">
        <v>460</v>
      </c>
      <c r="L90" s="40"/>
      <c r="M90" s="182" t="s">
        <v>3</v>
      </c>
      <c r="N90" s="183" t="s">
        <v>45</v>
      </c>
      <c r="O90" s="73"/>
      <c r="P90" s="184">
        <f>O90*H90</f>
        <v>0</v>
      </c>
      <c r="Q90" s="184">
        <v>0</v>
      </c>
      <c r="R90" s="184">
        <f>Q90*H90</f>
        <v>0</v>
      </c>
      <c r="S90" s="184">
        <v>0</v>
      </c>
      <c r="T90" s="185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186" t="s">
        <v>246</v>
      </c>
      <c r="AT90" s="186" t="s">
        <v>241</v>
      </c>
      <c r="AU90" s="186" t="s">
        <v>73</v>
      </c>
      <c r="AY90" s="20" t="s">
        <v>239</v>
      </c>
      <c r="BE90" s="187">
        <f>IF(N90="základní",J90,0)</f>
        <v>0</v>
      </c>
      <c r="BF90" s="187">
        <f>IF(N90="snížená",J90,0)</f>
        <v>0</v>
      </c>
      <c r="BG90" s="187">
        <f>IF(N90="zákl. přenesená",J90,0)</f>
        <v>0</v>
      </c>
      <c r="BH90" s="187">
        <f>IF(N90="sníž. přenesená",J90,0)</f>
        <v>0</v>
      </c>
      <c r="BI90" s="187">
        <f>IF(N90="nulová",J90,0)</f>
        <v>0</v>
      </c>
      <c r="BJ90" s="20" t="s">
        <v>86</v>
      </c>
      <c r="BK90" s="187">
        <f>ROUND(I90*H90,2)</f>
        <v>0</v>
      </c>
      <c r="BL90" s="20" t="s">
        <v>246</v>
      </c>
      <c r="BM90" s="186" t="s">
        <v>4566</v>
      </c>
    </row>
    <row r="91" s="2" customFormat="1" ht="16.5" customHeight="1">
      <c r="A91" s="39"/>
      <c r="B91" s="174"/>
      <c r="C91" s="175" t="s">
        <v>276</v>
      </c>
      <c r="D91" s="175" t="s">
        <v>241</v>
      </c>
      <c r="E91" s="176" t="s">
        <v>276</v>
      </c>
      <c r="F91" s="177" t="s">
        <v>4567</v>
      </c>
      <c r="G91" s="178" t="s">
        <v>3</v>
      </c>
      <c r="H91" s="179">
        <v>8</v>
      </c>
      <c r="I91" s="180"/>
      <c r="J91" s="181">
        <f>ROUND(I91*H91,2)</f>
        <v>0</v>
      </c>
      <c r="K91" s="177" t="s">
        <v>460</v>
      </c>
      <c r="L91" s="40"/>
      <c r="M91" s="182" t="s">
        <v>3</v>
      </c>
      <c r="N91" s="183" t="s">
        <v>45</v>
      </c>
      <c r="O91" s="73"/>
      <c r="P91" s="184">
        <f>O91*H91</f>
        <v>0</v>
      </c>
      <c r="Q91" s="184">
        <v>0</v>
      </c>
      <c r="R91" s="184">
        <f>Q91*H91</f>
        <v>0</v>
      </c>
      <c r="S91" s="184">
        <v>0</v>
      </c>
      <c r="T91" s="185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186" t="s">
        <v>246</v>
      </c>
      <c r="AT91" s="186" t="s">
        <v>241</v>
      </c>
      <c r="AU91" s="186" t="s">
        <v>73</v>
      </c>
      <c r="AY91" s="20" t="s">
        <v>239</v>
      </c>
      <c r="BE91" s="187">
        <f>IF(N91="základní",J91,0)</f>
        <v>0</v>
      </c>
      <c r="BF91" s="187">
        <f>IF(N91="snížená",J91,0)</f>
        <v>0</v>
      </c>
      <c r="BG91" s="187">
        <f>IF(N91="zákl. přenesená",J91,0)</f>
        <v>0</v>
      </c>
      <c r="BH91" s="187">
        <f>IF(N91="sníž. přenesená",J91,0)</f>
        <v>0</v>
      </c>
      <c r="BI91" s="187">
        <f>IF(N91="nulová",J91,0)</f>
        <v>0</v>
      </c>
      <c r="BJ91" s="20" t="s">
        <v>86</v>
      </c>
      <c r="BK91" s="187">
        <f>ROUND(I91*H91,2)</f>
        <v>0</v>
      </c>
      <c r="BL91" s="20" t="s">
        <v>246</v>
      </c>
      <c r="BM91" s="186" t="s">
        <v>4568</v>
      </c>
    </row>
    <row r="92" s="2" customFormat="1" ht="16.5" customHeight="1">
      <c r="A92" s="39"/>
      <c r="B92" s="174"/>
      <c r="C92" s="175" t="s">
        <v>283</v>
      </c>
      <c r="D92" s="175" t="s">
        <v>241</v>
      </c>
      <c r="E92" s="176" t="s">
        <v>283</v>
      </c>
      <c r="F92" s="177" t="s">
        <v>4569</v>
      </c>
      <c r="G92" s="178" t="s">
        <v>3</v>
      </c>
      <c r="H92" s="179">
        <v>50</v>
      </c>
      <c r="I92" s="180"/>
      <c r="J92" s="181">
        <f>ROUND(I92*H92,2)</f>
        <v>0</v>
      </c>
      <c r="K92" s="177" t="s">
        <v>460</v>
      </c>
      <c r="L92" s="40"/>
      <c r="M92" s="222" t="s">
        <v>3</v>
      </c>
      <c r="N92" s="223" t="s">
        <v>45</v>
      </c>
      <c r="O92" s="224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186" t="s">
        <v>246</v>
      </c>
      <c r="AT92" s="186" t="s">
        <v>241</v>
      </c>
      <c r="AU92" s="186" t="s">
        <v>73</v>
      </c>
      <c r="AY92" s="20" t="s">
        <v>239</v>
      </c>
      <c r="BE92" s="187">
        <f>IF(N92="základní",J92,0)</f>
        <v>0</v>
      </c>
      <c r="BF92" s="187">
        <f>IF(N92="snížená",J92,0)</f>
        <v>0</v>
      </c>
      <c r="BG92" s="187">
        <f>IF(N92="zákl. přenesená",J92,0)</f>
        <v>0</v>
      </c>
      <c r="BH92" s="187">
        <f>IF(N92="sníž. přenesená",J92,0)</f>
        <v>0</v>
      </c>
      <c r="BI92" s="187">
        <f>IF(N92="nulová",J92,0)</f>
        <v>0</v>
      </c>
      <c r="BJ92" s="20" t="s">
        <v>86</v>
      </c>
      <c r="BK92" s="187">
        <f>ROUND(I92*H92,2)</f>
        <v>0</v>
      </c>
      <c r="BL92" s="20" t="s">
        <v>246</v>
      </c>
      <c r="BM92" s="186" t="s">
        <v>4570</v>
      </c>
    </row>
    <row r="93" s="2" customFormat="1" ht="6.96" customHeight="1">
      <c r="A93" s="39"/>
      <c r="B93" s="56"/>
      <c r="C93" s="57"/>
      <c r="D93" s="57"/>
      <c r="E93" s="57"/>
      <c r="F93" s="57"/>
      <c r="G93" s="57"/>
      <c r="H93" s="57"/>
      <c r="I93" s="57"/>
      <c r="J93" s="57"/>
      <c r="K93" s="57"/>
      <c r="L93" s="40"/>
      <c r="M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</sheetData>
  <autoFilter ref="C84:K9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3:H73"/>
    <mergeCell ref="E75:H75"/>
    <mergeCell ref="E77:H7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178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4571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4572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ROUND(J96,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ROUND((SUM(BE96:BE153)),  2)</f>
        <v>0</v>
      </c>
      <c r="G37" s="39"/>
      <c r="H37" s="39"/>
      <c r="I37" s="133">
        <v>0.20999999999999999</v>
      </c>
      <c r="J37" s="132">
        <f>ROUND(((SUM(BE96:BE153))*I37),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ROUND((SUM(BF96:BF153)),  2)</f>
        <v>0</v>
      </c>
      <c r="G38" s="39"/>
      <c r="H38" s="39"/>
      <c r="I38" s="133">
        <v>0.14999999999999999</v>
      </c>
      <c r="J38" s="132">
        <f>ROUND(((SUM(BF96:BF153))*I38),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ROUND((SUM(BG96:BG153)),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ROUND((SUM(BH96:BH153)),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ROUND((SUM(BI96:BI153)),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4571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SO-04.10.01 - VZT byty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J96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4573</v>
      </c>
      <c r="E68" s="145"/>
      <c r="F68" s="145"/>
      <c r="G68" s="145"/>
      <c r="H68" s="145"/>
      <c r="I68" s="145"/>
      <c r="J68" s="146">
        <f>J97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43"/>
      <c r="C69" s="9"/>
      <c r="D69" s="144" t="s">
        <v>4574</v>
      </c>
      <c r="E69" s="145"/>
      <c r="F69" s="145"/>
      <c r="G69" s="145"/>
      <c r="H69" s="145"/>
      <c r="I69" s="145"/>
      <c r="J69" s="146">
        <f>J110</f>
        <v>0</v>
      </c>
      <c r="K69" s="9"/>
      <c r="L69" s="14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43"/>
      <c r="C70" s="9"/>
      <c r="D70" s="144" t="s">
        <v>4575</v>
      </c>
      <c r="E70" s="145"/>
      <c r="F70" s="145"/>
      <c r="G70" s="145"/>
      <c r="H70" s="145"/>
      <c r="I70" s="145"/>
      <c r="J70" s="146">
        <f>J123</f>
        <v>0</v>
      </c>
      <c r="K70" s="9"/>
      <c r="L70" s="14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43"/>
      <c r="C71" s="9"/>
      <c r="D71" s="144" t="s">
        <v>4576</v>
      </c>
      <c r="E71" s="145"/>
      <c r="F71" s="145"/>
      <c r="G71" s="145"/>
      <c r="H71" s="145"/>
      <c r="I71" s="145"/>
      <c r="J71" s="146">
        <f>J136</f>
        <v>0</v>
      </c>
      <c r="K71" s="9"/>
      <c r="L71" s="14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43"/>
      <c r="C72" s="9"/>
      <c r="D72" s="144" t="s">
        <v>4577</v>
      </c>
      <c r="E72" s="145"/>
      <c r="F72" s="145"/>
      <c r="G72" s="145"/>
      <c r="H72" s="145"/>
      <c r="I72" s="145"/>
      <c r="J72" s="146">
        <f>J150</f>
        <v>0</v>
      </c>
      <c r="K72" s="9"/>
      <c r="L72" s="14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39"/>
      <c r="B73" s="40"/>
      <c r="C73" s="39"/>
      <c r="D73" s="39"/>
      <c r="E73" s="39"/>
      <c r="F73" s="39"/>
      <c r="G73" s="39"/>
      <c r="H73" s="39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56"/>
      <c r="C74" s="57"/>
      <c r="D74" s="57"/>
      <c r="E74" s="57"/>
      <c r="F74" s="57"/>
      <c r="G74" s="57"/>
      <c r="H74" s="57"/>
      <c r="I74" s="57"/>
      <c r="J74" s="57"/>
      <c r="K74" s="57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8" s="2" customFormat="1" ht="6.96" customHeight="1">
      <c r="A78" s="39"/>
      <c r="B78" s="58"/>
      <c r="C78" s="59"/>
      <c r="D78" s="59"/>
      <c r="E78" s="59"/>
      <c r="F78" s="59"/>
      <c r="G78" s="59"/>
      <c r="H78" s="59"/>
      <c r="I78" s="59"/>
      <c r="J78" s="59"/>
      <c r="K78" s="5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224</v>
      </c>
      <c r="D79" s="39"/>
      <c r="E79" s="39"/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39"/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17</v>
      </c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39"/>
      <c r="D82" s="39"/>
      <c r="E82" s="125" t="str">
        <f>E7</f>
        <v>Kolovraty - dostupné bydlení</v>
      </c>
      <c r="F82" s="33"/>
      <c r="G82" s="33"/>
      <c r="H82" s="33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3"/>
      <c r="C83" s="33" t="s">
        <v>213</v>
      </c>
      <c r="L83" s="23"/>
    </row>
    <row r="84" s="1" customFormat="1" ht="16.5" customHeight="1">
      <c r="B84" s="23"/>
      <c r="E84" s="125" t="s">
        <v>571</v>
      </c>
      <c r="F84" s="1"/>
      <c r="G84" s="1"/>
      <c r="H84" s="1"/>
      <c r="L84" s="23"/>
    </row>
    <row r="85" s="1" customFormat="1" ht="12" customHeight="1">
      <c r="B85" s="23"/>
      <c r="C85" s="33" t="s">
        <v>215</v>
      </c>
      <c r="L85" s="23"/>
    </row>
    <row r="86" s="2" customFormat="1" ht="16.5" customHeight="1">
      <c r="A86" s="39"/>
      <c r="B86" s="40"/>
      <c r="C86" s="39"/>
      <c r="D86" s="39"/>
      <c r="E86" s="131" t="s">
        <v>4571</v>
      </c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2600</v>
      </c>
      <c r="D87" s="39"/>
      <c r="E87" s="39"/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39"/>
      <c r="D88" s="39"/>
      <c r="E88" s="63" t="str">
        <f>E13</f>
        <v>SO-04.10.01 - VZT byty</v>
      </c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39"/>
      <c r="D89" s="39"/>
      <c r="E89" s="39"/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22</v>
      </c>
      <c r="D90" s="39"/>
      <c r="E90" s="39"/>
      <c r="F90" s="28" t="str">
        <f>F16</f>
        <v>Kolovraty</v>
      </c>
      <c r="G90" s="39"/>
      <c r="H90" s="39"/>
      <c r="I90" s="33" t="s">
        <v>24</v>
      </c>
      <c r="J90" s="65" t="str">
        <f>IF(J16="","",J16)</f>
        <v>28. 6. 2021</v>
      </c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39"/>
      <c r="D91" s="39"/>
      <c r="E91" s="39"/>
      <c r="F91" s="39"/>
      <c r="G91" s="39"/>
      <c r="H91" s="39"/>
      <c r="I91" s="39"/>
      <c r="J91" s="39"/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26</v>
      </c>
      <c r="D92" s="39"/>
      <c r="E92" s="39"/>
      <c r="F92" s="28" t="str">
        <f>E19</f>
        <v>atelier HETA s.r.o.</v>
      </c>
      <c r="G92" s="39"/>
      <c r="H92" s="39"/>
      <c r="I92" s="33" t="s">
        <v>32</v>
      </c>
      <c r="J92" s="37" t="str">
        <f>E25</f>
        <v>atelier HETA s.r.o.</v>
      </c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30</v>
      </c>
      <c r="D93" s="39"/>
      <c r="E93" s="39"/>
      <c r="F93" s="28" t="str">
        <f>IF(E22="","",E22)</f>
        <v>Vyplň údaj</v>
      </c>
      <c r="G93" s="39"/>
      <c r="H93" s="39"/>
      <c r="I93" s="33" t="s">
        <v>34</v>
      </c>
      <c r="J93" s="37" t="str">
        <f>E28</f>
        <v>Toman Martin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39"/>
      <c r="D94" s="39"/>
      <c r="E94" s="39"/>
      <c r="F94" s="39"/>
      <c r="G94" s="39"/>
      <c r="H94" s="39"/>
      <c r="I94" s="39"/>
      <c r="J94" s="39"/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51"/>
      <c r="B95" s="152"/>
      <c r="C95" s="153" t="s">
        <v>225</v>
      </c>
      <c r="D95" s="154" t="s">
        <v>58</v>
      </c>
      <c r="E95" s="154" t="s">
        <v>54</v>
      </c>
      <c r="F95" s="154" t="s">
        <v>55</v>
      </c>
      <c r="G95" s="154" t="s">
        <v>226</v>
      </c>
      <c r="H95" s="154" t="s">
        <v>227</v>
      </c>
      <c r="I95" s="154" t="s">
        <v>228</v>
      </c>
      <c r="J95" s="154" t="s">
        <v>219</v>
      </c>
      <c r="K95" s="155" t="s">
        <v>229</v>
      </c>
      <c r="L95" s="156"/>
      <c r="M95" s="81" t="s">
        <v>3</v>
      </c>
      <c r="N95" s="82" t="s">
        <v>43</v>
      </c>
      <c r="O95" s="82" t="s">
        <v>230</v>
      </c>
      <c r="P95" s="82" t="s">
        <v>231</v>
      </c>
      <c r="Q95" s="82" t="s">
        <v>232</v>
      </c>
      <c r="R95" s="82" t="s">
        <v>233</v>
      </c>
      <c r="S95" s="82" t="s">
        <v>234</v>
      </c>
      <c r="T95" s="83" t="s">
        <v>235</v>
      </c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</row>
    <row r="96" s="2" customFormat="1" ht="22.8" customHeight="1">
      <c r="A96" s="39"/>
      <c r="B96" s="40"/>
      <c r="C96" s="88" t="s">
        <v>236</v>
      </c>
      <c r="D96" s="39"/>
      <c r="E96" s="39"/>
      <c r="F96" s="39"/>
      <c r="G96" s="39"/>
      <c r="H96" s="39"/>
      <c r="I96" s="39"/>
      <c r="J96" s="157">
        <f>BK96</f>
        <v>0</v>
      </c>
      <c r="K96" s="39"/>
      <c r="L96" s="40"/>
      <c r="M96" s="84"/>
      <c r="N96" s="69"/>
      <c r="O96" s="85"/>
      <c r="P96" s="158">
        <f>P97+P110+P123+P136+P150</f>
        <v>0</v>
      </c>
      <c r="Q96" s="85"/>
      <c r="R96" s="158">
        <f>R97+R110+R123+R136+R150</f>
        <v>0</v>
      </c>
      <c r="S96" s="85"/>
      <c r="T96" s="159">
        <f>T97+T110+T123+T136+T150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20" t="s">
        <v>72</v>
      </c>
      <c r="AU96" s="20" t="s">
        <v>220</v>
      </c>
      <c r="BK96" s="160">
        <f>BK97+BK110+BK123+BK136+BK150</f>
        <v>0</v>
      </c>
    </row>
    <row r="97" s="12" customFormat="1" ht="25.92" customHeight="1">
      <c r="A97" s="12"/>
      <c r="B97" s="161"/>
      <c r="C97" s="12"/>
      <c r="D97" s="162" t="s">
        <v>72</v>
      </c>
      <c r="E97" s="163" t="s">
        <v>455</v>
      </c>
      <c r="F97" s="163" t="s">
        <v>4578</v>
      </c>
      <c r="G97" s="12"/>
      <c r="H97" s="12"/>
      <c r="I97" s="164"/>
      <c r="J97" s="165">
        <f>BK97</f>
        <v>0</v>
      </c>
      <c r="K97" s="12"/>
      <c r="L97" s="161"/>
      <c r="M97" s="166"/>
      <c r="N97" s="167"/>
      <c r="O97" s="167"/>
      <c r="P97" s="168">
        <f>SUM(P98:P109)</f>
        <v>0</v>
      </c>
      <c r="Q97" s="167"/>
      <c r="R97" s="168">
        <f>SUM(R98:R109)</f>
        <v>0</v>
      </c>
      <c r="S97" s="167"/>
      <c r="T97" s="169">
        <f>SUM(T98:T109)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162" t="s">
        <v>80</v>
      </c>
      <c r="AT97" s="170" t="s">
        <v>72</v>
      </c>
      <c r="AU97" s="170" t="s">
        <v>73</v>
      </c>
      <c r="AY97" s="162" t="s">
        <v>239</v>
      </c>
      <c r="BK97" s="171">
        <f>SUM(BK98:BK109)</f>
        <v>0</v>
      </c>
    </row>
    <row r="98" s="2" customFormat="1" ht="16.5" customHeight="1">
      <c r="A98" s="39"/>
      <c r="B98" s="174"/>
      <c r="C98" s="175" t="s">
        <v>80</v>
      </c>
      <c r="D98" s="175" t="s">
        <v>241</v>
      </c>
      <c r="E98" s="176" t="s">
        <v>4579</v>
      </c>
      <c r="F98" s="177" t="s">
        <v>4580</v>
      </c>
      <c r="G98" s="178" t="s">
        <v>3</v>
      </c>
      <c r="H98" s="179">
        <v>4</v>
      </c>
      <c r="I98" s="180"/>
      <c r="J98" s="181">
        <f>ROUND(I98*H98,2)</f>
        <v>0</v>
      </c>
      <c r="K98" s="177" t="s">
        <v>460</v>
      </c>
      <c r="L98" s="40"/>
      <c r="M98" s="182" t="s">
        <v>3</v>
      </c>
      <c r="N98" s="183" t="s">
        <v>45</v>
      </c>
      <c r="O98" s="73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186" t="s">
        <v>246</v>
      </c>
      <c r="AT98" s="186" t="s">
        <v>241</v>
      </c>
      <c r="AU98" s="186" t="s">
        <v>80</v>
      </c>
      <c r="AY98" s="20" t="s">
        <v>239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20" t="s">
        <v>86</v>
      </c>
      <c r="BK98" s="187">
        <f>ROUND(I98*H98,2)</f>
        <v>0</v>
      </c>
      <c r="BL98" s="20" t="s">
        <v>246</v>
      </c>
      <c r="BM98" s="186" t="s">
        <v>86</v>
      </c>
    </row>
    <row r="99" s="2" customFormat="1" ht="16.5" customHeight="1">
      <c r="A99" s="39"/>
      <c r="B99" s="174"/>
      <c r="C99" s="175" t="s">
        <v>86</v>
      </c>
      <c r="D99" s="175" t="s">
        <v>241</v>
      </c>
      <c r="E99" s="176" t="s">
        <v>4581</v>
      </c>
      <c r="F99" s="177" t="s">
        <v>4582</v>
      </c>
      <c r="G99" s="178" t="s">
        <v>3</v>
      </c>
      <c r="H99" s="179">
        <v>2</v>
      </c>
      <c r="I99" s="180"/>
      <c r="J99" s="181">
        <f>ROUND(I99*H99,2)</f>
        <v>0</v>
      </c>
      <c r="K99" s="177" t="s">
        <v>460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246</v>
      </c>
      <c r="AT99" s="186" t="s">
        <v>241</v>
      </c>
      <c r="AU99" s="186" t="s">
        <v>80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246</v>
      </c>
      <c r="BM99" s="186" t="s">
        <v>246</v>
      </c>
    </row>
    <row r="100" s="2" customFormat="1" ht="16.5" customHeight="1">
      <c r="A100" s="39"/>
      <c r="B100" s="174"/>
      <c r="C100" s="175" t="s">
        <v>117</v>
      </c>
      <c r="D100" s="175" t="s">
        <v>241</v>
      </c>
      <c r="E100" s="176" t="s">
        <v>4583</v>
      </c>
      <c r="F100" s="177" t="s">
        <v>4584</v>
      </c>
      <c r="G100" s="178" t="s">
        <v>3</v>
      </c>
      <c r="H100" s="179">
        <v>1</v>
      </c>
      <c r="I100" s="180"/>
      <c r="J100" s="181">
        <f>ROUND(I100*H100,2)</f>
        <v>0</v>
      </c>
      <c r="K100" s="177" t="s">
        <v>460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80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276</v>
      </c>
    </row>
    <row r="101" s="2" customFormat="1" ht="16.5" customHeight="1">
      <c r="A101" s="39"/>
      <c r="B101" s="174"/>
      <c r="C101" s="175" t="s">
        <v>246</v>
      </c>
      <c r="D101" s="175" t="s">
        <v>241</v>
      </c>
      <c r="E101" s="176" t="s">
        <v>4585</v>
      </c>
      <c r="F101" s="177" t="s">
        <v>4586</v>
      </c>
      <c r="G101" s="178" t="s">
        <v>3</v>
      </c>
      <c r="H101" s="179">
        <v>2</v>
      </c>
      <c r="I101" s="180"/>
      <c r="J101" s="181">
        <f>ROUND(I101*H101,2)</f>
        <v>0</v>
      </c>
      <c r="K101" s="177" t="s">
        <v>460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80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287</v>
      </c>
    </row>
    <row r="102" s="2" customFormat="1" ht="16.5" customHeight="1">
      <c r="A102" s="39"/>
      <c r="B102" s="174"/>
      <c r="C102" s="175" t="s">
        <v>271</v>
      </c>
      <c r="D102" s="175" t="s">
        <v>241</v>
      </c>
      <c r="E102" s="176" t="s">
        <v>4587</v>
      </c>
      <c r="F102" s="177" t="s">
        <v>4588</v>
      </c>
      <c r="G102" s="178" t="s">
        <v>3</v>
      </c>
      <c r="H102" s="179">
        <v>1</v>
      </c>
      <c r="I102" s="180"/>
      <c r="J102" s="181">
        <f>ROUND(I102*H102,2)</f>
        <v>0</v>
      </c>
      <c r="K102" s="177" t="s">
        <v>460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80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299</v>
      </c>
    </row>
    <row r="103" s="2" customFormat="1" ht="16.5" customHeight="1">
      <c r="A103" s="39"/>
      <c r="B103" s="174"/>
      <c r="C103" s="175" t="s">
        <v>276</v>
      </c>
      <c r="D103" s="175" t="s">
        <v>241</v>
      </c>
      <c r="E103" s="176" t="s">
        <v>4589</v>
      </c>
      <c r="F103" s="177" t="s">
        <v>4590</v>
      </c>
      <c r="G103" s="178" t="s">
        <v>3</v>
      </c>
      <c r="H103" s="179">
        <v>1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80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357</v>
      </c>
    </row>
    <row r="104" s="2" customFormat="1" ht="16.5" customHeight="1">
      <c r="A104" s="39"/>
      <c r="B104" s="174"/>
      <c r="C104" s="175" t="s">
        <v>283</v>
      </c>
      <c r="D104" s="175" t="s">
        <v>241</v>
      </c>
      <c r="E104" s="176" t="s">
        <v>4591</v>
      </c>
      <c r="F104" s="177" t="s">
        <v>4592</v>
      </c>
      <c r="G104" s="178" t="s">
        <v>3</v>
      </c>
      <c r="H104" s="179">
        <v>0.84999999999999998</v>
      </c>
      <c r="I104" s="180"/>
      <c r="J104" s="181">
        <f>ROUND(I104*H104,2)</f>
        <v>0</v>
      </c>
      <c r="K104" s="177" t="s">
        <v>460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80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368</v>
      </c>
    </row>
    <row r="105" s="2" customFormat="1" ht="16.5" customHeight="1">
      <c r="A105" s="39"/>
      <c r="B105" s="174"/>
      <c r="C105" s="175" t="s">
        <v>287</v>
      </c>
      <c r="D105" s="175" t="s">
        <v>241</v>
      </c>
      <c r="E105" s="176" t="s">
        <v>4593</v>
      </c>
      <c r="F105" s="177" t="s">
        <v>4594</v>
      </c>
      <c r="G105" s="178" t="s">
        <v>3</v>
      </c>
      <c r="H105" s="179">
        <v>1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80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377</v>
      </c>
    </row>
    <row r="106" s="2" customFormat="1" ht="21.75" customHeight="1">
      <c r="A106" s="39"/>
      <c r="B106" s="174"/>
      <c r="C106" s="175" t="s">
        <v>293</v>
      </c>
      <c r="D106" s="175" t="s">
        <v>241</v>
      </c>
      <c r="E106" s="176" t="s">
        <v>4595</v>
      </c>
      <c r="F106" s="177" t="s">
        <v>4596</v>
      </c>
      <c r="G106" s="178" t="s">
        <v>3</v>
      </c>
      <c r="H106" s="179">
        <v>1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80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387</v>
      </c>
    </row>
    <row r="107" s="2" customFormat="1">
      <c r="A107" s="39"/>
      <c r="B107" s="174"/>
      <c r="C107" s="175" t="s">
        <v>299</v>
      </c>
      <c r="D107" s="175" t="s">
        <v>241</v>
      </c>
      <c r="E107" s="176" t="s">
        <v>4597</v>
      </c>
      <c r="F107" s="177" t="s">
        <v>4598</v>
      </c>
      <c r="G107" s="178" t="s">
        <v>3</v>
      </c>
      <c r="H107" s="179">
        <v>1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80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404</v>
      </c>
    </row>
    <row r="108" s="2" customFormat="1">
      <c r="A108" s="39"/>
      <c r="B108" s="174"/>
      <c r="C108" s="175" t="s">
        <v>310</v>
      </c>
      <c r="D108" s="175" t="s">
        <v>241</v>
      </c>
      <c r="E108" s="176" t="s">
        <v>4599</v>
      </c>
      <c r="F108" s="177" t="s">
        <v>4600</v>
      </c>
      <c r="G108" s="178" t="s">
        <v>3</v>
      </c>
      <c r="H108" s="179">
        <v>1</v>
      </c>
      <c r="I108" s="180"/>
      <c r="J108" s="181">
        <f>ROUND(I108*H108,2)</f>
        <v>0</v>
      </c>
      <c r="K108" s="177" t="s">
        <v>460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80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412</v>
      </c>
    </row>
    <row r="109" s="2" customFormat="1" ht="16.5" customHeight="1">
      <c r="A109" s="39"/>
      <c r="B109" s="174"/>
      <c r="C109" s="175" t="s">
        <v>357</v>
      </c>
      <c r="D109" s="175" t="s">
        <v>241</v>
      </c>
      <c r="E109" s="176" t="s">
        <v>4601</v>
      </c>
      <c r="F109" s="177" t="s">
        <v>3270</v>
      </c>
      <c r="G109" s="178" t="s">
        <v>3</v>
      </c>
      <c r="H109" s="179">
        <v>1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80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420</v>
      </c>
    </row>
    <row r="110" s="12" customFormat="1" ht="25.92" customHeight="1">
      <c r="A110" s="12"/>
      <c r="B110" s="161"/>
      <c r="C110" s="12"/>
      <c r="D110" s="162" t="s">
        <v>72</v>
      </c>
      <c r="E110" s="163" t="s">
        <v>497</v>
      </c>
      <c r="F110" s="163" t="s">
        <v>4602</v>
      </c>
      <c r="G110" s="12"/>
      <c r="H110" s="12"/>
      <c r="I110" s="164"/>
      <c r="J110" s="165">
        <f>BK110</f>
        <v>0</v>
      </c>
      <c r="K110" s="12"/>
      <c r="L110" s="161"/>
      <c r="M110" s="166"/>
      <c r="N110" s="167"/>
      <c r="O110" s="167"/>
      <c r="P110" s="168">
        <f>SUM(P111:P122)</f>
        <v>0</v>
      </c>
      <c r="Q110" s="167"/>
      <c r="R110" s="168">
        <f>SUM(R111:R122)</f>
        <v>0</v>
      </c>
      <c r="S110" s="167"/>
      <c r="T110" s="169">
        <f>SUM(T111:T122)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162" t="s">
        <v>80</v>
      </c>
      <c r="AT110" s="170" t="s">
        <v>72</v>
      </c>
      <c r="AU110" s="170" t="s">
        <v>73</v>
      </c>
      <c r="AY110" s="162" t="s">
        <v>239</v>
      </c>
      <c r="BK110" s="171">
        <f>SUM(BK111:BK122)</f>
        <v>0</v>
      </c>
    </row>
    <row r="111" s="2" customFormat="1" ht="16.5" customHeight="1">
      <c r="A111" s="39"/>
      <c r="B111" s="174"/>
      <c r="C111" s="175" t="s">
        <v>363</v>
      </c>
      <c r="D111" s="175" t="s">
        <v>241</v>
      </c>
      <c r="E111" s="176" t="s">
        <v>4579</v>
      </c>
      <c r="F111" s="177" t="s">
        <v>4580</v>
      </c>
      <c r="G111" s="178" t="s">
        <v>3</v>
      </c>
      <c r="H111" s="179">
        <v>1.8</v>
      </c>
      <c r="I111" s="180"/>
      <c r="J111" s="181">
        <f>ROUND(I111*H111,2)</f>
        <v>0</v>
      </c>
      <c r="K111" s="177" t="s">
        <v>460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80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429</v>
      </c>
    </row>
    <row r="112" s="2" customFormat="1" ht="16.5" customHeight="1">
      <c r="A112" s="39"/>
      <c r="B112" s="174"/>
      <c r="C112" s="175" t="s">
        <v>368</v>
      </c>
      <c r="D112" s="175" t="s">
        <v>241</v>
      </c>
      <c r="E112" s="176" t="s">
        <v>4581</v>
      </c>
      <c r="F112" s="177" t="s">
        <v>4582</v>
      </c>
      <c r="G112" s="178" t="s">
        <v>3</v>
      </c>
      <c r="H112" s="179">
        <v>1</v>
      </c>
      <c r="I112" s="180"/>
      <c r="J112" s="181">
        <f>ROUND(I112*H112,2)</f>
        <v>0</v>
      </c>
      <c r="K112" s="177" t="s">
        <v>460</v>
      </c>
      <c r="L112" s="40"/>
      <c r="M112" s="182" t="s">
        <v>3</v>
      </c>
      <c r="N112" s="183" t="s">
        <v>45</v>
      </c>
      <c r="O112" s="73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246</v>
      </c>
      <c r="AT112" s="186" t="s">
        <v>241</v>
      </c>
      <c r="AU112" s="186" t="s">
        <v>80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246</v>
      </c>
      <c r="BM112" s="186" t="s">
        <v>441</v>
      </c>
    </row>
    <row r="113" s="2" customFormat="1" ht="16.5" customHeight="1">
      <c r="A113" s="39"/>
      <c r="B113" s="174"/>
      <c r="C113" s="175" t="s">
        <v>9</v>
      </c>
      <c r="D113" s="175" t="s">
        <v>241</v>
      </c>
      <c r="E113" s="176" t="s">
        <v>4583</v>
      </c>
      <c r="F113" s="177" t="s">
        <v>4584</v>
      </c>
      <c r="G113" s="178" t="s">
        <v>3</v>
      </c>
      <c r="H113" s="179">
        <v>2</v>
      </c>
      <c r="I113" s="180"/>
      <c r="J113" s="181">
        <f>ROUND(I113*H113,2)</f>
        <v>0</v>
      </c>
      <c r="K113" s="177" t="s">
        <v>460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246</v>
      </c>
      <c r="AT113" s="186" t="s">
        <v>241</v>
      </c>
      <c r="AU113" s="186" t="s">
        <v>80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542</v>
      </c>
    </row>
    <row r="114" s="2" customFormat="1" ht="16.5" customHeight="1">
      <c r="A114" s="39"/>
      <c r="B114" s="174"/>
      <c r="C114" s="175" t="s">
        <v>377</v>
      </c>
      <c r="D114" s="175" t="s">
        <v>241</v>
      </c>
      <c r="E114" s="176" t="s">
        <v>4585</v>
      </c>
      <c r="F114" s="177" t="s">
        <v>4586</v>
      </c>
      <c r="G114" s="178" t="s">
        <v>3</v>
      </c>
      <c r="H114" s="179">
        <v>3</v>
      </c>
      <c r="I114" s="180"/>
      <c r="J114" s="181">
        <f>ROUND(I114*H114,2)</f>
        <v>0</v>
      </c>
      <c r="K114" s="177" t="s">
        <v>460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246</v>
      </c>
      <c r="AT114" s="186" t="s">
        <v>241</v>
      </c>
      <c r="AU114" s="186" t="s">
        <v>80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246</v>
      </c>
      <c r="BM114" s="186" t="s">
        <v>1028</v>
      </c>
    </row>
    <row r="115" s="2" customFormat="1" ht="16.5" customHeight="1">
      <c r="A115" s="39"/>
      <c r="B115" s="174"/>
      <c r="C115" s="175" t="s">
        <v>382</v>
      </c>
      <c r="D115" s="175" t="s">
        <v>241</v>
      </c>
      <c r="E115" s="176" t="s">
        <v>4587</v>
      </c>
      <c r="F115" s="177" t="s">
        <v>4588</v>
      </c>
      <c r="G115" s="178" t="s">
        <v>3</v>
      </c>
      <c r="H115" s="179">
        <v>1</v>
      </c>
      <c r="I115" s="180"/>
      <c r="J115" s="181">
        <f>ROUND(I115*H115,2)</f>
        <v>0</v>
      </c>
      <c r="K115" s="177" t="s">
        <v>460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246</v>
      </c>
      <c r="AT115" s="186" t="s">
        <v>241</v>
      </c>
      <c r="AU115" s="186" t="s">
        <v>80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246</v>
      </c>
      <c r="BM115" s="186" t="s">
        <v>1044</v>
      </c>
    </row>
    <row r="116" s="2" customFormat="1" ht="16.5" customHeight="1">
      <c r="A116" s="39"/>
      <c r="B116" s="174"/>
      <c r="C116" s="175" t="s">
        <v>387</v>
      </c>
      <c r="D116" s="175" t="s">
        <v>241</v>
      </c>
      <c r="E116" s="176" t="s">
        <v>4589</v>
      </c>
      <c r="F116" s="177" t="s">
        <v>4590</v>
      </c>
      <c r="G116" s="178" t="s">
        <v>3</v>
      </c>
      <c r="H116" s="179">
        <v>2</v>
      </c>
      <c r="I116" s="180"/>
      <c r="J116" s="181">
        <f>ROUND(I116*H116,2)</f>
        <v>0</v>
      </c>
      <c r="K116" s="177" t="s">
        <v>460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</v>
      </c>
      <c r="R116" s="184">
        <f>Q116*H116</f>
        <v>0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246</v>
      </c>
      <c r="AT116" s="186" t="s">
        <v>241</v>
      </c>
      <c r="AU116" s="186" t="s">
        <v>80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246</v>
      </c>
      <c r="BM116" s="186" t="s">
        <v>1053</v>
      </c>
    </row>
    <row r="117" s="2" customFormat="1" ht="16.5" customHeight="1">
      <c r="A117" s="39"/>
      <c r="B117" s="174"/>
      <c r="C117" s="175" t="s">
        <v>393</v>
      </c>
      <c r="D117" s="175" t="s">
        <v>241</v>
      </c>
      <c r="E117" s="176" t="s">
        <v>4591</v>
      </c>
      <c r="F117" s="177" t="s">
        <v>4592</v>
      </c>
      <c r="G117" s="178" t="s">
        <v>3</v>
      </c>
      <c r="H117" s="179">
        <v>1.2</v>
      </c>
      <c r="I117" s="180"/>
      <c r="J117" s="181">
        <f>ROUND(I117*H117,2)</f>
        <v>0</v>
      </c>
      <c r="K117" s="177" t="s">
        <v>460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80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1061</v>
      </c>
    </row>
    <row r="118" s="2" customFormat="1" ht="16.5" customHeight="1">
      <c r="A118" s="39"/>
      <c r="B118" s="174"/>
      <c r="C118" s="175" t="s">
        <v>397</v>
      </c>
      <c r="D118" s="175" t="s">
        <v>241</v>
      </c>
      <c r="E118" s="176" t="s">
        <v>4593</v>
      </c>
      <c r="F118" s="177" t="s">
        <v>4594</v>
      </c>
      <c r="G118" s="178" t="s">
        <v>3</v>
      </c>
      <c r="H118" s="179">
        <v>1</v>
      </c>
      <c r="I118" s="180"/>
      <c r="J118" s="181">
        <f>ROUND(I118*H118,2)</f>
        <v>0</v>
      </c>
      <c r="K118" s="177" t="s">
        <v>460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246</v>
      </c>
      <c r="AT118" s="186" t="s">
        <v>241</v>
      </c>
      <c r="AU118" s="186" t="s">
        <v>80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246</v>
      </c>
      <c r="BM118" s="186" t="s">
        <v>1073</v>
      </c>
    </row>
    <row r="119" s="2" customFormat="1" ht="21.75" customHeight="1">
      <c r="A119" s="39"/>
      <c r="B119" s="174"/>
      <c r="C119" s="175" t="s">
        <v>8</v>
      </c>
      <c r="D119" s="175" t="s">
        <v>241</v>
      </c>
      <c r="E119" s="176" t="s">
        <v>4595</v>
      </c>
      <c r="F119" s="177" t="s">
        <v>4596</v>
      </c>
      <c r="G119" s="178" t="s">
        <v>3</v>
      </c>
      <c r="H119" s="179">
        <v>2</v>
      </c>
      <c r="I119" s="180"/>
      <c r="J119" s="181">
        <f>ROUND(I119*H119,2)</f>
        <v>0</v>
      </c>
      <c r="K119" s="177" t="s">
        <v>460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80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1110</v>
      </c>
    </row>
    <row r="120" s="2" customFormat="1">
      <c r="A120" s="39"/>
      <c r="B120" s="174"/>
      <c r="C120" s="175" t="s">
        <v>404</v>
      </c>
      <c r="D120" s="175" t="s">
        <v>241</v>
      </c>
      <c r="E120" s="176" t="s">
        <v>4597</v>
      </c>
      <c r="F120" s="177" t="s">
        <v>4598</v>
      </c>
      <c r="G120" s="178" t="s">
        <v>3</v>
      </c>
      <c r="H120" s="179">
        <v>1</v>
      </c>
      <c r="I120" s="180"/>
      <c r="J120" s="181">
        <f>ROUND(I120*H120,2)</f>
        <v>0</v>
      </c>
      <c r="K120" s="177" t="s">
        <v>460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</v>
      </c>
      <c r="R120" s="184">
        <f>Q120*H120</f>
        <v>0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246</v>
      </c>
      <c r="AT120" s="186" t="s">
        <v>241</v>
      </c>
      <c r="AU120" s="186" t="s">
        <v>80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246</v>
      </c>
      <c r="BM120" s="186" t="s">
        <v>1141</v>
      </c>
    </row>
    <row r="121" s="2" customFormat="1">
      <c r="A121" s="39"/>
      <c r="B121" s="174"/>
      <c r="C121" s="175" t="s">
        <v>408</v>
      </c>
      <c r="D121" s="175" t="s">
        <v>241</v>
      </c>
      <c r="E121" s="176" t="s">
        <v>4599</v>
      </c>
      <c r="F121" s="177" t="s">
        <v>4600</v>
      </c>
      <c r="G121" s="178" t="s">
        <v>3</v>
      </c>
      <c r="H121" s="179">
        <v>2</v>
      </c>
      <c r="I121" s="180"/>
      <c r="J121" s="181">
        <f>ROUND(I121*H121,2)</f>
        <v>0</v>
      </c>
      <c r="K121" s="177" t="s">
        <v>460</v>
      </c>
      <c r="L121" s="40"/>
      <c r="M121" s="182" t="s">
        <v>3</v>
      </c>
      <c r="N121" s="183" t="s">
        <v>45</v>
      </c>
      <c r="O121" s="73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186" t="s">
        <v>246</v>
      </c>
      <c r="AT121" s="186" t="s">
        <v>241</v>
      </c>
      <c r="AU121" s="186" t="s">
        <v>80</v>
      </c>
      <c r="AY121" s="20" t="s">
        <v>239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20" t="s">
        <v>86</v>
      </c>
      <c r="BK121" s="187">
        <f>ROUND(I121*H121,2)</f>
        <v>0</v>
      </c>
      <c r="BL121" s="20" t="s">
        <v>246</v>
      </c>
      <c r="BM121" s="186" t="s">
        <v>1150</v>
      </c>
    </row>
    <row r="122" s="2" customFormat="1" ht="16.5" customHeight="1">
      <c r="A122" s="39"/>
      <c r="B122" s="174"/>
      <c r="C122" s="175" t="s">
        <v>412</v>
      </c>
      <c r="D122" s="175" t="s">
        <v>241</v>
      </c>
      <c r="E122" s="176" t="s">
        <v>4603</v>
      </c>
      <c r="F122" s="177" t="s">
        <v>3270</v>
      </c>
      <c r="G122" s="178" t="s">
        <v>3</v>
      </c>
      <c r="H122" s="179">
        <v>1</v>
      </c>
      <c r="I122" s="180"/>
      <c r="J122" s="181">
        <f>ROUND(I122*H122,2)</f>
        <v>0</v>
      </c>
      <c r="K122" s="177" t="s">
        <v>460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246</v>
      </c>
      <c r="AT122" s="186" t="s">
        <v>241</v>
      </c>
      <c r="AU122" s="186" t="s">
        <v>80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246</v>
      </c>
      <c r="BM122" s="186" t="s">
        <v>1163</v>
      </c>
    </row>
    <row r="123" s="12" customFormat="1" ht="25.92" customHeight="1">
      <c r="A123" s="12"/>
      <c r="B123" s="161"/>
      <c r="C123" s="12"/>
      <c r="D123" s="162" t="s">
        <v>72</v>
      </c>
      <c r="E123" s="163" t="s">
        <v>456</v>
      </c>
      <c r="F123" s="163" t="s">
        <v>4604</v>
      </c>
      <c r="G123" s="12"/>
      <c r="H123" s="12"/>
      <c r="I123" s="164"/>
      <c r="J123" s="165">
        <f>BK123</f>
        <v>0</v>
      </c>
      <c r="K123" s="12"/>
      <c r="L123" s="161"/>
      <c r="M123" s="166"/>
      <c r="N123" s="167"/>
      <c r="O123" s="167"/>
      <c r="P123" s="168">
        <f>SUM(P124:P135)</f>
        <v>0</v>
      </c>
      <c r="Q123" s="167"/>
      <c r="R123" s="168">
        <f>SUM(R124:R135)</f>
        <v>0</v>
      </c>
      <c r="S123" s="167"/>
      <c r="T123" s="169">
        <f>SUM(T124:T135)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62" t="s">
        <v>80</v>
      </c>
      <c r="AT123" s="170" t="s">
        <v>72</v>
      </c>
      <c r="AU123" s="170" t="s">
        <v>73</v>
      </c>
      <c r="AY123" s="162" t="s">
        <v>239</v>
      </c>
      <c r="BK123" s="171">
        <f>SUM(BK124:BK135)</f>
        <v>0</v>
      </c>
    </row>
    <row r="124" s="2" customFormat="1" ht="16.5" customHeight="1">
      <c r="A124" s="39"/>
      <c r="B124" s="174"/>
      <c r="C124" s="175" t="s">
        <v>416</v>
      </c>
      <c r="D124" s="175" t="s">
        <v>241</v>
      </c>
      <c r="E124" s="176" t="s">
        <v>4579</v>
      </c>
      <c r="F124" s="177" t="s">
        <v>4580</v>
      </c>
      <c r="G124" s="178" t="s">
        <v>3</v>
      </c>
      <c r="H124" s="179">
        <v>3.7999999999999998</v>
      </c>
      <c r="I124" s="180"/>
      <c r="J124" s="181">
        <f>ROUND(I124*H124,2)</f>
        <v>0</v>
      </c>
      <c r="K124" s="177" t="s">
        <v>460</v>
      </c>
      <c r="L124" s="40"/>
      <c r="M124" s="182" t="s">
        <v>3</v>
      </c>
      <c r="N124" s="183" t="s">
        <v>45</v>
      </c>
      <c r="O124" s="73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186" t="s">
        <v>246</v>
      </c>
      <c r="AT124" s="186" t="s">
        <v>241</v>
      </c>
      <c r="AU124" s="186" t="s">
        <v>80</v>
      </c>
      <c r="AY124" s="20" t="s">
        <v>239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20" t="s">
        <v>86</v>
      </c>
      <c r="BK124" s="187">
        <f>ROUND(I124*H124,2)</f>
        <v>0</v>
      </c>
      <c r="BL124" s="20" t="s">
        <v>246</v>
      </c>
      <c r="BM124" s="186" t="s">
        <v>1175</v>
      </c>
    </row>
    <row r="125" s="2" customFormat="1" ht="16.5" customHeight="1">
      <c r="A125" s="39"/>
      <c r="B125" s="174"/>
      <c r="C125" s="175" t="s">
        <v>420</v>
      </c>
      <c r="D125" s="175" t="s">
        <v>241</v>
      </c>
      <c r="E125" s="176" t="s">
        <v>4581</v>
      </c>
      <c r="F125" s="177" t="s">
        <v>4582</v>
      </c>
      <c r="G125" s="178" t="s">
        <v>3</v>
      </c>
      <c r="H125" s="179">
        <v>1</v>
      </c>
      <c r="I125" s="180"/>
      <c r="J125" s="181">
        <f>ROUND(I125*H125,2)</f>
        <v>0</v>
      </c>
      <c r="K125" s="177" t="s">
        <v>460</v>
      </c>
      <c r="L125" s="40"/>
      <c r="M125" s="182" t="s">
        <v>3</v>
      </c>
      <c r="N125" s="183" t="s">
        <v>45</v>
      </c>
      <c r="O125" s="73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186" t="s">
        <v>246</v>
      </c>
      <c r="AT125" s="186" t="s">
        <v>241</v>
      </c>
      <c r="AU125" s="186" t="s">
        <v>80</v>
      </c>
      <c r="AY125" s="20" t="s">
        <v>239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20" t="s">
        <v>86</v>
      </c>
      <c r="BK125" s="187">
        <f>ROUND(I125*H125,2)</f>
        <v>0</v>
      </c>
      <c r="BL125" s="20" t="s">
        <v>246</v>
      </c>
      <c r="BM125" s="186" t="s">
        <v>726</v>
      </c>
    </row>
    <row r="126" s="2" customFormat="1" ht="16.5" customHeight="1">
      <c r="A126" s="39"/>
      <c r="B126" s="174"/>
      <c r="C126" s="175" t="s">
        <v>425</v>
      </c>
      <c r="D126" s="175" t="s">
        <v>241</v>
      </c>
      <c r="E126" s="176" t="s">
        <v>4583</v>
      </c>
      <c r="F126" s="177" t="s">
        <v>4584</v>
      </c>
      <c r="G126" s="178" t="s">
        <v>3</v>
      </c>
      <c r="H126" s="179">
        <v>2</v>
      </c>
      <c r="I126" s="180"/>
      <c r="J126" s="181">
        <f>ROUND(I126*H126,2)</f>
        <v>0</v>
      </c>
      <c r="K126" s="177" t="s">
        <v>460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80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1201</v>
      </c>
    </row>
    <row r="127" s="2" customFormat="1" ht="16.5" customHeight="1">
      <c r="A127" s="39"/>
      <c r="B127" s="174"/>
      <c r="C127" s="175" t="s">
        <v>429</v>
      </c>
      <c r="D127" s="175" t="s">
        <v>241</v>
      </c>
      <c r="E127" s="176" t="s">
        <v>4585</v>
      </c>
      <c r="F127" s="177" t="s">
        <v>4586</v>
      </c>
      <c r="G127" s="178" t="s">
        <v>3</v>
      </c>
      <c r="H127" s="179">
        <v>3</v>
      </c>
      <c r="I127" s="180"/>
      <c r="J127" s="181">
        <f>ROUND(I127*H127,2)</f>
        <v>0</v>
      </c>
      <c r="K127" s="177" t="s">
        <v>460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246</v>
      </c>
      <c r="AT127" s="186" t="s">
        <v>241</v>
      </c>
      <c r="AU127" s="186" t="s">
        <v>80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246</v>
      </c>
      <c r="BM127" s="186" t="s">
        <v>1212</v>
      </c>
    </row>
    <row r="128" s="2" customFormat="1" ht="16.5" customHeight="1">
      <c r="A128" s="39"/>
      <c r="B128" s="174"/>
      <c r="C128" s="175" t="s">
        <v>433</v>
      </c>
      <c r="D128" s="175" t="s">
        <v>241</v>
      </c>
      <c r="E128" s="176" t="s">
        <v>4587</v>
      </c>
      <c r="F128" s="177" t="s">
        <v>4588</v>
      </c>
      <c r="G128" s="178" t="s">
        <v>3</v>
      </c>
      <c r="H128" s="179">
        <v>1</v>
      </c>
      <c r="I128" s="180"/>
      <c r="J128" s="181">
        <f>ROUND(I128*H128,2)</f>
        <v>0</v>
      </c>
      <c r="K128" s="177" t="s">
        <v>460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0</v>
      </c>
      <c r="R128" s="184">
        <f>Q128*H128</f>
        <v>0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246</v>
      </c>
      <c r="AT128" s="186" t="s">
        <v>241</v>
      </c>
      <c r="AU128" s="186" t="s">
        <v>80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1230</v>
      </c>
    </row>
    <row r="129" s="2" customFormat="1" ht="16.5" customHeight="1">
      <c r="A129" s="39"/>
      <c r="B129" s="174"/>
      <c r="C129" s="175" t="s">
        <v>441</v>
      </c>
      <c r="D129" s="175" t="s">
        <v>241</v>
      </c>
      <c r="E129" s="176" t="s">
        <v>4589</v>
      </c>
      <c r="F129" s="177" t="s">
        <v>4590</v>
      </c>
      <c r="G129" s="178" t="s">
        <v>3</v>
      </c>
      <c r="H129" s="179">
        <v>2</v>
      </c>
      <c r="I129" s="180"/>
      <c r="J129" s="181">
        <f>ROUND(I129*H129,2)</f>
        <v>0</v>
      </c>
      <c r="K129" s="177" t="s">
        <v>460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246</v>
      </c>
      <c r="AT129" s="186" t="s">
        <v>241</v>
      </c>
      <c r="AU129" s="186" t="s">
        <v>80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246</v>
      </c>
      <c r="BM129" s="186" t="s">
        <v>1238</v>
      </c>
    </row>
    <row r="130" s="2" customFormat="1" ht="16.5" customHeight="1">
      <c r="A130" s="39"/>
      <c r="B130" s="174"/>
      <c r="C130" s="175" t="s">
        <v>446</v>
      </c>
      <c r="D130" s="175" t="s">
        <v>241</v>
      </c>
      <c r="E130" s="176" t="s">
        <v>4591</v>
      </c>
      <c r="F130" s="177" t="s">
        <v>4592</v>
      </c>
      <c r="G130" s="178" t="s">
        <v>3</v>
      </c>
      <c r="H130" s="179">
        <v>1.2</v>
      </c>
      <c r="I130" s="180"/>
      <c r="J130" s="181">
        <f>ROUND(I130*H130,2)</f>
        <v>0</v>
      </c>
      <c r="K130" s="177" t="s">
        <v>460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246</v>
      </c>
      <c r="AT130" s="186" t="s">
        <v>241</v>
      </c>
      <c r="AU130" s="186" t="s">
        <v>80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246</v>
      </c>
      <c r="BM130" s="186" t="s">
        <v>1247</v>
      </c>
    </row>
    <row r="131" s="2" customFormat="1" ht="16.5" customHeight="1">
      <c r="A131" s="39"/>
      <c r="B131" s="174"/>
      <c r="C131" s="175" t="s">
        <v>542</v>
      </c>
      <c r="D131" s="175" t="s">
        <v>241</v>
      </c>
      <c r="E131" s="176" t="s">
        <v>4593</v>
      </c>
      <c r="F131" s="177" t="s">
        <v>4594</v>
      </c>
      <c r="G131" s="178" t="s">
        <v>3</v>
      </c>
      <c r="H131" s="179">
        <v>1</v>
      </c>
      <c r="I131" s="180"/>
      <c r="J131" s="181">
        <f>ROUND(I131*H131,2)</f>
        <v>0</v>
      </c>
      <c r="K131" s="177" t="s">
        <v>460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</v>
      </c>
      <c r="R131" s="184">
        <f>Q131*H131</f>
        <v>0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246</v>
      </c>
      <c r="AT131" s="186" t="s">
        <v>241</v>
      </c>
      <c r="AU131" s="186" t="s">
        <v>80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246</v>
      </c>
      <c r="BM131" s="186" t="s">
        <v>1257</v>
      </c>
    </row>
    <row r="132" s="2" customFormat="1" ht="21.75" customHeight="1">
      <c r="A132" s="39"/>
      <c r="B132" s="174"/>
      <c r="C132" s="175" t="s">
        <v>1024</v>
      </c>
      <c r="D132" s="175" t="s">
        <v>241</v>
      </c>
      <c r="E132" s="176" t="s">
        <v>4595</v>
      </c>
      <c r="F132" s="177" t="s">
        <v>4596</v>
      </c>
      <c r="G132" s="178" t="s">
        <v>3</v>
      </c>
      <c r="H132" s="179">
        <v>3</v>
      </c>
      <c r="I132" s="180"/>
      <c r="J132" s="181">
        <f>ROUND(I132*H132,2)</f>
        <v>0</v>
      </c>
      <c r="K132" s="177" t="s">
        <v>460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246</v>
      </c>
      <c r="AT132" s="186" t="s">
        <v>241</v>
      </c>
      <c r="AU132" s="186" t="s">
        <v>80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1268</v>
      </c>
    </row>
    <row r="133" s="2" customFormat="1">
      <c r="A133" s="39"/>
      <c r="B133" s="174"/>
      <c r="C133" s="175" t="s">
        <v>1028</v>
      </c>
      <c r="D133" s="175" t="s">
        <v>241</v>
      </c>
      <c r="E133" s="176" t="s">
        <v>4597</v>
      </c>
      <c r="F133" s="177" t="s">
        <v>4598</v>
      </c>
      <c r="G133" s="178" t="s">
        <v>3</v>
      </c>
      <c r="H133" s="179">
        <v>1</v>
      </c>
      <c r="I133" s="180"/>
      <c r="J133" s="181">
        <f>ROUND(I133*H133,2)</f>
        <v>0</v>
      </c>
      <c r="K133" s="177" t="s">
        <v>460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</v>
      </c>
      <c r="R133" s="184">
        <f>Q133*H133</f>
        <v>0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246</v>
      </c>
      <c r="AT133" s="186" t="s">
        <v>241</v>
      </c>
      <c r="AU133" s="186" t="s">
        <v>80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246</v>
      </c>
      <c r="BM133" s="186" t="s">
        <v>1288</v>
      </c>
    </row>
    <row r="134" s="2" customFormat="1">
      <c r="A134" s="39"/>
      <c r="B134" s="174"/>
      <c r="C134" s="175" t="s">
        <v>1032</v>
      </c>
      <c r="D134" s="175" t="s">
        <v>241</v>
      </c>
      <c r="E134" s="176" t="s">
        <v>4599</v>
      </c>
      <c r="F134" s="177" t="s">
        <v>4600</v>
      </c>
      <c r="G134" s="178" t="s">
        <v>3</v>
      </c>
      <c r="H134" s="179">
        <v>3</v>
      </c>
      <c r="I134" s="180"/>
      <c r="J134" s="181">
        <f>ROUND(I134*H134,2)</f>
        <v>0</v>
      </c>
      <c r="K134" s="177" t="s">
        <v>460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</v>
      </c>
      <c r="R134" s="184">
        <f>Q134*H134</f>
        <v>0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80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1303</v>
      </c>
    </row>
    <row r="135" s="2" customFormat="1" ht="16.5" customHeight="1">
      <c r="A135" s="39"/>
      <c r="B135" s="174"/>
      <c r="C135" s="175" t="s">
        <v>1044</v>
      </c>
      <c r="D135" s="175" t="s">
        <v>241</v>
      </c>
      <c r="E135" s="176" t="s">
        <v>4605</v>
      </c>
      <c r="F135" s="177" t="s">
        <v>3270</v>
      </c>
      <c r="G135" s="178" t="s">
        <v>3</v>
      </c>
      <c r="H135" s="179">
        <v>1</v>
      </c>
      <c r="I135" s="180"/>
      <c r="J135" s="181">
        <f>ROUND(I135*H135,2)</f>
        <v>0</v>
      </c>
      <c r="K135" s="177" t="s">
        <v>460</v>
      </c>
      <c r="L135" s="40"/>
      <c r="M135" s="182" t="s">
        <v>3</v>
      </c>
      <c r="N135" s="183" t="s">
        <v>45</v>
      </c>
      <c r="O135" s="73"/>
      <c r="P135" s="184">
        <f>O135*H135</f>
        <v>0</v>
      </c>
      <c r="Q135" s="184">
        <v>0</v>
      </c>
      <c r="R135" s="184">
        <f>Q135*H135</f>
        <v>0</v>
      </c>
      <c r="S135" s="184">
        <v>0</v>
      </c>
      <c r="T135" s="185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246</v>
      </c>
      <c r="AT135" s="186" t="s">
        <v>241</v>
      </c>
      <c r="AU135" s="186" t="s">
        <v>80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246</v>
      </c>
      <c r="BM135" s="186" t="s">
        <v>1320</v>
      </c>
    </row>
    <row r="136" s="12" customFormat="1" ht="25.92" customHeight="1">
      <c r="A136" s="12"/>
      <c r="B136" s="161"/>
      <c r="C136" s="12"/>
      <c r="D136" s="162" t="s">
        <v>72</v>
      </c>
      <c r="E136" s="163" t="s">
        <v>3187</v>
      </c>
      <c r="F136" s="163" t="s">
        <v>4606</v>
      </c>
      <c r="G136" s="12"/>
      <c r="H136" s="12"/>
      <c r="I136" s="164"/>
      <c r="J136" s="165">
        <f>BK136</f>
        <v>0</v>
      </c>
      <c r="K136" s="12"/>
      <c r="L136" s="161"/>
      <c r="M136" s="166"/>
      <c r="N136" s="167"/>
      <c r="O136" s="167"/>
      <c r="P136" s="168">
        <f>SUM(P137:P149)</f>
        <v>0</v>
      </c>
      <c r="Q136" s="167"/>
      <c r="R136" s="168">
        <f>SUM(R137:R149)</f>
        <v>0</v>
      </c>
      <c r="S136" s="167"/>
      <c r="T136" s="169">
        <f>SUM(T137:T149)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2" t="s">
        <v>80</v>
      </c>
      <c r="AT136" s="170" t="s">
        <v>72</v>
      </c>
      <c r="AU136" s="170" t="s">
        <v>73</v>
      </c>
      <c r="AY136" s="162" t="s">
        <v>239</v>
      </c>
      <c r="BK136" s="171">
        <f>SUM(BK137:BK149)</f>
        <v>0</v>
      </c>
    </row>
    <row r="137" s="2" customFormat="1" ht="16.5" customHeight="1">
      <c r="A137" s="39"/>
      <c r="B137" s="174"/>
      <c r="C137" s="175" t="s">
        <v>1048</v>
      </c>
      <c r="D137" s="175" t="s">
        <v>241</v>
      </c>
      <c r="E137" s="176" t="s">
        <v>4607</v>
      </c>
      <c r="F137" s="177" t="s">
        <v>4608</v>
      </c>
      <c r="G137" s="178" t="s">
        <v>3</v>
      </c>
      <c r="H137" s="179">
        <v>126</v>
      </c>
      <c r="I137" s="180"/>
      <c r="J137" s="181">
        <f>ROUND(I137*H137,2)</f>
        <v>0</v>
      </c>
      <c r="K137" s="177" t="s">
        <v>460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</v>
      </c>
      <c r="R137" s="184">
        <f>Q137*H137</f>
        <v>0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246</v>
      </c>
      <c r="AT137" s="186" t="s">
        <v>241</v>
      </c>
      <c r="AU137" s="186" t="s">
        <v>80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1329</v>
      </c>
    </row>
    <row r="138" s="2" customFormat="1" ht="16.5" customHeight="1">
      <c r="A138" s="39"/>
      <c r="B138" s="174"/>
      <c r="C138" s="175" t="s">
        <v>1053</v>
      </c>
      <c r="D138" s="175" t="s">
        <v>241</v>
      </c>
      <c r="E138" s="176" t="s">
        <v>4589</v>
      </c>
      <c r="F138" s="177" t="s">
        <v>4590</v>
      </c>
      <c r="G138" s="178" t="s">
        <v>3</v>
      </c>
      <c r="H138" s="179">
        <v>9</v>
      </c>
      <c r="I138" s="180"/>
      <c r="J138" s="181">
        <f>ROUND(I138*H138,2)</f>
        <v>0</v>
      </c>
      <c r="K138" s="177" t="s">
        <v>460</v>
      </c>
      <c r="L138" s="40"/>
      <c r="M138" s="182" t="s">
        <v>3</v>
      </c>
      <c r="N138" s="183" t="s">
        <v>45</v>
      </c>
      <c r="O138" s="73"/>
      <c r="P138" s="184">
        <f>O138*H138</f>
        <v>0</v>
      </c>
      <c r="Q138" s="184">
        <v>0</v>
      </c>
      <c r="R138" s="184">
        <f>Q138*H138</f>
        <v>0</v>
      </c>
      <c r="S138" s="184">
        <v>0</v>
      </c>
      <c r="T138" s="18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186" t="s">
        <v>246</v>
      </c>
      <c r="AT138" s="186" t="s">
        <v>241</v>
      </c>
      <c r="AU138" s="186" t="s">
        <v>80</v>
      </c>
      <c r="AY138" s="20" t="s">
        <v>239</v>
      </c>
      <c r="BE138" s="187">
        <f>IF(N138="základní",J138,0)</f>
        <v>0</v>
      </c>
      <c r="BF138" s="187">
        <f>IF(N138="snížená",J138,0)</f>
        <v>0</v>
      </c>
      <c r="BG138" s="187">
        <f>IF(N138="zákl. přenesená",J138,0)</f>
        <v>0</v>
      </c>
      <c r="BH138" s="187">
        <f>IF(N138="sníž. přenesená",J138,0)</f>
        <v>0</v>
      </c>
      <c r="BI138" s="187">
        <f>IF(N138="nulová",J138,0)</f>
        <v>0</v>
      </c>
      <c r="BJ138" s="20" t="s">
        <v>86</v>
      </c>
      <c r="BK138" s="187">
        <f>ROUND(I138*H138,2)</f>
        <v>0</v>
      </c>
      <c r="BL138" s="20" t="s">
        <v>246</v>
      </c>
      <c r="BM138" s="186" t="s">
        <v>1342</v>
      </c>
    </row>
    <row r="139" s="2" customFormat="1" ht="16.5" customHeight="1">
      <c r="A139" s="39"/>
      <c r="B139" s="174"/>
      <c r="C139" s="175" t="s">
        <v>1057</v>
      </c>
      <c r="D139" s="175" t="s">
        <v>241</v>
      </c>
      <c r="E139" s="176" t="s">
        <v>4609</v>
      </c>
      <c r="F139" s="177" t="s">
        <v>4610</v>
      </c>
      <c r="G139" s="178" t="s">
        <v>3</v>
      </c>
      <c r="H139" s="179">
        <v>31</v>
      </c>
      <c r="I139" s="180"/>
      <c r="J139" s="181">
        <f>ROUND(I139*H139,2)</f>
        <v>0</v>
      </c>
      <c r="K139" s="177" t="s">
        <v>460</v>
      </c>
      <c r="L139" s="40"/>
      <c r="M139" s="182" t="s">
        <v>3</v>
      </c>
      <c r="N139" s="183" t="s">
        <v>45</v>
      </c>
      <c r="O139" s="73"/>
      <c r="P139" s="184">
        <f>O139*H139</f>
        <v>0</v>
      </c>
      <c r="Q139" s="184">
        <v>0</v>
      </c>
      <c r="R139" s="184">
        <f>Q139*H139</f>
        <v>0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246</v>
      </c>
      <c r="AT139" s="186" t="s">
        <v>241</v>
      </c>
      <c r="AU139" s="186" t="s">
        <v>80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1353</v>
      </c>
    </row>
    <row r="140" s="2" customFormat="1" ht="16.5" customHeight="1">
      <c r="A140" s="39"/>
      <c r="B140" s="174"/>
      <c r="C140" s="175" t="s">
        <v>1061</v>
      </c>
      <c r="D140" s="175" t="s">
        <v>241</v>
      </c>
      <c r="E140" s="176" t="s">
        <v>4611</v>
      </c>
      <c r="F140" s="177" t="s">
        <v>4612</v>
      </c>
      <c r="G140" s="178" t="s">
        <v>3</v>
      </c>
      <c r="H140" s="179">
        <v>14</v>
      </c>
      <c r="I140" s="180"/>
      <c r="J140" s="181">
        <f>ROUND(I140*H140,2)</f>
        <v>0</v>
      </c>
      <c r="K140" s="177" t="s">
        <v>460</v>
      </c>
      <c r="L140" s="40"/>
      <c r="M140" s="182" t="s">
        <v>3</v>
      </c>
      <c r="N140" s="183" t="s">
        <v>45</v>
      </c>
      <c r="O140" s="73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246</v>
      </c>
      <c r="AT140" s="186" t="s">
        <v>241</v>
      </c>
      <c r="AU140" s="186" t="s">
        <v>80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1362</v>
      </c>
    </row>
    <row r="141" s="2" customFormat="1" ht="16.5" customHeight="1">
      <c r="A141" s="39"/>
      <c r="B141" s="174"/>
      <c r="C141" s="175" t="s">
        <v>1068</v>
      </c>
      <c r="D141" s="175" t="s">
        <v>241</v>
      </c>
      <c r="E141" s="176" t="s">
        <v>4613</v>
      </c>
      <c r="F141" s="177" t="s">
        <v>4614</v>
      </c>
      <c r="G141" s="178" t="s">
        <v>3</v>
      </c>
      <c r="H141" s="179">
        <v>14</v>
      </c>
      <c r="I141" s="180"/>
      <c r="J141" s="181">
        <f>ROUND(I141*H141,2)</f>
        <v>0</v>
      </c>
      <c r="K141" s="177" t="s">
        <v>460</v>
      </c>
      <c r="L141" s="40"/>
      <c r="M141" s="182" t="s">
        <v>3</v>
      </c>
      <c r="N141" s="183" t="s">
        <v>45</v>
      </c>
      <c r="O141" s="73"/>
      <c r="P141" s="184">
        <f>O141*H141</f>
        <v>0</v>
      </c>
      <c r="Q141" s="184">
        <v>0</v>
      </c>
      <c r="R141" s="184">
        <f>Q141*H141</f>
        <v>0</v>
      </c>
      <c r="S141" s="184">
        <v>0</v>
      </c>
      <c r="T141" s="18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186" t="s">
        <v>246</v>
      </c>
      <c r="AT141" s="186" t="s">
        <v>241</v>
      </c>
      <c r="AU141" s="186" t="s">
        <v>80</v>
      </c>
      <c r="AY141" s="20" t="s">
        <v>239</v>
      </c>
      <c r="BE141" s="187">
        <f>IF(N141="základní",J141,0)</f>
        <v>0</v>
      </c>
      <c r="BF141" s="187">
        <f>IF(N141="snížená",J141,0)</f>
        <v>0</v>
      </c>
      <c r="BG141" s="187">
        <f>IF(N141="zákl. přenesená",J141,0)</f>
        <v>0</v>
      </c>
      <c r="BH141" s="187">
        <f>IF(N141="sníž. přenesená",J141,0)</f>
        <v>0</v>
      </c>
      <c r="BI141" s="187">
        <f>IF(N141="nulová",J141,0)</f>
        <v>0</v>
      </c>
      <c r="BJ141" s="20" t="s">
        <v>86</v>
      </c>
      <c r="BK141" s="187">
        <f>ROUND(I141*H141,2)</f>
        <v>0</v>
      </c>
      <c r="BL141" s="20" t="s">
        <v>246</v>
      </c>
      <c r="BM141" s="186" t="s">
        <v>1373</v>
      </c>
    </row>
    <row r="142" s="2" customFormat="1" ht="16.5" customHeight="1">
      <c r="A142" s="39"/>
      <c r="B142" s="174"/>
      <c r="C142" s="175" t="s">
        <v>1073</v>
      </c>
      <c r="D142" s="175" t="s">
        <v>241</v>
      </c>
      <c r="E142" s="176" t="s">
        <v>4579</v>
      </c>
      <c r="F142" s="177" t="s">
        <v>4580</v>
      </c>
      <c r="G142" s="178" t="s">
        <v>3</v>
      </c>
      <c r="H142" s="179">
        <v>1.8</v>
      </c>
      <c r="I142" s="180"/>
      <c r="J142" s="181">
        <f>ROUND(I142*H142,2)</f>
        <v>0</v>
      </c>
      <c r="K142" s="177" t="s">
        <v>460</v>
      </c>
      <c r="L142" s="40"/>
      <c r="M142" s="182" t="s">
        <v>3</v>
      </c>
      <c r="N142" s="183" t="s">
        <v>45</v>
      </c>
      <c r="O142" s="73"/>
      <c r="P142" s="184">
        <f>O142*H142</f>
        <v>0</v>
      </c>
      <c r="Q142" s="184">
        <v>0</v>
      </c>
      <c r="R142" s="184">
        <f>Q142*H142</f>
        <v>0</v>
      </c>
      <c r="S142" s="184">
        <v>0</v>
      </c>
      <c r="T142" s="18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186" t="s">
        <v>246</v>
      </c>
      <c r="AT142" s="186" t="s">
        <v>241</v>
      </c>
      <c r="AU142" s="186" t="s">
        <v>80</v>
      </c>
      <c r="AY142" s="20" t="s">
        <v>239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20" t="s">
        <v>86</v>
      </c>
      <c r="BK142" s="187">
        <f>ROUND(I142*H142,2)</f>
        <v>0</v>
      </c>
      <c r="BL142" s="20" t="s">
        <v>246</v>
      </c>
      <c r="BM142" s="186" t="s">
        <v>1384</v>
      </c>
    </row>
    <row r="143" s="2" customFormat="1" ht="16.5" customHeight="1">
      <c r="A143" s="39"/>
      <c r="B143" s="174"/>
      <c r="C143" s="175" t="s">
        <v>1105</v>
      </c>
      <c r="D143" s="175" t="s">
        <v>241</v>
      </c>
      <c r="E143" s="176" t="s">
        <v>4583</v>
      </c>
      <c r="F143" s="177" t="s">
        <v>4584</v>
      </c>
      <c r="G143" s="178" t="s">
        <v>3</v>
      </c>
      <c r="H143" s="179">
        <v>2</v>
      </c>
      <c r="I143" s="180"/>
      <c r="J143" s="181">
        <f>ROUND(I143*H143,2)</f>
        <v>0</v>
      </c>
      <c r="K143" s="177" t="s">
        <v>460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0</v>
      </c>
      <c r="R143" s="184">
        <f>Q143*H143</f>
        <v>0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246</v>
      </c>
      <c r="AT143" s="186" t="s">
        <v>241</v>
      </c>
      <c r="AU143" s="186" t="s">
        <v>80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246</v>
      </c>
      <c r="BM143" s="186" t="s">
        <v>1392</v>
      </c>
    </row>
    <row r="144" s="2" customFormat="1" ht="16.5" customHeight="1">
      <c r="A144" s="39"/>
      <c r="B144" s="174"/>
      <c r="C144" s="175" t="s">
        <v>1110</v>
      </c>
      <c r="D144" s="175" t="s">
        <v>241</v>
      </c>
      <c r="E144" s="176" t="s">
        <v>4585</v>
      </c>
      <c r="F144" s="177" t="s">
        <v>4586</v>
      </c>
      <c r="G144" s="178" t="s">
        <v>3</v>
      </c>
      <c r="H144" s="179">
        <v>1</v>
      </c>
      <c r="I144" s="180"/>
      <c r="J144" s="181">
        <f>ROUND(I144*H144,2)</f>
        <v>0</v>
      </c>
      <c r="K144" s="177" t="s">
        <v>460</v>
      </c>
      <c r="L144" s="40"/>
      <c r="M144" s="182" t="s">
        <v>3</v>
      </c>
      <c r="N144" s="183" t="s">
        <v>45</v>
      </c>
      <c r="O144" s="73"/>
      <c r="P144" s="184">
        <f>O144*H144</f>
        <v>0</v>
      </c>
      <c r="Q144" s="184">
        <v>0</v>
      </c>
      <c r="R144" s="184">
        <f>Q144*H144</f>
        <v>0</v>
      </c>
      <c r="S144" s="184">
        <v>0</v>
      </c>
      <c r="T144" s="18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186" t="s">
        <v>246</v>
      </c>
      <c r="AT144" s="186" t="s">
        <v>241</v>
      </c>
      <c r="AU144" s="186" t="s">
        <v>80</v>
      </c>
      <c r="AY144" s="20" t="s">
        <v>239</v>
      </c>
      <c r="BE144" s="187">
        <f>IF(N144="základní",J144,0)</f>
        <v>0</v>
      </c>
      <c r="BF144" s="187">
        <f>IF(N144="snížená",J144,0)</f>
        <v>0</v>
      </c>
      <c r="BG144" s="187">
        <f>IF(N144="zákl. přenesená",J144,0)</f>
        <v>0</v>
      </c>
      <c r="BH144" s="187">
        <f>IF(N144="sníž. přenesená",J144,0)</f>
        <v>0</v>
      </c>
      <c r="BI144" s="187">
        <f>IF(N144="nulová",J144,0)</f>
        <v>0</v>
      </c>
      <c r="BJ144" s="20" t="s">
        <v>86</v>
      </c>
      <c r="BK144" s="187">
        <f>ROUND(I144*H144,2)</f>
        <v>0</v>
      </c>
      <c r="BL144" s="20" t="s">
        <v>246</v>
      </c>
      <c r="BM144" s="186" t="s">
        <v>1408</v>
      </c>
    </row>
    <row r="145" s="2" customFormat="1" ht="16.5" customHeight="1">
      <c r="A145" s="39"/>
      <c r="B145" s="174"/>
      <c r="C145" s="175" t="s">
        <v>1115</v>
      </c>
      <c r="D145" s="175" t="s">
        <v>241</v>
      </c>
      <c r="E145" s="176" t="s">
        <v>4587</v>
      </c>
      <c r="F145" s="177" t="s">
        <v>4588</v>
      </c>
      <c r="G145" s="178" t="s">
        <v>3</v>
      </c>
      <c r="H145" s="179">
        <v>1</v>
      </c>
      <c r="I145" s="180"/>
      <c r="J145" s="181">
        <f>ROUND(I145*H145,2)</f>
        <v>0</v>
      </c>
      <c r="K145" s="177" t="s">
        <v>460</v>
      </c>
      <c r="L145" s="40"/>
      <c r="M145" s="182" t="s">
        <v>3</v>
      </c>
      <c r="N145" s="183" t="s">
        <v>45</v>
      </c>
      <c r="O145" s="73"/>
      <c r="P145" s="184">
        <f>O145*H145</f>
        <v>0</v>
      </c>
      <c r="Q145" s="184">
        <v>0</v>
      </c>
      <c r="R145" s="184">
        <f>Q145*H145</f>
        <v>0</v>
      </c>
      <c r="S145" s="184">
        <v>0</v>
      </c>
      <c r="T145" s="18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186" t="s">
        <v>246</v>
      </c>
      <c r="AT145" s="186" t="s">
        <v>241</v>
      </c>
      <c r="AU145" s="186" t="s">
        <v>80</v>
      </c>
      <c r="AY145" s="20" t="s">
        <v>239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20" t="s">
        <v>86</v>
      </c>
      <c r="BK145" s="187">
        <f>ROUND(I145*H145,2)</f>
        <v>0</v>
      </c>
      <c r="BL145" s="20" t="s">
        <v>246</v>
      </c>
      <c r="BM145" s="186" t="s">
        <v>1417</v>
      </c>
    </row>
    <row r="146" s="2" customFormat="1" ht="16.5" customHeight="1">
      <c r="A146" s="39"/>
      <c r="B146" s="174"/>
      <c r="C146" s="175" t="s">
        <v>1123</v>
      </c>
      <c r="D146" s="175" t="s">
        <v>241</v>
      </c>
      <c r="E146" s="176" t="s">
        <v>4589</v>
      </c>
      <c r="F146" s="177" t="s">
        <v>4590</v>
      </c>
      <c r="G146" s="178" t="s">
        <v>3</v>
      </c>
      <c r="H146" s="179">
        <v>2</v>
      </c>
      <c r="I146" s="180"/>
      <c r="J146" s="181">
        <f>ROUND(I146*H146,2)</f>
        <v>0</v>
      </c>
      <c r="K146" s="177" t="s">
        <v>460</v>
      </c>
      <c r="L146" s="40"/>
      <c r="M146" s="182" t="s">
        <v>3</v>
      </c>
      <c r="N146" s="183" t="s">
        <v>45</v>
      </c>
      <c r="O146" s="73"/>
      <c r="P146" s="184">
        <f>O146*H146</f>
        <v>0</v>
      </c>
      <c r="Q146" s="184">
        <v>0</v>
      </c>
      <c r="R146" s="184">
        <f>Q146*H146</f>
        <v>0</v>
      </c>
      <c r="S146" s="184">
        <v>0</v>
      </c>
      <c r="T146" s="18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186" t="s">
        <v>246</v>
      </c>
      <c r="AT146" s="186" t="s">
        <v>241</v>
      </c>
      <c r="AU146" s="186" t="s">
        <v>80</v>
      </c>
      <c r="AY146" s="20" t="s">
        <v>239</v>
      </c>
      <c r="BE146" s="187">
        <f>IF(N146="základní",J146,0)</f>
        <v>0</v>
      </c>
      <c r="BF146" s="187">
        <f>IF(N146="snížená",J146,0)</f>
        <v>0</v>
      </c>
      <c r="BG146" s="187">
        <f>IF(N146="zákl. přenesená",J146,0)</f>
        <v>0</v>
      </c>
      <c r="BH146" s="187">
        <f>IF(N146="sníž. přenesená",J146,0)</f>
        <v>0</v>
      </c>
      <c r="BI146" s="187">
        <f>IF(N146="nulová",J146,0)</f>
        <v>0</v>
      </c>
      <c r="BJ146" s="20" t="s">
        <v>86</v>
      </c>
      <c r="BK146" s="187">
        <f>ROUND(I146*H146,2)</f>
        <v>0</v>
      </c>
      <c r="BL146" s="20" t="s">
        <v>246</v>
      </c>
      <c r="BM146" s="186" t="s">
        <v>1425</v>
      </c>
    </row>
    <row r="147" s="2" customFormat="1" ht="16.5" customHeight="1">
      <c r="A147" s="39"/>
      <c r="B147" s="174"/>
      <c r="C147" s="175" t="s">
        <v>1128</v>
      </c>
      <c r="D147" s="175" t="s">
        <v>241</v>
      </c>
      <c r="E147" s="176" t="s">
        <v>4591</v>
      </c>
      <c r="F147" s="177" t="s">
        <v>4592</v>
      </c>
      <c r="G147" s="178" t="s">
        <v>3</v>
      </c>
      <c r="H147" s="179">
        <v>0.59999999999999998</v>
      </c>
      <c r="I147" s="180"/>
      <c r="J147" s="181">
        <f>ROUND(I147*H147,2)</f>
        <v>0</v>
      </c>
      <c r="K147" s="177" t="s">
        <v>460</v>
      </c>
      <c r="L147" s="40"/>
      <c r="M147" s="182" t="s">
        <v>3</v>
      </c>
      <c r="N147" s="183" t="s">
        <v>45</v>
      </c>
      <c r="O147" s="73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246</v>
      </c>
      <c r="AT147" s="186" t="s">
        <v>241</v>
      </c>
      <c r="AU147" s="186" t="s">
        <v>80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1438</v>
      </c>
    </row>
    <row r="148" s="2" customFormat="1" ht="16.5" customHeight="1">
      <c r="A148" s="39"/>
      <c r="B148" s="174"/>
      <c r="C148" s="175" t="s">
        <v>1141</v>
      </c>
      <c r="D148" s="175" t="s">
        <v>241</v>
      </c>
      <c r="E148" s="176" t="s">
        <v>4615</v>
      </c>
      <c r="F148" s="177" t="s">
        <v>4616</v>
      </c>
      <c r="G148" s="178" t="s">
        <v>3</v>
      </c>
      <c r="H148" s="179">
        <v>1</v>
      </c>
      <c r="I148" s="180"/>
      <c r="J148" s="181">
        <f>ROUND(I148*H148,2)</f>
        <v>0</v>
      </c>
      <c r="K148" s="177" t="s">
        <v>460</v>
      </c>
      <c r="L148" s="40"/>
      <c r="M148" s="182" t="s">
        <v>3</v>
      </c>
      <c r="N148" s="183" t="s">
        <v>45</v>
      </c>
      <c r="O148" s="73"/>
      <c r="P148" s="184">
        <f>O148*H148</f>
        <v>0</v>
      </c>
      <c r="Q148" s="184">
        <v>0</v>
      </c>
      <c r="R148" s="184">
        <f>Q148*H148</f>
        <v>0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246</v>
      </c>
      <c r="AT148" s="186" t="s">
        <v>241</v>
      </c>
      <c r="AU148" s="186" t="s">
        <v>80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1453</v>
      </c>
    </row>
    <row r="149" s="2" customFormat="1" ht="16.5" customHeight="1">
      <c r="A149" s="39"/>
      <c r="B149" s="174"/>
      <c r="C149" s="175" t="s">
        <v>1146</v>
      </c>
      <c r="D149" s="175" t="s">
        <v>241</v>
      </c>
      <c r="E149" s="176" t="s">
        <v>4617</v>
      </c>
      <c r="F149" s="177" t="s">
        <v>3270</v>
      </c>
      <c r="G149" s="178" t="s">
        <v>3</v>
      </c>
      <c r="H149" s="179">
        <v>1</v>
      </c>
      <c r="I149" s="180"/>
      <c r="J149" s="181">
        <f>ROUND(I149*H149,2)</f>
        <v>0</v>
      </c>
      <c r="K149" s="177" t="s">
        <v>460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0</v>
      </c>
      <c r="R149" s="184">
        <f>Q149*H149</f>
        <v>0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246</v>
      </c>
      <c r="AT149" s="186" t="s">
        <v>241</v>
      </c>
      <c r="AU149" s="186" t="s">
        <v>80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246</v>
      </c>
      <c r="BM149" s="186" t="s">
        <v>1464</v>
      </c>
    </row>
    <row r="150" s="12" customFormat="1" ht="25.92" customHeight="1">
      <c r="A150" s="12"/>
      <c r="B150" s="161"/>
      <c r="C150" s="12"/>
      <c r="D150" s="162" t="s">
        <v>72</v>
      </c>
      <c r="E150" s="163" t="s">
        <v>3265</v>
      </c>
      <c r="F150" s="163" t="s">
        <v>4618</v>
      </c>
      <c r="G150" s="12"/>
      <c r="H150" s="12"/>
      <c r="I150" s="164"/>
      <c r="J150" s="165">
        <f>BK150</f>
        <v>0</v>
      </c>
      <c r="K150" s="12"/>
      <c r="L150" s="161"/>
      <c r="M150" s="166"/>
      <c r="N150" s="167"/>
      <c r="O150" s="167"/>
      <c r="P150" s="168">
        <f>SUM(P151:P153)</f>
        <v>0</v>
      </c>
      <c r="Q150" s="167"/>
      <c r="R150" s="168">
        <f>SUM(R151:R153)</f>
        <v>0</v>
      </c>
      <c r="S150" s="167"/>
      <c r="T150" s="169">
        <f>SUM(T151:T153)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162" t="s">
        <v>80</v>
      </c>
      <c r="AT150" s="170" t="s">
        <v>72</v>
      </c>
      <c r="AU150" s="170" t="s">
        <v>73</v>
      </c>
      <c r="AY150" s="162" t="s">
        <v>239</v>
      </c>
      <c r="BK150" s="171">
        <f>SUM(BK151:BK153)</f>
        <v>0</v>
      </c>
    </row>
    <row r="151" s="2" customFormat="1" ht="16.5" customHeight="1">
      <c r="A151" s="39"/>
      <c r="B151" s="174"/>
      <c r="C151" s="175" t="s">
        <v>1150</v>
      </c>
      <c r="D151" s="175" t="s">
        <v>241</v>
      </c>
      <c r="E151" s="176" t="s">
        <v>4619</v>
      </c>
      <c r="F151" s="177" t="s">
        <v>4620</v>
      </c>
      <c r="G151" s="178" t="s">
        <v>3</v>
      </c>
      <c r="H151" s="179">
        <v>29</v>
      </c>
      <c r="I151" s="180"/>
      <c r="J151" s="181">
        <f>ROUND(I151*H151,2)</f>
        <v>0</v>
      </c>
      <c r="K151" s="177" t="s">
        <v>460</v>
      </c>
      <c r="L151" s="40"/>
      <c r="M151" s="182" t="s">
        <v>3</v>
      </c>
      <c r="N151" s="183" t="s">
        <v>45</v>
      </c>
      <c r="O151" s="73"/>
      <c r="P151" s="184">
        <f>O151*H151</f>
        <v>0</v>
      </c>
      <c r="Q151" s="184">
        <v>0</v>
      </c>
      <c r="R151" s="184">
        <f>Q151*H151</f>
        <v>0</v>
      </c>
      <c r="S151" s="184">
        <v>0</v>
      </c>
      <c r="T151" s="18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186" t="s">
        <v>246</v>
      </c>
      <c r="AT151" s="186" t="s">
        <v>241</v>
      </c>
      <c r="AU151" s="186" t="s">
        <v>80</v>
      </c>
      <c r="AY151" s="20" t="s">
        <v>239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20" t="s">
        <v>86</v>
      </c>
      <c r="BK151" s="187">
        <f>ROUND(I151*H151,2)</f>
        <v>0</v>
      </c>
      <c r="BL151" s="20" t="s">
        <v>246</v>
      </c>
      <c r="BM151" s="186" t="s">
        <v>4621</v>
      </c>
    </row>
    <row r="152" s="2" customFormat="1" ht="16.5" customHeight="1">
      <c r="A152" s="39"/>
      <c r="B152" s="174"/>
      <c r="C152" s="175" t="s">
        <v>1154</v>
      </c>
      <c r="D152" s="175" t="s">
        <v>241</v>
      </c>
      <c r="E152" s="176" t="s">
        <v>4622</v>
      </c>
      <c r="F152" s="177" t="s">
        <v>4623</v>
      </c>
      <c r="G152" s="178" t="s">
        <v>3</v>
      </c>
      <c r="H152" s="179">
        <v>11</v>
      </c>
      <c r="I152" s="180"/>
      <c r="J152" s="181">
        <f>ROUND(I152*H152,2)</f>
        <v>0</v>
      </c>
      <c r="K152" s="177" t="s">
        <v>460</v>
      </c>
      <c r="L152" s="40"/>
      <c r="M152" s="182" t="s">
        <v>3</v>
      </c>
      <c r="N152" s="183" t="s">
        <v>45</v>
      </c>
      <c r="O152" s="73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186" t="s">
        <v>246</v>
      </c>
      <c r="AT152" s="186" t="s">
        <v>241</v>
      </c>
      <c r="AU152" s="186" t="s">
        <v>80</v>
      </c>
      <c r="AY152" s="20" t="s">
        <v>239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20" t="s">
        <v>86</v>
      </c>
      <c r="BK152" s="187">
        <f>ROUND(I152*H152,2)</f>
        <v>0</v>
      </c>
      <c r="BL152" s="20" t="s">
        <v>246</v>
      </c>
      <c r="BM152" s="186" t="s">
        <v>4624</v>
      </c>
    </row>
    <row r="153" s="2" customFormat="1" ht="16.5" customHeight="1">
      <c r="A153" s="39"/>
      <c r="B153" s="174"/>
      <c r="C153" s="175" t="s">
        <v>1163</v>
      </c>
      <c r="D153" s="175" t="s">
        <v>241</v>
      </c>
      <c r="E153" s="176" t="s">
        <v>4625</v>
      </c>
      <c r="F153" s="177" t="s">
        <v>4626</v>
      </c>
      <c r="G153" s="178" t="s">
        <v>3</v>
      </c>
      <c r="H153" s="179">
        <v>7</v>
      </c>
      <c r="I153" s="180"/>
      <c r="J153" s="181">
        <f>ROUND(I153*H153,2)</f>
        <v>0</v>
      </c>
      <c r="K153" s="177" t="s">
        <v>460</v>
      </c>
      <c r="L153" s="40"/>
      <c r="M153" s="222" t="s">
        <v>3</v>
      </c>
      <c r="N153" s="223" t="s">
        <v>45</v>
      </c>
      <c r="O153" s="224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186" t="s">
        <v>246</v>
      </c>
      <c r="AT153" s="186" t="s">
        <v>241</v>
      </c>
      <c r="AU153" s="186" t="s">
        <v>80</v>
      </c>
      <c r="AY153" s="20" t="s">
        <v>239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20" t="s">
        <v>86</v>
      </c>
      <c r="BK153" s="187">
        <f>ROUND(I153*H153,2)</f>
        <v>0</v>
      </c>
      <c r="BL153" s="20" t="s">
        <v>246</v>
      </c>
      <c r="BM153" s="186" t="s">
        <v>4627</v>
      </c>
    </row>
    <row r="154" s="2" customFormat="1" ht="6.96" customHeight="1">
      <c r="A154" s="39"/>
      <c r="B154" s="56"/>
      <c r="C154" s="57"/>
      <c r="D154" s="57"/>
      <c r="E154" s="57"/>
      <c r="F154" s="57"/>
      <c r="G154" s="57"/>
      <c r="H154" s="57"/>
      <c r="I154" s="57"/>
      <c r="J154" s="57"/>
      <c r="K154" s="57"/>
      <c r="L154" s="40"/>
      <c r="M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</sheetData>
  <autoFilter ref="C95:K15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181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4571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4628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ROUND(J93,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ROUND((SUM(BE93:BE103)),  2)</f>
        <v>0</v>
      </c>
      <c r="G37" s="39"/>
      <c r="H37" s="39"/>
      <c r="I37" s="133">
        <v>0.20999999999999999</v>
      </c>
      <c r="J37" s="132">
        <f>ROUND(((SUM(BE93:BE103))*I37),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ROUND((SUM(BF93:BF103)),  2)</f>
        <v>0</v>
      </c>
      <c r="G38" s="39"/>
      <c r="H38" s="39"/>
      <c r="I38" s="133">
        <v>0.14999999999999999</v>
      </c>
      <c r="J38" s="132">
        <f>ROUND(((SUM(BF93:BF103))*I38),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ROUND((SUM(BG93:BG103)),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ROUND((SUM(BH93:BH103)),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ROUND((SUM(BI93:BI103)),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4571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SO-04.10.02 - CHÚC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J93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4629</v>
      </c>
      <c r="E68" s="145"/>
      <c r="F68" s="145"/>
      <c r="G68" s="145"/>
      <c r="H68" s="145"/>
      <c r="I68" s="145"/>
      <c r="J68" s="146">
        <f>J94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43"/>
      <c r="C69" s="9"/>
      <c r="D69" s="144" t="s">
        <v>4630</v>
      </c>
      <c r="E69" s="145"/>
      <c r="F69" s="145"/>
      <c r="G69" s="145"/>
      <c r="H69" s="145"/>
      <c r="I69" s="145"/>
      <c r="J69" s="146">
        <f>J102</f>
        <v>0</v>
      </c>
      <c r="K69" s="9"/>
      <c r="L69" s="14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39"/>
      <c r="B70" s="40"/>
      <c r="C70" s="39"/>
      <c r="D70" s="39"/>
      <c r="E70" s="39"/>
      <c r="F70" s="39"/>
      <c r="G70" s="39"/>
      <c r="H70" s="39"/>
      <c r="I70" s="39"/>
      <c r="J70" s="39"/>
      <c r="K70" s="39"/>
      <c r="L70" s="12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="2" customFormat="1" ht="6.96" customHeight="1">
      <c r="A71" s="39"/>
      <c r="B71" s="56"/>
      <c r="C71" s="57"/>
      <c r="D71" s="57"/>
      <c r="E71" s="57"/>
      <c r="F71" s="57"/>
      <c r="G71" s="57"/>
      <c r="H71" s="57"/>
      <c r="I71" s="57"/>
      <c r="J71" s="57"/>
      <c r="K71" s="57"/>
      <c r="L71" s="12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5" s="2" customFormat="1" ht="6.96" customHeight="1">
      <c r="A75" s="39"/>
      <c r="B75" s="58"/>
      <c r="C75" s="59"/>
      <c r="D75" s="59"/>
      <c r="E75" s="59"/>
      <c r="F75" s="59"/>
      <c r="G75" s="59"/>
      <c r="H75" s="59"/>
      <c r="I75" s="59"/>
      <c r="J75" s="59"/>
      <c r="K75" s="5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224</v>
      </c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39"/>
      <c r="D77" s="39"/>
      <c r="E77" s="39"/>
      <c r="F77" s="39"/>
      <c r="G77" s="39"/>
      <c r="H77" s="39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17</v>
      </c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39"/>
      <c r="D79" s="39"/>
      <c r="E79" s="125" t="str">
        <f>E7</f>
        <v>Kolovraty - dostupné bydlení</v>
      </c>
      <c r="F79" s="33"/>
      <c r="G79" s="33"/>
      <c r="H79" s="33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3"/>
      <c r="C80" s="33" t="s">
        <v>213</v>
      </c>
      <c r="L80" s="23"/>
    </row>
    <row r="81" s="1" customFormat="1" ht="16.5" customHeight="1">
      <c r="B81" s="23"/>
      <c r="E81" s="125" t="s">
        <v>571</v>
      </c>
      <c r="F81" s="1"/>
      <c r="G81" s="1"/>
      <c r="H81" s="1"/>
      <c r="L81" s="23"/>
    </row>
    <row r="82" s="1" customFormat="1" ht="12" customHeight="1">
      <c r="B82" s="23"/>
      <c r="C82" s="33" t="s">
        <v>215</v>
      </c>
      <c r="L82" s="23"/>
    </row>
    <row r="83" s="2" customFormat="1" ht="16.5" customHeight="1">
      <c r="A83" s="39"/>
      <c r="B83" s="40"/>
      <c r="C83" s="39"/>
      <c r="D83" s="39"/>
      <c r="E83" s="131" t="s">
        <v>4571</v>
      </c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2600</v>
      </c>
      <c r="D84" s="39"/>
      <c r="E84" s="39"/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39"/>
      <c r="D85" s="39"/>
      <c r="E85" s="63" t="str">
        <f>E13</f>
        <v>SO-04.10.02 - CHÚC</v>
      </c>
      <c r="F85" s="39"/>
      <c r="G85" s="39"/>
      <c r="H85" s="39"/>
      <c r="I85" s="39"/>
      <c r="J85" s="39"/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22</v>
      </c>
      <c r="D87" s="39"/>
      <c r="E87" s="39"/>
      <c r="F87" s="28" t="str">
        <f>F16</f>
        <v>Kolovraty</v>
      </c>
      <c r="G87" s="39"/>
      <c r="H87" s="39"/>
      <c r="I87" s="33" t="s">
        <v>24</v>
      </c>
      <c r="J87" s="65" t="str">
        <f>IF(J16="","",J16)</f>
        <v>28. 6. 2021</v>
      </c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39"/>
      <c r="D88" s="39"/>
      <c r="E88" s="39"/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26</v>
      </c>
      <c r="D89" s="39"/>
      <c r="E89" s="39"/>
      <c r="F89" s="28" t="str">
        <f>E19</f>
        <v>atelier HETA s.r.o.</v>
      </c>
      <c r="G89" s="39"/>
      <c r="H89" s="39"/>
      <c r="I89" s="33" t="s">
        <v>32</v>
      </c>
      <c r="J89" s="37" t="str">
        <f>E25</f>
        <v>atelier HETA s.r.o.</v>
      </c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30</v>
      </c>
      <c r="D90" s="39"/>
      <c r="E90" s="39"/>
      <c r="F90" s="28" t="str">
        <f>IF(E22="","",E22)</f>
        <v>Vyplň údaj</v>
      </c>
      <c r="G90" s="39"/>
      <c r="H90" s="39"/>
      <c r="I90" s="33" t="s">
        <v>34</v>
      </c>
      <c r="J90" s="37" t="str">
        <f>E28</f>
        <v>Toman Martin</v>
      </c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39"/>
      <c r="D91" s="39"/>
      <c r="E91" s="39"/>
      <c r="F91" s="39"/>
      <c r="G91" s="39"/>
      <c r="H91" s="39"/>
      <c r="I91" s="39"/>
      <c r="J91" s="39"/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51"/>
      <c r="B92" s="152"/>
      <c r="C92" s="153" t="s">
        <v>225</v>
      </c>
      <c r="D92" s="154" t="s">
        <v>58</v>
      </c>
      <c r="E92" s="154" t="s">
        <v>54</v>
      </c>
      <c r="F92" s="154" t="s">
        <v>55</v>
      </c>
      <c r="G92" s="154" t="s">
        <v>226</v>
      </c>
      <c r="H92" s="154" t="s">
        <v>227</v>
      </c>
      <c r="I92" s="154" t="s">
        <v>228</v>
      </c>
      <c r="J92" s="154" t="s">
        <v>219</v>
      </c>
      <c r="K92" s="155" t="s">
        <v>229</v>
      </c>
      <c r="L92" s="156"/>
      <c r="M92" s="81" t="s">
        <v>3</v>
      </c>
      <c r="N92" s="82" t="s">
        <v>43</v>
      </c>
      <c r="O92" s="82" t="s">
        <v>230</v>
      </c>
      <c r="P92" s="82" t="s">
        <v>231</v>
      </c>
      <c r="Q92" s="82" t="s">
        <v>232</v>
      </c>
      <c r="R92" s="82" t="s">
        <v>233</v>
      </c>
      <c r="S92" s="82" t="s">
        <v>234</v>
      </c>
      <c r="T92" s="83" t="s">
        <v>235</v>
      </c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</row>
    <row r="93" s="2" customFormat="1" ht="22.8" customHeight="1">
      <c r="A93" s="39"/>
      <c r="B93" s="40"/>
      <c r="C93" s="88" t="s">
        <v>236</v>
      </c>
      <c r="D93" s="39"/>
      <c r="E93" s="39"/>
      <c r="F93" s="39"/>
      <c r="G93" s="39"/>
      <c r="H93" s="39"/>
      <c r="I93" s="39"/>
      <c r="J93" s="157">
        <f>BK93</f>
        <v>0</v>
      </c>
      <c r="K93" s="39"/>
      <c r="L93" s="40"/>
      <c r="M93" s="84"/>
      <c r="N93" s="69"/>
      <c r="O93" s="85"/>
      <c r="P93" s="158">
        <f>P94+P102</f>
        <v>0</v>
      </c>
      <c r="Q93" s="85"/>
      <c r="R93" s="158">
        <f>R94+R102</f>
        <v>0</v>
      </c>
      <c r="S93" s="85"/>
      <c r="T93" s="159">
        <f>T94+T102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20" t="s">
        <v>72</v>
      </c>
      <c r="AU93" s="20" t="s">
        <v>220</v>
      </c>
      <c r="BK93" s="160">
        <f>BK94+BK102</f>
        <v>0</v>
      </c>
    </row>
    <row r="94" s="12" customFormat="1" ht="25.92" customHeight="1">
      <c r="A94" s="12"/>
      <c r="B94" s="161"/>
      <c r="C94" s="12"/>
      <c r="D94" s="162" t="s">
        <v>72</v>
      </c>
      <c r="E94" s="163" t="s">
        <v>80</v>
      </c>
      <c r="F94" s="163" t="s">
        <v>4631</v>
      </c>
      <c r="G94" s="12"/>
      <c r="H94" s="12"/>
      <c r="I94" s="164"/>
      <c r="J94" s="165">
        <f>BK94</f>
        <v>0</v>
      </c>
      <c r="K94" s="12"/>
      <c r="L94" s="161"/>
      <c r="M94" s="166"/>
      <c r="N94" s="167"/>
      <c r="O94" s="167"/>
      <c r="P94" s="168">
        <f>SUM(P95:P101)</f>
        <v>0</v>
      </c>
      <c r="Q94" s="167"/>
      <c r="R94" s="168">
        <f>SUM(R95:R101)</f>
        <v>0</v>
      </c>
      <c r="S94" s="167"/>
      <c r="T94" s="169">
        <f>SUM(T95:T101)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162" t="s">
        <v>80</v>
      </c>
      <c r="AT94" s="170" t="s">
        <v>72</v>
      </c>
      <c r="AU94" s="170" t="s">
        <v>73</v>
      </c>
      <c r="AY94" s="162" t="s">
        <v>239</v>
      </c>
      <c r="BK94" s="171">
        <f>SUM(BK95:BK101)</f>
        <v>0</v>
      </c>
    </row>
    <row r="95" s="2" customFormat="1" ht="16.5" customHeight="1">
      <c r="A95" s="39"/>
      <c r="B95" s="174"/>
      <c r="C95" s="175" t="s">
        <v>80</v>
      </c>
      <c r="D95" s="175" t="s">
        <v>241</v>
      </c>
      <c r="E95" s="176" t="s">
        <v>4632</v>
      </c>
      <c r="F95" s="177" t="s">
        <v>4633</v>
      </c>
      <c r="G95" s="178" t="s">
        <v>470</v>
      </c>
      <c r="H95" s="179">
        <v>1</v>
      </c>
      <c r="I95" s="180"/>
      <c r="J95" s="181">
        <f>ROUND(I95*H95,2)</f>
        <v>0</v>
      </c>
      <c r="K95" s="177" t="s">
        <v>460</v>
      </c>
      <c r="L95" s="40"/>
      <c r="M95" s="182" t="s">
        <v>3</v>
      </c>
      <c r="N95" s="183" t="s">
        <v>45</v>
      </c>
      <c r="O95" s="73"/>
      <c r="P95" s="184">
        <f>O95*H95</f>
        <v>0</v>
      </c>
      <c r="Q95" s="184">
        <v>0</v>
      </c>
      <c r="R95" s="184">
        <f>Q95*H95</f>
        <v>0</v>
      </c>
      <c r="S95" s="184">
        <v>0</v>
      </c>
      <c r="T95" s="185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186" t="s">
        <v>246</v>
      </c>
      <c r="AT95" s="186" t="s">
        <v>241</v>
      </c>
      <c r="AU95" s="186" t="s">
        <v>80</v>
      </c>
      <c r="AY95" s="20" t="s">
        <v>239</v>
      </c>
      <c r="BE95" s="187">
        <f>IF(N95="základní",J95,0)</f>
        <v>0</v>
      </c>
      <c r="BF95" s="187">
        <f>IF(N95="snížená",J95,0)</f>
        <v>0</v>
      </c>
      <c r="BG95" s="187">
        <f>IF(N95="zákl. přenesená",J95,0)</f>
        <v>0</v>
      </c>
      <c r="BH95" s="187">
        <f>IF(N95="sníž. přenesená",J95,0)</f>
        <v>0</v>
      </c>
      <c r="BI95" s="187">
        <f>IF(N95="nulová",J95,0)</f>
        <v>0</v>
      </c>
      <c r="BJ95" s="20" t="s">
        <v>86</v>
      </c>
      <c r="BK95" s="187">
        <f>ROUND(I95*H95,2)</f>
        <v>0</v>
      </c>
      <c r="BL95" s="20" t="s">
        <v>246</v>
      </c>
      <c r="BM95" s="186" t="s">
        <v>86</v>
      </c>
    </row>
    <row r="96" s="2" customFormat="1" ht="16.5" customHeight="1">
      <c r="A96" s="39"/>
      <c r="B96" s="174"/>
      <c r="C96" s="175" t="s">
        <v>86</v>
      </c>
      <c r="D96" s="175" t="s">
        <v>241</v>
      </c>
      <c r="E96" s="176" t="s">
        <v>4634</v>
      </c>
      <c r="F96" s="177" t="s">
        <v>4635</v>
      </c>
      <c r="G96" s="178" t="s">
        <v>470</v>
      </c>
      <c r="H96" s="179">
        <v>2</v>
      </c>
      <c r="I96" s="180"/>
      <c r="J96" s="181">
        <f>ROUND(I96*H96,2)</f>
        <v>0</v>
      </c>
      <c r="K96" s="177" t="s">
        <v>460</v>
      </c>
      <c r="L96" s="40"/>
      <c r="M96" s="182" t="s">
        <v>3</v>
      </c>
      <c r="N96" s="183" t="s">
        <v>45</v>
      </c>
      <c r="O96" s="73"/>
      <c r="P96" s="184">
        <f>O96*H96</f>
        <v>0</v>
      </c>
      <c r="Q96" s="184">
        <v>0</v>
      </c>
      <c r="R96" s="184">
        <f>Q96*H96</f>
        <v>0</v>
      </c>
      <c r="S96" s="184">
        <v>0</v>
      </c>
      <c r="T96" s="185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186" t="s">
        <v>246</v>
      </c>
      <c r="AT96" s="186" t="s">
        <v>241</v>
      </c>
      <c r="AU96" s="186" t="s">
        <v>80</v>
      </c>
      <c r="AY96" s="20" t="s">
        <v>239</v>
      </c>
      <c r="BE96" s="187">
        <f>IF(N96="základní",J96,0)</f>
        <v>0</v>
      </c>
      <c r="BF96" s="187">
        <f>IF(N96="snížená",J96,0)</f>
        <v>0</v>
      </c>
      <c r="BG96" s="187">
        <f>IF(N96="zákl. přenesená",J96,0)</f>
        <v>0</v>
      </c>
      <c r="BH96" s="187">
        <f>IF(N96="sníž. přenesená",J96,0)</f>
        <v>0</v>
      </c>
      <c r="BI96" s="187">
        <f>IF(N96="nulová",J96,0)</f>
        <v>0</v>
      </c>
      <c r="BJ96" s="20" t="s">
        <v>86</v>
      </c>
      <c r="BK96" s="187">
        <f>ROUND(I96*H96,2)</f>
        <v>0</v>
      </c>
      <c r="BL96" s="20" t="s">
        <v>246</v>
      </c>
      <c r="BM96" s="186" t="s">
        <v>246</v>
      </c>
    </row>
    <row r="97" s="2" customFormat="1" ht="16.5" customHeight="1">
      <c r="A97" s="39"/>
      <c r="B97" s="174"/>
      <c r="C97" s="175" t="s">
        <v>117</v>
      </c>
      <c r="D97" s="175" t="s">
        <v>241</v>
      </c>
      <c r="E97" s="176" t="s">
        <v>4636</v>
      </c>
      <c r="F97" s="177" t="s">
        <v>4637</v>
      </c>
      <c r="G97" s="178" t="s">
        <v>470</v>
      </c>
      <c r="H97" s="179">
        <v>2</v>
      </c>
      <c r="I97" s="180"/>
      <c r="J97" s="181">
        <f>ROUND(I97*H97,2)</f>
        <v>0</v>
      </c>
      <c r="K97" s="177" t="s">
        <v>460</v>
      </c>
      <c r="L97" s="40"/>
      <c r="M97" s="182" t="s">
        <v>3</v>
      </c>
      <c r="N97" s="183" t="s">
        <v>45</v>
      </c>
      <c r="O97" s="73"/>
      <c r="P97" s="184">
        <f>O97*H97</f>
        <v>0</v>
      </c>
      <c r="Q97" s="184">
        <v>0</v>
      </c>
      <c r="R97" s="184">
        <f>Q97*H97</f>
        <v>0</v>
      </c>
      <c r="S97" s="184">
        <v>0</v>
      </c>
      <c r="T97" s="185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186" t="s">
        <v>246</v>
      </c>
      <c r="AT97" s="186" t="s">
        <v>241</v>
      </c>
      <c r="AU97" s="186" t="s">
        <v>80</v>
      </c>
      <c r="AY97" s="20" t="s">
        <v>239</v>
      </c>
      <c r="BE97" s="187">
        <f>IF(N97="základní",J97,0)</f>
        <v>0</v>
      </c>
      <c r="BF97" s="187">
        <f>IF(N97="snížená",J97,0)</f>
        <v>0</v>
      </c>
      <c r="BG97" s="187">
        <f>IF(N97="zákl. přenesená",J97,0)</f>
        <v>0</v>
      </c>
      <c r="BH97" s="187">
        <f>IF(N97="sníž. přenesená",J97,0)</f>
        <v>0</v>
      </c>
      <c r="BI97" s="187">
        <f>IF(N97="nulová",J97,0)</f>
        <v>0</v>
      </c>
      <c r="BJ97" s="20" t="s">
        <v>86</v>
      </c>
      <c r="BK97" s="187">
        <f>ROUND(I97*H97,2)</f>
        <v>0</v>
      </c>
      <c r="BL97" s="20" t="s">
        <v>246</v>
      </c>
      <c r="BM97" s="186" t="s">
        <v>276</v>
      </c>
    </row>
    <row r="98" s="2" customFormat="1">
      <c r="A98" s="39"/>
      <c r="B98" s="174"/>
      <c r="C98" s="175" t="s">
        <v>246</v>
      </c>
      <c r="D98" s="175" t="s">
        <v>241</v>
      </c>
      <c r="E98" s="176" t="s">
        <v>4638</v>
      </c>
      <c r="F98" s="177" t="s">
        <v>4639</v>
      </c>
      <c r="G98" s="178" t="s">
        <v>470</v>
      </c>
      <c r="H98" s="179">
        <v>1</v>
      </c>
      <c r="I98" s="180"/>
      <c r="J98" s="181">
        <f>ROUND(I98*H98,2)</f>
        <v>0</v>
      </c>
      <c r="K98" s="177" t="s">
        <v>460</v>
      </c>
      <c r="L98" s="40"/>
      <c r="M98" s="182" t="s">
        <v>3</v>
      </c>
      <c r="N98" s="183" t="s">
        <v>45</v>
      </c>
      <c r="O98" s="73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186" t="s">
        <v>246</v>
      </c>
      <c r="AT98" s="186" t="s">
        <v>241</v>
      </c>
      <c r="AU98" s="186" t="s">
        <v>80</v>
      </c>
      <c r="AY98" s="20" t="s">
        <v>239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20" t="s">
        <v>86</v>
      </c>
      <c r="BK98" s="187">
        <f>ROUND(I98*H98,2)</f>
        <v>0</v>
      </c>
      <c r="BL98" s="20" t="s">
        <v>246</v>
      </c>
      <c r="BM98" s="186" t="s">
        <v>287</v>
      </c>
    </row>
    <row r="99" s="2" customFormat="1" ht="16.5" customHeight="1">
      <c r="A99" s="39"/>
      <c r="B99" s="174"/>
      <c r="C99" s="175" t="s">
        <v>271</v>
      </c>
      <c r="D99" s="175" t="s">
        <v>241</v>
      </c>
      <c r="E99" s="176" t="s">
        <v>4640</v>
      </c>
      <c r="F99" s="177" t="s">
        <v>4641</v>
      </c>
      <c r="G99" s="178" t="s">
        <v>470</v>
      </c>
      <c r="H99" s="179">
        <v>1</v>
      </c>
      <c r="I99" s="180"/>
      <c r="J99" s="181">
        <f>ROUND(I99*H99,2)</f>
        <v>0</v>
      </c>
      <c r="K99" s="177" t="s">
        <v>460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246</v>
      </c>
      <c r="AT99" s="186" t="s">
        <v>241</v>
      </c>
      <c r="AU99" s="186" t="s">
        <v>80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246</v>
      </c>
      <c r="BM99" s="186" t="s">
        <v>299</v>
      </c>
    </row>
    <row r="100" s="2" customFormat="1" ht="16.5" customHeight="1">
      <c r="A100" s="39"/>
      <c r="B100" s="174"/>
      <c r="C100" s="175" t="s">
        <v>276</v>
      </c>
      <c r="D100" s="175" t="s">
        <v>241</v>
      </c>
      <c r="E100" s="176" t="s">
        <v>4642</v>
      </c>
      <c r="F100" s="177" t="s">
        <v>4643</v>
      </c>
      <c r="G100" s="178" t="s">
        <v>470</v>
      </c>
      <c r="H100" s="179">
        <v>1</v>
      </c>
      <c r="I100" s="180"/>
      <c r="J100" s="181">
        <f>ROUND(I100*H100,2)</f>
        <v>0</v>
      </c>
      <c r="K100" s="177" t="s">
        <v>460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80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357</v>
      </c>
    </row>
    <row r="101" s="2" customFormat="1" ht="33" customHeight="1">
      <c r="A101" s="39"/>
      <c r="B101" s="174"/>
      <c r="C101" s="175" t="s">
        <v>283</v>
      </c>
      <c r="D101" s="175" t="s">
        <v>241</v>
      </c>
      <c r="E101" s="176" t="s">
        <v>4644</v>
      </c>
      <c r="F101" s="177" t="s">
        <v>4645</v>
      </c>
      <c r="G101" s="178" t="s">
        <v>4109</v>
      </c>
      <c r="H101" s="179">
        <v>8</v>
      </c>
      <c r="I101" s="180"/>
      <c r="J101" s="181">
        <f>ROUND(I101*H101,2)</f>
        <v>0</v>
      </c>
      <c r="K101" s="177" t="s">
        <v>460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80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377</v>
      </c>
    </row>
    <row r="102" s="12" customFormat="1" ht="25.92" customHeight="1">
      <c r="A102" s="12"/>
      <c r="B102" s="161"/>
      <c r="C102" s="12"/>
      <c r="D102" s="162" t="s">
        <v>72</v>
      </c>
      <c r="E102" s="163" t="s">
        <v>455</v>
      </c>
      <c r="F102" s="163" t="s">
        <v>4646</v>
      </c>
      <c r="G102" s="12"/>
      <c r="H102" s="12"/>
      <c r="I102" s="164"/>
      <c r="J102" s="165">
        <f>BK102</f>
        <v>0</v>
      </c>
      <c r="K102" s="12"/>
      <c r="L102" s="161"/>
      <c r="M102" s="166"/>
      <c r="N102" s="167"/>
      <c r="O102" s="167"/>
      <c r="P102" s="168">
        <f>P103</f>
        <v>0</v>
      </c>
      <c r="Q102" s="167"/>
      <c r="R102" s="168">
        <f>R103</f>
        <v>0</v>
      </c>
      <c r="S102" s="167"/>
      <c r="T102" s="169">
        <f>T103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162" t="s">
        <v>80</v>
      </c>
      <c r="AT102" s="170" t="s">
        <v>72</v>
      </c>
      <c r="AU102" s="170" t="s">
        <v>73</v>
      </c>
      <c r="AY102" s="162" t="s">
        <v>239</v>
      </c>
      <c r="BK102" s="171">
        <f>BK103</f>
        <v>0</v>
      </c>
    </row>
    <row r="103" s="2" customFormat="1" ht="16.5" customHeight="1">
      <c r="A103" s="39"/>
      <c r="B103" s="174"/>
      <c r="C103" s="175" t="s">
        <v>287</v>
      </c>
      <c r="D103" s="175" t="s">
        <v>241</v>
      </c>
      <c r="E103" s="176" t="s">
        <v>4647</v>
      </c>
      <c r="F103" s="177" t="s">
        <v>4648</v>
      </c>
      <c r="G103" s="178" t="s">
        <v>2689</v>
      </c>
      <c r="H103" s="179">
        <v>1</v>
      </c>
      <c r="I103" s="180"/>
      <c r="J103" s="181">
        <f>ROUND(I103*H103,2)</f>
        <v>0</v>
      </c>
      <c r="K103" s="177" t="s">
        <v>460</v>
      </c>
      <c r="L103" s="40"/>
      <c r="M103" s="222" t="s">
        <v>3</v>
      </c>
      <c r="N103" s="223" t="s">
        <v>45</v>
      </c>
      <c r="O103" s="224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80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387</v>
      </c>
    </row>
    <row r="104" s="2" customFormat="1" ht="6.96" customHeight="1">
      <c r="A104" s="39"/>
      <c r="B104" s="56"/>
      <c r="C104" s="57"/>
      <c r="D104" s="57"/>
      <c r="E104" s="57"/>
      <c r="F104" s="57"/>
      <c r="G104" s="57"/>
      <c r="H104" s="57"/>
      <c r="I104" s="57"/>
      <c r="J104" s="57"/>
      <c r="K104" s="57"/>
      <c r="L104" s="40"/>
      <c r="M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</sheetData>
  <autoFilter ref="C92:K10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4649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4650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3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ROUND(J97,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ROUND((SUM(BE97:BE293)),  2)</f>
        <v>0</v>
      </c>
      <c r="G35" s="39"/>
      <c r="H35" s="39"/>
      <c r="I35" s="133">
        <v>0.20999999999999999</v>
      </c>
      <c r="J35" s="132">
        <f>ROUND(((SUM(BE97:BE293))*I35),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ROUND((SUM(BF97:BF293)),  2)</f>
        <v>0</v>
      </c>
      <c r="G36" s="39"/>
      <c r="H36" s="39"/>
      <c r="I36" s="133">
        <v>0.14999999999999999</v>
      </c>
      <c r="J36" s="132">
        <f>ROUND(((SUM(BF97:BF293))*I36),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ROUND((SUM(BG97:BG293)),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ROUND((SUM(BH97:BH293)),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ROUND((SUM(BI97:BI293)),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4649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SO-05.02 - Sjezd na komunikaci, pojezdové plochy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J97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4651</v>
      </c>
      <c r="E64" s="145"/>
      <c r="F64" s="145"/>
      <c r="G64" s="145"/>
      <c r="H64" s="145"/>
      <c r="I64" s="145"/>
      <c r="J64" s="146">
        <f>J98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47"/>
      <c r="C65" s="10"/>
      <c r="D65" s="148" t="s">
        <v>4652</v>
      </c>
      <c r="E65" s="149"/>
      <c r="F65" s="149"/>
      <c r="G65" s="149"/>
      <c r="H65" s="149"/>
      <c r="I65" s="149"/>
      <c r="J65" s="150">
        <f>J99</f>
        <v>0</v>
      </c>
      <c r="K65" s="10"/>
      <c r="L65" s="14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47"/>
      <c r="C66" s="10"/>
      <c r="D66" s="148" t="s">
        <v>4653</v>
      </c>
      <c r="E66" s="149"/>
      <c r="F66" s="149"/>
      <c r="G66" s="149"/>
      <c r="H66" s="149"/>
      <c r="I66" s="149"/>
      <c r="J66" s="150">
        <f>J151</f>
        <v>0</v>
      </c>
      <c r="K66" s="10"/>
      <c r="L66" s="14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47"/>
      <c r="C67" s="10"/>
      <c r="D67" s="148" t="s">
        <v>4654</v>
      </c>
      <c r="E67" s="149"/>
      <c r="F67" s="149"/>
      <c r="G67" s="149"/>
      <c r="H67" s="149"/>
      <c r="I67" s="149"/>
      <c r="J67" s="150">
        <f>J168</f>
        <v>0</v>
      </c>
      <c r="K67" s="10"/>
      <c r="L67" s="14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47"/>
      <c r="C68" s="10"/>
      <c r="D68" s="148" t="s">
        <v>4655</v>
      </c>
      <c r="E68" s="149"/>
      <c r="F68" s="149"/>
      <c r="G68" s="149"/>
      <c r="H68" s="149"/>
      <c r="I68" s="149"/>
      <c r="J68" s="150">
        <f>J215</f>
        <v>0</v>
      </c>
      <c r="K68" s="10"/>
      <c r="L68" s="14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47"/>
      <c r="C69" s="10"/>
      <c r="D69" s="148" t="s">
        <v>4656</v>
      </c>
      <c r="E69" s="149"/>
      <c r="F69" s="149"/>
      <c r="G69" s="149"/>
      <c r="H69" s="149"/>
      <c r="I69" s="149"/>
      <c r="J69" s="150">
        <f>J218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47"/>
      <c r="C70" s="10"/>
      <c r="D70" s="148" t="s">
        <v>4657</v>
      </c>
      <c r="E70" s="149"/>
      <c r="F70" s="149"/>
      <c r="G70" s="149"/>
      <c r="H70" s="149"/>
      <c r="I70" s="149"/>
      <c r="J70" s="150">
        <f>J271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47"/>
      <c r="C71" s="10"/>
      <c r="D71" s="148" t="s">
        <v>4658</v>
      </c>
      <c r="E71" s="149"/>
      <c r="F71" s="149"/>
      <c r="G71" s="149"/>
      <c r="H71" s="149"/>
      <c r="I71" s="149"/>
      <c r="J71" s="150">
        <f>J281</f>
        <v>0</v>
      </c>
      <c r="K71" s="10"/>
      <c r="L71" s="14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43"/>
      <c r="C72" s="9"/>
      <c r="D72" s="144" t="s">
        <v>4659</v>
      </c>
      <c r="E72" s="145"/>
      <c r="F72" s="145"/>
      <c r="G72" s="145"/>
      <c r="H72" s="145"/>
      <c r="I72" s="145"/>
      <c r="J72" s="146">
        <f>J284</f>
        <v>0</v>
      </c>
      <c r="K72" s="9"/>
      <c r="L72" s="14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47"/>
      <c r="C73" s="10"/>
      <c r="D73" s="148" t="s">
        <v>4660</v>
      </c>
      <c r="E73" s="149"/>
      <c r="F73" s="149"/>
      <c r="G73" s="149"/>
      <c r="H73" s="149"/>
      <c r="I73" s="149"/>
      <c r="J73" s="150">
        <f>J285</f>
        <v>0</v>
      </c>
      <c r="K73" s="10"/>
      <c r="L73" s="14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43"/>
      <c r="C74" s="9"/>
      <c r="D74" s="144" t="s">
        <v>4661</v>
      </c>
      <c r="E74" s="145"/>
      <c r="F74" s="145"/>
      <c r="G74" s="145"/>
      <c r="H74" s="145"/>
      <c r="I74" s="145"/>
      <c r="J74" s="146">
        <f>J289</f>
        <v>0</v>
      </c>
      <c r="K74" s="9"/>
      <c r="L74" s="14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47"/>
      <c r="C75" s="10"/>
      <c r="D75" s="148" t="s">
        <v>4662</v>
      </c>
      <c r="E75" s="149"/>
      <c r="F75" s="149"/>
      <c r="G75" s="149"/>
      <c r="H75" s="149"/>
      <c r="I75" s="149"/>
      <c r="J75" s="150">
        <f>J290</f>
        <v>0</v>
      </c>
      <c r="K75" s="10"/>
      <c r="L75" s="14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39"/>
      <c r="B76" s="40"/>
      <c r="C76" s="39"/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56"/>
      <c r="C77" s="57"/>
      <c r="D77" s="57"/>
      <c r="E77" s="57"/>
      <c r="F77" s="57"/>
      <c r="G77" s="57"/>
      <c r="H77" s="57"/>
      <c r="I77" s="57"/>
      <c r="J77" s="57"/>
      <c r="K77" s="57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224</v>
      </c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39"/>
      <c r="D83" s="39"/>
      <c r="E83" s="39"/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17</v>
      </c>
      <c r="D84" s="39"/>
      <c r="E84" s="39"/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39"/>
      <c r="D85" s="39"/>
      <c r="E85" s="125" t="str">
        <f>E7</f>
        <v>Kolovraty - dostupné bydlení</v>
      </c>
      <c r="F85" s="33"/>
      <c r="G85" s="33"/>
      <c r="H85" s="33"/>
      <c r="I85" s="39"/>
      <c r="J85" s="39"/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3"/>
      <c r="C86" s="33" t="s">
        <v>213</v>
      </c>
      <c r="L86" s="23"/>
    </row>
    <row r="87" s="2" customFormat="1" ht="16.5" customHeight="1">
      <c r="A87" s="39"/>
      <c r="B87" s="40"/>
      <c r="C87" s="39"/>
      <c r="D87" s="39"/>
      <c r="E87" s="125" t="s">
        <v>4649</v>
      </c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215</v>
      </c>
      <c r="D88" s="39"/>
      <c r="E88" s="39"/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39"/>
      <c r="D89" s="39"/>
      <c r="E89" s="63" t="str">
        <f>E11</f>
        <v>SO-05.02 - Sjezd na komunikaci, pojezdové plochy</v>
      </c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39"/>
      <c r="D90" s="39"/>
      <c r="E90" s="39"/>
      <c r="F90" s="39"/>
      <c r="G90" s="39"/>
      <c r="H90" s="39"/>
      <c r="I90" s="39"/>
      <c r="J90" s="39"/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39"/>
      <c r="E91" s="39"/>
      <c r="F91" s="28" t="str">
        <f>F14</f>
        <v>Kolovraty</v>
      </c>
      <c r="G91" s="39"/>
      <c r="H91" s="39"/>
      <c r="I91" s="33" t="s">
        <v>24</v>
      </c>
      <c r="J91" s="65" t="str">
        <f>IF(J14="","",J14)</f>
        <v>28. 6. 2021</v>
      </c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39"/>
      <c r="D92" s="39"/>
      <c r="E92" s="39"/>
      <c r="F92" s="39"/>
      <c r="G92" s="39"/>
      <c r="H92" s="39"/>
      <c r="I92" s="39"/>
      <c r="J92" s="39"/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26</v>
      </c>
      <c r="D93" s="39"/>
      <c r="E93" s="39"/>
      <c r="F93" s="28" t="str">
        <f>E17</f>
        <v>atelier HETA s.r.o.</v>
      </c>
      <c r="G93" s="39"/>
      <c r="H93" s="39"/>
      <c r="I93" s="33" t="s">
        <v>32</v>
      </c>
      <c r="J93" s="37" t="str">
        <f>E23</f>
        <v>atelier HETA s.r.o.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39"/>
      <c r="E94" s="39"/>
      <c r="F94" s="28" t="str">
        <f>IF(E20="","",E20)</f>
        <v>Vyplň údaj</v>
      </c>
      <c r="G94" s="39"/>
      <c r="H94" s="39"/>
      <c r="I94" s="33" t="s">
        <v>34</v>
      </c>
      <c r="J94" s="37" t="str">
        <f>E26</f>
        <v>Toman Martin</v>
      </c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39"/>
      <c r="D95" s="39"/>
      <c r="E95" s="39"/>
      <c r="F95" s="39"/>
      <c r="G95" s="39"/>
      <c r="H95" s="39"/>
      <c r="I95" s="39"/>
      <c r="J95" s="39"/>
      <c r="K95" s="39"/>
      <c r="L95" s="12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51"/>
      <c r="B96" s="152"/>
      <c r="C96" s="153" t="s">
        <v>225</v>
      </c>
      <c r="D96" s="154" t="s">
        <v>58</v>
      </c>
      <c r="E96" s="154" t="s">
        <v>54</v>
      </c>
      <c r="F96" s="154" t="s">
        <v>55</v>
      </c>
      <c r="G96" s="154" t="s">
        <v>226</v>
      </c>
      <c r="H96" s="154" t="s">
        <v>227</v>
      </c>
      <c r="I96" s="154" t="s">
        <v>228</v>
      </c>
      <c r="J96" s="154" t="s">
        <v>219</v>
      </c>
      <c r="K96" s="155" t="s">
        <v>229</v>
      </c>
      <c r="L96" s="156"/>
      <c r="M96" s="81" t="s">
        <v>3</v>
      </c>
      <c r="N96" s="82" t="s">
        <v>43</v>
      </c>
      <c r="O96" s="82" t="s">
        <v>230</v>
      </c>
      <c r="P96" s="82" t="s">
        <v>231</v>
      </c>
      <c r="Q96" s="82" t="s">
        <v>232</v>
      </c>
      <c r="R96" s="82" t="s">
        <v>233</v>
      </c>
      <c r="S96" s="82" t="s">
        <v>234</v>
      </c>
      <c r="T96" s="83" t="s">
        <v>235</v>
      </c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</row>
    <row r="97" s="2" customFormat="1" ht="22.8" customHeight="1">
      <c r="A97" s="39"/>
      <c r="B97" s="40"/>
      <c r="C97" s="88" t="s">
        <v>236</v>
      </c>
      <c r="D97" s="39"/>
      <c r="E97" s="39"/>
      <c r="F97" s="39"/>
      <c r="G97" s="39"/>
      <c r="H97" s="39"/>
      <c r="I97" s="39"/>
      <c r="J97" s="157">
        <f>BK97</f>
        <v>0</v>
      </c>
      <c r="K97" s="39"/>
      <c r="L97" s="40"/>
      <c r="M97" s="84"/>
      <c r="N97" s="69"/>
      <c r="O97" s="85"/>
      <c r="P97" s="158">
        <f>P98+P284+P289</f>
        <v>0</v>
      </c>
      <c r="Q97" s="85"/>
      <c r="R97" s="158">
        <f>R98+R284+R289</f>
        <v>0</v>
      </c>
      <c r="S97" s="85"/>
      <c r="T97" s="159">
        <f>T98+T284+T289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20" t="s">
        <v>72</v>
      </c>
      <c r="AU97" s="20" t="s">
        <v>220</v>
      </c>
      <c r="BK97" s="160">
        <f>BK98+BK284+BK289</f>
        <v>0</v>
      </c>
    </row>
    <row r="98" s="12" customFormat="1" ht="25.92" customHeight="1">
      <c r="A98" s="12"/>
      <c r="B98" s="161"/>
      <c r="C98" s="12"/>
      <c r="D98" s="162" t="s">
        <v>72</v>
      </c>
      <c r="E98" s="163" t="s">
        <v>237</v>
      </c>
      <c r="F98" s="163" t="s">
        <v>4663</v>
      </c>
      <c r="G98" s="12"/>
      <c r="H98" s="12"/>
      <c r="I98" s="164"/>
      <c r="J98" s="165">
        <f>BK98</f>
        <v>0</v>
      </c>
      <c r="K98" s="12"/>
      <c r="L98" s="161"/>
      <c r="M98" s="166"/>
      <c r="N98" s="167"/>
      <c r="O98" s="167"/>
      <c r="P98" s="168">
        <f>P99+P151+P168+P215+P218+P271+P281</f>
        <v>0</v>
      </c>
      <c r="Q98" s="167"/>
      <c r="R98" s="168">
        <f>R99+R151+R168+R215+R218+R271+R281</f>
        <v>0</v>
      </c>
      <c r="S98" s="167"/>
      <c r="T98" s="169">
        <f>T99+T151+T168+T215+T218+T271+T281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2" t="s">
        <v>80</v>
      </c>
      <c r="AT98" s="170" t="s">
        <v>72</v>
      </c>
      <c r="AU98" s="170" t="s">
        <v>73</v>
      </c>
      <c r="AY98" s="162" t="s">
        <v>239</v>
      </c>
      <c r="BK98" s="171">
        <f>BK99+BK151+BK168+BK215+BK218+BK271+BK281</f>
        <v>0</v>
      </c>
    </row>
    <row r="99" s="12" customFormat="1" ht="22.8" customHeight="1">
      <c r="A99" s="12"/>
      <c r="B99" s="161"/>
      <c r="C99" s="12"/>
      <c r="D99" s="162" t="s">
        <v>72</v>
      </c>
      <c r="E99" s="172" t="s">
        <v>80</v>
      </c>
      <c r="F99" s="172" t="s">
        <v>4664</v>
      </c>
      <c r="G99" s="12"/>
      <c r="H99" s="12"/>
      <c r="I99" s="164"/>
      <c r="J99" s="173">
        <f>BK99</f>
        <v>0</v>
      </c>
      <c r="K99" s="12"/>
      <c r="L99" s="161"/>
      <c r="M99" s="166"/>
      <c r="N99" s="167"/>
      <c r="O99" s="167"/>
      <c r="P99" s="168">
        <f>SUM(P100:P150)</f>
        <v>0</v>
      </c>
      <c r="Q99" s="167"/>
      <c r="R99" s="168">
        <f>SUM(R100:R150)</f>
        <v>0</v>
      </c>
      <c r="S99" s="167"/>
      <c r="T99" s="169">
        <f>SUM(T100:T150)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162" t="s">
        <v>80</v>
      </c>
      <c r="AT99" s="170" t="s">
        <v>72</v>
      </c>
      <c r="AU99" s="170" t="s">
        <v>80</v>
      </c>
      <c r="AY99" s="162" t="s">
        <v>239</v>
      </c>
      <c r="BK99" s="171">
        <f>SUM(BK100:BK150)</f>
        <v>0</v>
      </c>
    </row>
    <row r="100" s="2" customFormat="1">
      <c r="A100" s="39"/>
      <c r="B100" s="174"/>
      <c r="C100" s="175" t="s">
        <v>80</v>
      </c>
      <c r="D100" s="175" t="s">
        <v>241</v>
      </c>
      <c r="E100" s="176" t="s">
        <v>4665</v>
      </c>
      <c r="F100" s="177" t="s">
        <v>4666</v>
      </c>
      <c r="G100" s="178" t="s">
        <v>244</v>
      </c>
      <c r="H100" s="179">
        <v>5.25</v>
      </c>
      <c r="I100" s="180"/>
      <c r="J100" s="181">
        <f>ROUND(I100*H100,2)</f>
        <v>0</v>
      </c>
      <c r="K100" s="177" t="s">
        <v>460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86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86</v>
      </c>
    </row>
    <row r="101" s="14" customFormat="1">
      <c r="A101" s="14"/>
      <c r="B101" s="196"/>
      <c r="C101" s="14"/>
      <c r="D101" s="189" t="s">
        <v>248</v>
      </c>
      <c r="E101" s="197" t="s">
        <v>3</v>
      </c>
      <c r="F101" s="198" t="s">
        <v>4667</v>
      </c>
      <c r="G101" s="14"/>
      <c r="H101" s="199">
        <v>5.25</v>
      </c>
      <c r="I101" s="200"/>
      <c r="J101" s="14"/>
      <c r="K101" s="14"/>
      <c r="L101" s="196"/>
      <c r="M101" s="201"/>
      <c r="N101" s="202"/>
      <c r="O101" s="202"/>
      <c r="P101" s="202"/>
      <c r="Q101" s="202"/>
      <c r="R101" s="202"/>
      <c r="S101" s="202"/>
      <c r="T101" s="203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197" t="s">
        <v>248</v>
      </c>
      <c r="AU101" s="197" t="s">
        <v>86</v>
      </c>
      <c r="AV101" s="14" t="s">
        <v>86</v>
      </c>
      <c r="AW101" s="14" t="s">
        <v>33</v>
      </c>
      <c r="AX101" s="14" t="s">
        <v>73</v>
      </c>
      <c r="AY101" s="197" t="s">
        <v>239</v>
      </c>
    </row>
    <row r="102" s="15" customFormat="1">
      <c r="A102" s="15"/>
      <c r="B102" s="204"/>
      <c r="C102" s="15"/>
      <c r="D102" s="189" t="s">
        <v>248</v>
      </c>
      <c r="E102" s="205" t="s">
        <v>3</v>
      </c>
      <c r="F102" s="206" t="s">
        <v>251</v>
      </c>
      <c r="G102" s="15"/>
      <c r="H102" s="207">
        <v>5.25</v>
      </c>
      <c r="I102" s="208"/>
      <c r="J102" s="15"/>
      <c r="K102" s="15"/>
      <c r="L102" s="204"/>
      <c r="M102" s="209"/>
      <c r="N102" s="210"/>
      <c r="O102" s="210"/>
      <c r="P102" s="210"/>
      <c r="Q102" s="210"/>
      <c r="R102" s="210"/>
      <c r="S102" s="210"/>
      <c r="T102" s="211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05" t="s">
        <v>248</v>
      </c>
      <c r="AU102" s="205" t="s">
        <v>86</v>
      </c>
      <c r="AV102" s="15" t="s">
        <v>246</v>
      </c>
      <c r="AW102" s="15" t="s">
        <v>33</v>
      </c>
      <c r="AX102" s="15" t="s">
        <v>80</v>
      </c>
      <c r="AY102" s="205" t="s">
        <v>239</v>
      </c>
    </row>
    <row r="103" s="2" customFormat="1">
      <c r="A103" s="39"/>
      <c r="B103" s="174"/>
      <c r="C103" s="175" t="s">
        <v>86</v>
      </c>
      <c r="D103" s="175" t="s">
        <v>241</v>
      </c>
      <c r="E103" s="176" t="s">
        <v>4668</v>
      </c>
      <c r="F103" s="177" t="s">
        <v>4669</v>
      </c>
      <c r="G103" s="178" t="s">
        <v>244</v>
      </c>
      <c r="H103" s="179">
        <v>56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86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246</v>
      </c>
    </row>
    <row r="104" s="14" customFormat="1">
      <c r="A104" s="14"/>
      <c r="B104" s="196"/>
      <c r="C104" s="14"/>
      <c r="D104" s="189" t="s">
        <v>248</v>
      </c>
      <c r="E104" s="197" t="s">
        <v>3</v>
      </c>
      <c r="F104" s="198" t="s">
        <v>4670</v>
      </c>
      <c r="G104" s="14"/>
      <c r="H104" s="199">
        <v>56</v>
      </c>
      <c r="I104" s="200"/>
      <c r="J104" s="14"/>
      <c r="K104" s="14"/>
      <c r="L104" s="196"/>
      <c r="M104" s="201"/>
      <c r="N104" s="202"/>
      <c r="O104" s="202"/>
      <c r="P104" s="202"/>
      <c r="Q104" s="202"/>
      <c r="R104" s="202"/>
      <c r="S104" s="202"/>
      <c r="T104" s="20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197" t="s">
        <v>248</v>
      </c>
      <c r="AU104" s="197" t="s">
        <v>86</v>
      </c>
      <c r="AV104" s="14" t="s">
        <v>86</v>
      </c>
      <c r="AW104" s="14" t="s">
        <v>33</v>
      </c>
      <c r="AX104" s="14" t="s">
        <v>73</v>
      </c>
      <c r="AY104" s="197" t="s">
        <v>239</v>
      </c>
    </row>
    <row r="105" s="15" customFormat="1">
      <c r="A105" s="15"/>
      <c r="B105" s="204"/>
      <c r="C105" s="15"/>
      <c r="D105" s="189" t="s">
        <v>248</v>
      </c>
      <c r="E105" s="205" t="s">
        <v>3</v>
      </c>
      <c r="F105" s="206" t="s">
        <v>251</v>
      </c>
      <c r="G105" s="15"/>
      <c r="H105" s="207">
        <v>56</v>
      </c>
      <c r="I105" s="208"/>
      <c r="J105" s="15"/>
      <c r="K105" s="15"/>
      <c r="L105" s="204"/>
      <c r="M105" s="209"/>
      <c r="N105" s="210"/>
      <c r="O105" s="210"/>
      <c r="P105" s="210"/>
      <c r="Q105" s="210"/>
      <c r="R105" s="210"/>
      <c r="S105" s="210"/>
      <c r="T105" s="211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05" t="s">
        <v>248</v>
      </c>
      <c r="AU105" s="205" t="s">
        <v>86</v>
      </c>
      <c r="AV105" s="15" t="s">
        <v>246</v>
      </c>
      <c r="AW105" s="15" t="s">
        <v>33</v>
      </c>
      <c r="AX105" s="15" t="s">
        <v>80</v>
      </c>
      <c r="AY105" s="205" t="s">
        <v>239</v>
      </c>
    </row>
    <row r="106" s="2" customFormat="1">
      <c r="A106" s="39"/>
      <c r="B106" s="174"/>
      <c r="C106" s="175" t="s">
        <v>117</v>
      </c>
      <c r="D106" s="175" t="s">
        <v>241</v>
      </c>
      <c r="E106" s="176" t="s">
        <v>320</v>
      </c>
      <c r="F106" s="177" t="s">
        <v>4671</v>
      </c>
      <c r="G106" s="178" t="s">
        <v>244</v>
      </c>
      <c r="H106" s="179">
        <v>45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86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276</v>
      </c>
    </row>
    <row r="107" s="2" customFormat="1">
      <c r="A107" s="39"/>
      <c r="B107" s="174"/>
      <c r="C107" s="175" t="s">
        <v>246</v>
      </c>
      <c r="D107" s="175" t="s">
        <v>241</v>
      </c>
      <c r="E107" s="176" t="s">
        <v>4672</v>
      </c>
      <c r="F107" s="177" t="s">
        <v>4673</v>
      </c>
      <c r="G107" s="178" t="s">
        <v>244</v>
      </c>
      <c r="H107" s="179">
        <v>37.332999999999998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86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287</v>
      </c>
    </row>
    <row r="108" s="14" customFormat="1">
      <c r="A108" s="14"/>
      <c r="B108" s="196"/>
      <c r="C108" s="14"/>
      <c r="D108" s="189" t="s">
        <v>248</v>
      </c>
      <c r="E108" s="197" t="s">
        <v>3</v>
      </c>
      <c r="F108" s="198" t="s">
        <v>4674</v>
      </c>
      <c r="G108" s="14"/>
      <c r="H108" s="199">
        <v>37.332999999999998</v>
      </c>
      <c r="I108" s="200"/>
      <c r="J108" s="14"/>
      <c r="K108" s="14"/>
      <c r="L108" s="196"/>
      <c r="M108" s="201"/>
      <c r="N108" s="202"/>
      <c r="O108" s="202"/>
      <c r="P108" s="202"/>
      <c r="Q108" s="202"/>
      <c r="R108" s="202"/>
      <c r="S108" s="202"/>
      <c r="T108" s="20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197" t="s">
        <v>248</v>
      </c>
      <c r="AU108" s="197" t="s">
        <v>86</v>
      </c>
      <c r="AV108" s="14" t="s">
        <v>86</v>
      </c>
      <c r="AW108" s="14" t="s">
        <v>33</v>
      </c>
      <c r="AX108" s="14" t="s">
        <v>73</v>
      </c>
      <c r="AY108" s="197" t="s">
        <v>239</v>
      </c>
    </row>
    <row r="109" s="15" customFormat="1">
      <c r="A109" s="15"/>
      <c r="B109" s="204"/>
      <c r="C109" s="15"/>
      <c r="D109" s="189" t="s">
        <v>248</v>
      </c>
      <c r="E109" s="205" t="s">
        <v>3</v>
      </c>
      <c r="F109" s="206" t="s">
        <v>251</v>
      </c>
      <c r="G109" s="15"/>
      <c r="H109" s="207">
        <v>37.332999999999998</v>
      </c>
      <c r="I109" s="208"/>
      <c r="J109" s="15"/>
      <c r="K109" s="15"/>
      <c r="L109" s="204"/>
      <c r="M109" s="209"/>
      <c r="N109" s="210"/>
      <c r="O109" s="210"/>
      <c r="P109" s="210"/>
      <c r="Q109" s="210"/>
      <c r="R109" s="210"/>
      <c r="S109" s="210"/>
      <c r="T109" s="211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05" t="s">
        <v>248</v>
      </c>
      <c r="AU109" s="205" t="s">
        <v>86</v>
      </c>
      <c r="AV109" s="15" t="s">
        <v>246</v>
      </c>
      <c r="AW109" s="15" t="s">
        <v>33</v>
      </c>
      <c r="AX109" s="15" t="s">
        <v>80</v>
      </c>
      <c r="AY109" s="205" t="s">
        <v>239</v>
      </c>
    </row>
    <row r="110" s="2" customFormat="1">
      <c r="A110" s="39"/>
      <c r="B110" s="174"/>
      <c r="C110" s="175" t="s">
        <v>271</v>
      </c>
      <c r="D110" s="175" t="s">
        <v>241</v>
      </c>
      <c r="E110" s="176" t="s">
        <v>4675</v>
      </c>
      <c r="F110" s="177" t="s">
        <v>4676</v>
      </c>
      <c r="G110" s="178" t="s">
        <v>254</v>
      </c>
      <c r="H110" s="179">
        <v>149.98500000000001</v>
      </c>
      <c r="I110" s="180"/>
      <c r="J110" s="181">
        <f>ROUND(I110*H110,2)</f>
        <v>0</v>
      </c>
      <c r="K110" s="177" t="s">
        <v>460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86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299</v>
      </c>
    </row>
    <row r="111" s="14" customFormat="1">
      <c r="A111" s="14"/>
      <c r="B111" s="196"/>
      <c r="C111" s="14"/>
      <c r="D111" s="189" t="s">
        <v>248</v>
      </c>
      <c r="E111" s="197" t="s">
        <v>3</v>
      </c>
      <c r="F111" s="198" t="s">
        <v>4677</v>
      </c>
      <c r="G111" s="14"/>
      <c r="H111" s="199">
        <v>149.98500000000001</v>
      </c>
      <c r="I111" s="200"/>
      <c r="J111" s="14"/>
      <c r="K111" s="14"/>
      <c r="L111" s="196"/>
      <c r="M111" s="201"/>
      <c r="N111" s="202"/>
      <c r="O111" s="202"/>
      <c r="P111" s="202"/>
      <c r="Q111" s="202"/>
      <c r="R111" s="202"/>
      <c r="S111" s="202"/>
      <c r="T111" s="20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197" t="s">
        <v>248</v>
      </c>
      <c r="AU111" s="197" t="s">
        <v>86</v>
      </c>
      <c r="AV111" s="14" t="s">
        <v>86</v>
      </c>
      <c r="AW111" s="14" t="s">
        <v>33</v>
      </c>
      <c r="AX111" s="14" t="s">
        <v>73</v>
      </c>
      <c r="AY111" s="197" t="s">
        <v>239</v>
      </c>
    </row>
    <row r="112" s="15" customFormat="1">
      <c r="A112" s="15"/>
      <c r="B112" s="204"/>
      <c r="C112" s="15"/>
      <c r="D112" s="189" t="s">
        <v>248</v>
      </c>
      <c r="E112" s="205" t="s">
        <v>3</v>
      </c>
      <c r="F112" s="206" t="s">
        <v>251</v>
      </c>
      <c r="G112" s="15"/>
      <c r="H112" s="207">
        <v>149.98500000000001</v>
      </c>
      <c r="I112" s="208"/>
      <c r="J112" s="15"/>
      <c r="K112" s="15"/>
      <c r="L112" s="204"/>
      <c r="M112" s="209"/>
      <c r="N112" s="210"/>
      <c r="O112" s="210"/>
      <c r="P112" s="210"/>
      <c r="Q112" s="210"/>
      <c r="R112" s="210"/>
      <c r="S112" s="210"/>
      <c r="T112" s="211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05" t="s">
        <v>248</v>
      </c>
      <c r="AU112" s="205" t="s">
        <v>86</v>
      </c>
      <c r="AV112" s="15" t="s">
        <v>246</v>
      </c>
      <c r="AW112" s="15" t="s">
        <v>33</v>
      </c>
      <c r="AX112" s="15" t="s">
        <v>80</v>
      </c>
      <c r="AY112" s="205" t="s">
        <v>239</v>
      </c>
    </row>
    <row r="113" s="2" customFormat="1" ht="21.75" customHeight="1">
      <c r="A113" s="39"/>
      <c r="B113" s="174"/>
      <c r="C113" s="212" t="s">
        <v>276</v>
      </c>
      <c r="D113" s="212" t="s">
        <v>294</v>
      </c>
      <c r="E113" s="213" t="s">
        <v>4678</v>
      </c>
      <c r="F113" s="214" t="s">
        <v>4679</v>
      </c>
      <c r="G113" s="215" t="s">
        <v>279</v>
      </c>
      <c r="H113" s="216">
        <v>3.1499999999999999</v>
      </c>
      <c r="I113" s="217"/>
      <c r="J113" s="218">
        <f>ROUND(I113*H113,2)</f>
        <v>0</v>
      </c>
      <c r="K113" s="214" t="s">
        <v>245</v>
      </c>
      <c r="L113" s="219"/>
      <c r="M113" s="220" t="s">
        <v>3</v>
      </c>
      <c r="N113" s="221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287</v>
      </c>
      <c r="AT113" s="186" t="s">
        <v>294</v>
      </c>
      <c r="AU113" s="186" t="s">
        <v>86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357</v>
      </c>
    </row>
    <row r="114" s="14" customFormat="1">
      <c r="A114" s="14"/>
      <c r="B114" s="196"/>
      <c r="C114" s="14"/>
      <c r="D114" s="189" t="s">
        <v>248</v>
      </c>
      <c r="E114" s="197" t="s">
        <v>3</v>
      </c>
      <c r="F114" s="198" t="s">
        <v>4680</v>
      </c>
      <c r="G114" s="14"/>
      <c r="H114" s="199">
        <v>3.1499999999999999</v>
      </c>
      <c r="I114" s="200"/>
      <c r="J114" s="14"/>
      <c r="K114" s="14"/>
      <c r="L114" s="196"/>
      <c r="M114" s="201"/>
      <c r="N114" s="202"/>
      <c r="O114" s="202"/>
      <c r="P114" s="202"/>
      <c r="Q114" s="202"/>
      <c r="R114" s="202"/>
      <c r="S114" s="202"/>
      <c r="T114" s="20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197" t="s">
        <v>248</v>
      </c>
      <c r="AU114" s="197" t="s">
        <v>86</v>
      </c>
      <c r="AV114" s="14" t="s">
        <v>86</v>
      </c>
      <c r="AW114" s="14" t="s">
        <v>33</v>
      </c>
      <c r="AX114" s="14" t="s">
        <v>73</v>
      </c>
      <c r="AY114" s="197" t="s">
        <v>239</v>
      </c>
    </row>
    <row r="115" s="15" customFormat="1">
      <c r="A115" s="15"/>
      <c r="B115" s="204"/>
      <c r="C115" s="15"/>
      <c r="D115" s="189" t="s">
        <v>248</v>
      </c>
      <c r="E115" s="205" t="s">
        <v>3</v>
      </c>
      <c r="F115" s="206" t="s">
        <v>251</v>
      </c>
      <c r="G115" s="15"/>
      <c r="H115" s="207">
        <v>3.1499999999999999</v>
      </c>
      <c r="I115" s="208"/>
      <c r="J115" s="15"/>
      <c r="K115" s="15"/>
      <c r="L115" s="204"/>
      <c r="M115" s="209"/>
      <c r="N115" s="210"/>
      <c r="O115" s="210"/>
      <c r="P115" s="210"/>
      <c r="Q115" s="210"/>
      <c r="R115" s="210"/>
      <c r="S115" s="210"/>
      <c r="T115" s="211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05" t="s">
        <v>248</v>
      </c>
      <c r="AU115" s="205" t="s">
        <v>86</v>
      </c>
      <c r="AV115" s="15" t="s">
        <v>246</v>
      </c>
      <c r="AW115" s="15" t="s">
        <v>33</v>
      </c>
      <c r="AX115" s="15" t="s">
        <v>80</v>
      </c>
      <c r="AY115" s="205" t="s">
        <v>239</v>
      </c>
    </row>
    <row r="116" s="2" customFormat="1">
      <c r="A116" s="39"/>
      <c r="B116" s="174"/>
      <c r="C116" s="175" t="s">
        <v>283</v>
      </c>
      <c r="D116" s="175" t="s">
        <v>241</v>
      </c>
      <c r="E116" s="176" t="s">
        <v>4681</v>
      </c>
      <c r="F116" s="177" t="s">
        <v>4682</v>
      </c>
      <c r="G116" s="178" t="s">
        <v>244</v>
      </c>
      <c r="H116" s="179">
        <v>348</v>
      </c>
      <c r="I116" s="180"/>
      <c r="J116" s="181">
        <f>ROUND(I116*H116,2)</f>
        <v>0</v>
      </c>
      <c r="K116" s="177" t="s">
        <v>460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</v>
      </c>
      <c r="R116" s="184">
        <f>Q116*H116</f>
        <v>0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246</v>
      </c>
      <c r="AT116" s="186" t="s">
        <v>241</v>
      </c>
      <c r="AU116" s="186" t="s">
        <v>86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246</v>
      </c>
      <c r="BM116" s="186" t="s">
        <v>368</v>
      </c>
    </row>
    <row r="117" s="14" customFormat="1">
      <c r="A117" s="14"/>
      <c r="B117" s="196"/>
      <c r="C117" s="14"/>
      <c r="D117" s="189" t="s">
        <v>248</v>
      </c>
      <c r="E117" s="197" t="s">
        <v>3</v>
      </c>
      <c r="F117" s="198" t="s">
        <v>4683</v>
      </c>
      <c r="G117" s="14"/>
      <c r="H117" s="199">
        <v>348</v>
      </c>
      <c r="I117" s="200"/>
      <c r="J117" s="14"/>
      <c r="K117" s="14"/>
      <c r="L117" s="196"/>
      <c r="M117" s="201"/>
      <c r="N117" s="202"/>
      <c r="O117" s="202"/>
      <c r="P117" s="202"/>
      <c r="Q117" s="202"/>
      <c r="R117" s="202"/>
      <c r="S117" s="202"/>
      <c r="T117" s="20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197" t="s">
        <v>248</v>
      </c>
      <c r="AU117" s="197" t="s">
        <v>86</v>
      </c>
      <c r="AV117" s="14" t="s">
        <v>86</v>
      </c>
      <c r="AW117" s="14" t="s">
        <v>33</v>
      </c>
      <c r="AX117" s="14" t="s">
        <v>73</v>
      </c>
      <c r="AY117" s="197" t="s">
        <v>239</v>
      </c>
    </row>
    <row r="118" s="15" customFormat="1">
      <c r="A118" s="15"/>
      <c r="B118" s="204"/>
      <c r="C118" s="15"/>
      <c r="D118" s="189" t="s">
        <v>248</v>
      </c>
      <c r="E118" s="205" t="s">
        <v>3</v>
      </c>
      <c r="F118" s="206" t="s">
        <v>251</v>
      </c>
      <c r="G118" s="15"/>
      <c r="H118" s="207">
        <v>348</v>
      </c>
      <c r="I118" s="208"/>
      <c r="J118" s="15"/>
      <c r="K118" s="15"/>
      <c r="L118" s="204"/>
      <c r="M118" s="209"/>
      <c r="N118" s="210"/>
      <c r="O118" s="210"/>
      <c r="P118" s="210"/>
      <c r="Q118" s="210"/>
      <c r="R118" s="210"/>
      <c r="S118" s="210"/>
      <c r="T118" s="211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05" t="s">
        <v>248</v>
      </c>
      <c r="AU118" s="205" t="s">
        <v>86</v>
      </c>
      <c r="AV118" s="15" t="s">
        <v>246</v>
      </c>
      <c r="AW118" s="15" t="s">
        <v>33</v>
      </c>
      <c r="AX118" s="15" t="s">
        <v>80</v>
      </c>
      <c r="AY118" s="205" t="s">
        <v>239</v>
      </c>
    </row>
    <row r="119" s="2" customFormat="1" ht="33" customHeight="1">
      <c r="A119" s="39"/>
      <c r="B119" s="174"/>
      <c r="C119" s="175" t="s">
        <v>287</v>
      </c>
      <c r="D119" s="175" t="s">
        <v>241</v>
      </c>
      <c r="E119" s="176" t="s">
        <v>4684</v>
      </c>
      <c r="F119" s="177" t="s">
        <v>4685</v>
      </c>
      <c r="G119" s="178" t="s">
        <v>254</v>
      </c>
      <c r="H119" s="179">
        <v>25.710000000000001</v>
      </c>
      <c r="I119" s="180"/>
      <c r="J119" s="181">
        <f>ROUND(I119*H119,2)</f>
        <v>0</v>
      </c>
      <c r="K119" s="177" t="s">
        <v>460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86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377</v>
      </c>
    </row>
    <row r="120" s="14" customFormat="1">
      <c r="A120" s="14"/>
      <c r="B120" s="196"/>
      <c r="C120" s="14"/>
      <c r="D120" s="189" t="s">
        <v>248</v>
      </c>
      <c r="E120" s="197" t="s">
        <v>3</v>
      </c>
      <c r="F120" s="198" t="s">
        <v>4686</v>
      </c>
      <c r="G120" s="14"/>
      <c r="H120" s="199">
        <v>10.710000000000001</v>
      </c>
      <c r="I120" s="200"/>
      <c r="J120" s="14"/>
      <c r="K120" s="14"/>
      <c r="L120" s="196"/>
      <c r="M120" s="201"/>
      <c r="N120" s="202"/>
      <c r="O120" s="202"/>
      <c r="P120" s="202"/>
      <c r="Q120" s="202"/>
      <c r="R120" s="202"/>
      <c r="S120" s="202"/>
      <c r="T120" s="20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197" t="s">
        <v>248</v>
      </c>
      <c r="AU120" s="197" t="s">
        <v>86</v>
      </c>
      <c r="AV120" s="14" t="s">
        <v>86</v>
      </c>
      <c r="AW120" s="14" t="s">
        <v>33</v>
      </c>
      <c r="AX120" s="14" t="s">
        <v>73</v>
      </c>
      <c r="AY120" s="197" t="s">
        <v>239</v>
      </c>
    </row>
    <row r="121" s="14" customFormat="1">
      <c r="A121" s="14"/>
      <c r="B121" s="196"/>
      <c r="C121" s="14"/>
      <c r="D121" s="189" t="s">
        <v>248</v>
      </c>
      <c r="E121" s="197" t="s">
        <v>3</v>
      </c>
      <c r="F121" s="198" t="s">
        <v>4687</v>
      </c>
      <c r="G121" s="14"/>
      <c r="H121" s="199">
        <v>15</v>
      </c>
      <c r="I121" s="200"/>
      <c r="J121" s="14"/>
      <c r="K121" s="14"/>
      <c r="L121" s="196"/>
      <c r="M121" s="201"/>
      <c r="N121" s="202"/>
      <c r="O121" s="202"/>
      <c r="P121" s="202"/>
      <c r="Q121" s="202"/>
      <c r="R121" s="202"/>
      <c r="S121" s="202"/>
      <c r="T121" s="20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197" t="s">
        <v>248</v>
      </c>
      <c r="AU121" s="197" t="s">
        <v>86</v>
      </c>
      <c r="AV121" s="14" t="s">
        <v>86</v>
      </c>
      <c r="AW121" s="14" t="s">
        <v>33</v>
      </c>
      <c r="AX121" s="14" t="s">
        <v>73</v>
      </c>
      <c r="AY121" s="197" t="s">
        <v>239</v>
      </c>
    </row>
    <row r="122" s="15" customFormat="1">
      <c r="A122" s="15"/>
      <c r="B122" s="204"/>
      <c r="C122" s="15"/>
      <c r="D122" s="189" t="s">
        <v>248</v>
      </c>
      <c r="E122" s="205" t="s">
        <v>3</v>
      </c>
      <c r="F122" s="206" t="s">
        <v>4688</v>
      </c>
      <c r="G122" s="15"/>
      <c r="H122" s="207">
        <v>25.710000000000001</v>
      </c>
      <c r="I122" s="208"/>
      <c r="J122" s="15"/>
      <c r="K122" s="15"/>
      <c r="L122" s="204"/>
      <c r="M122" s="209"/>
      <c r="N122" s="210"/>
      <c r="O122" s="210"/>
      <c r="P122" s="210"/>
      <c r="Q122" s="210"/>
      <c r="R122" s="210"/>
      <c r="S122" s="210"/>
      <c r="T122" s="211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05" t="s">
        <v>248</v>
      </c>
      <c r="AU122" s="205" t="s">
        <v>86</v>
      </c>
      <c r="AV122" s="15" t="s">
        <v>246</v>
      </c>
      <c r="AW122" s="15" t="s">
        <v>33</v>
      </c>
      <c r="AX122" s="15" t="s">
        <v>80</v>
      </c>
      <c r="AY122" s="205" t="s">
        <v>239</v>
      </c>
    </row>
    <row r="123" s="2" customFormat="1">
      <c r="A123" s="39"/>
      <c r="B123" s="174"/>
      <c r="C123" s="175" t="s">
        <v>293</v>
      </c>
      <c r="D123" s="175" t="s">
        <v>241</v>
      </c>
      <c r="E123" s="176" t="s">
        <v>4689</v>
      </c>
      <c r="F123" s="177" t="s">
        <v>4690</v>
      </c>
      <c r="G123" s="178" t="s">
        <v>254</v>
      </c>
      <c r="H123" s="179">
        <v>244</v>
      </c>
      <c r="I123" s="180"/>
      <c r="J123" s="181">
        <f>ROUND(I123*H123,2)</f>
        <v>0</v>
      </c>
      <c r="K123" s="177" t="s">
        <v>460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0</v>
      </c>
      <c r="R123" s="184">
        <f>Q123*H123</f>
        <v>0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246</v>
      </c>
      <c r="AT123" s="186" t="s">
        <v>241</v>
      </c>
      <c r="AU123" s="186" t="s">
        <v>86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387</v>
      </c>
    </row>
    <row r="124" s="14" customFormat="1">
      <c r="A124" s="14"/>
      <c r="B124" s="196"/>
      <c r="C124" s="14"/>
      <c r="D124" s="189" t="s">
        <v>248</v>
      </c>
      <c r="E124" s="197" t="s">
        <v>3</v>
      </c>
      <c r="F124" s="198" t="s">
        <v>4691</v>
      </c>
      <c r="G124" s="14"/>
      <c r="H124" s="199">
        <v>244</v>
      </c>
      <c r="I124" s="200"/>
      <c r="J124" s="14"/>
      <c r="K124" s="14"/>
      <c r="L124" s="196"/>
      <c r="M124" s="201"/>
      <c r="N124" s="202"/>
      <c r="O124" s="202"/>
      <c r="P124" s="202"/>
      <c r="Q124" s="202"/>
      <c r="R124" s="202"/>
      <c r="S124" s="202"/>
      <c r="T124" s="20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197" t="s">
        <v>248</v>
      </c>
      <c r="AU124" s="197" t="s">
        <v>86</v>
      </c>
      <c r="AV124" s="14" t="s">
        <v>86</v>
      </c>
      <c r="AW124" s="14" t="s">
        <v>33</v>
      </c>
      <c r="AX124" s="14" t="s">
        <v>73</v>
      </c>
      <c r="AY124" s="197" t="s">
        <v>239</v>
      </c>
    </row>
    <row r="125" s="15" customFormat="1">
      <c r="A125" s="15"/>
      <c r="B125" s="204"/>
      <c r="C125" s="15"/>
      <c r="D125" s="189" t="s">
        <v>248</v>
      </c>
      <c r="E125" s="205" t="s">
        <v>3</v>
      </c>
      <c r="F125" s="206" t="s">
        <v>251</v>
      </c>
      <c r="G125" s="15"/>
      <c r="H125" s="207">
        <v>244</v>
      </c>
      <c r="I125" s="208"/>
      <c r="J125" s="15"/>
      <c r="K125" s="15"/>
      <c r="L125" s="204"/>
      <c r="M125" s="209"/>
      <c r="N125" s="210"/>
      <c r="O125" s="210"/>
      <c r="P125" s="210"/>
      <c r="Q125" s="210"/>
      <c r="R125" s="210"/>
      <c r="S125" s="210"/>
      <c r="T125" s="211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05" t="s">
        <v>248</v>
      </c>
      <c r="AU125" s="205" t="s">
        <v>86</v>
      </c>
      <c r="AV125" s="15" t="s">
        <v>246</v>
      </c>
      <c r="AW125" s="15" t="s">
        <v>33</v>
      </c>
      <c r="AX125" s="15" t="s">
        <v>80</v>
      </c>
      <c r="AY125" s="205" t="s">
        <v>239</v>
      </c>
    </row>
    <row r="126" s="2" customFormat="1" ht="33" customHeight="1">
      <c r="A126" s="39"/>
      <c r="B126" s="174"/>
      <c r="C126" s="175" t="s">
        <v>299</v>
      </c>
      <c r="D126" s="175" t="s">
        <v>241</v>
      </c>
      <c r="E126" s="176" t="s">
        <v>264</v>
      </c>
      <c r="F126" s="177" t="s">
        <v>4692</v>
      </c>
      <c r="G126" s="178" t="s">
        <v>254</v>
      </c>
      <c r="H126" s="179">
        <v>339.31</v>
      </c>
      <c r="I126" s="180"/>
      <c r="J126" s="181">
        <f>ROUND(I126*H126,2)</f>
        <v>0</v>
      </c>
      <c r="K126" s="177" t="s">
        <v>460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86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397</v>
      </c>
    </row>
    <row r="127" s="14" customFormat="1">
      <c r="A127" s="14"/>
      <c r="B127" s="196"/>
      <c r="C127" s="14"/>
      <c r="D127" s="189" t="s">
        <v>248</v>
      </c>
      <c r="E127" s="197" t="s">
        <v>3</v>
      </c>
      <c r="F127" s="198" t="s">
        <v>4693</v>
      </c>
      <c r="G127" s="14"/>
      <c r="H127" s="199">
        <v>10.710000000000001</v>
      </c>
      <c r="I127" s="200"/>
      <c r="J127" s="14"/>
      <c r="K127" s="14"/>
      <c r="L127" s="196"/>
      <c r="M127" s="201"/>
      <c r="N127" s="202"/>
      <c r="O127" s="202"/>
      <c r="P127" s="202"/>
      <c r="Q127" s="202"/>
      <c r="R127" s="202"/>
      <c r="S127" s="202"/>
      <c r="T127" s="20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7" t="s">
        <v>248</v>
      </c>
      <c r="AU127" s="197" t="s">
        <v>86</v>
      </c>
      <c r="AV127" s="14" t="s">
        <v>86</v>
      </c>
      <c r="AW127" s="14" t="s">
        <v>33</v>
      </c>
      <c r="AX127" s="14" t="s">
        <v>73</v>
      </c>
      <c r="AY127" s="197" t="s">
        <v>239</v>
      </c>
    </row>
    <row r="128" s="14" customFormat="1">
      <c r="A128" s="14"/>
      <c r="B128" s="196"/>
      <c r="C128" s="14"/>
      <c r="D128" s="189" t="s">
        <v>248</v>
      </c>
      <c r="E128" s="197" t="s">
        <v>3</v>
      </c>
      <c r="F128" s="198" t="s">
        <v>4694</v>
      </c>
      <c r="G128" s="14"/>
      <c r="H128" s="199">
        <v>244</v>
      </c>
      <c r="I128" s="200"/>
      <c r="J128" s="14"/>
      <c r="K128" s="14"/>
      <c r="L128" s="196"/>
      <c r="M128" s="201"/>
      <c r="N128" s="202"/>
      <c r="O128" s="202"/>
      <c r="P128" s="202"/>
      <c r="Q128" s="202"/>
      <c r="R128" s="202"/>
      <c r="S128" s="202"/>
      <c r="T128" s="20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7" t="s">
        <v>248</v>
      </c>
      <c r="AU128" s="197" t="s">
        <v>86</v>
      </c>
      <c r="AV128" s="14" t="s">
        <v>86</v>
      </c>
      <c r="AW128" s="14" t="s">
        <v>33</v>
      </c>
      <c r="AX128" s="14" t="s">
        <v>73</v>
      </c>
      <c r="AY128" s="197" t="s">
        <v>239</v>
      </c>
    </row>
    <row r="129" s="14" customFormat="1">
      <c r="A129" s="14"/>
      <c r="B129" s="196"/>
      <c r="C129" s="14"/>
      <c r="D129" s="189" t="s">
        <v>248</v>
      </c>
      <c r="E129" s="197" t="s">
        <v>3</v>
      </c>
      <c r="F129" s="198" t="s">
        <v>4695</v>
      </c>
      <c r="G129" s="14"/>
      <c r="H129" s="199">
        <v>69.599999999999994</v>
      </c>
      <c r="I129" s="200"/>
      <c r="J129" s="14"/>
      <c r="K129" s="14"/>
      <c r="L129" s="196"/>
      <c r="M129" s="201"/>
      <c r="N129" s="202"/>
      <c r="O129" s="202"/>
      <c r="P129" s="202"/>
      <c r="Q129" s="202"/>
      <c r="R129" s="202"/>
      <c r="S129" s="202"/>
      <c r="T129" s="20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197" t="s">
        <v>248</v>
      </c>
      <c r="AU129" s="197" t="s">
        <v>86</v>
      </c>
      <c r="AV129" s="14" t="s">
        <v>86</v>
      </c>
      <c r="AW129" s="14" t="s">
        <v>33</v>
      </c>
      <c r="AX129" s="14" t="s">
        <v>73</v>
      </c>
      <c r="AY129" s="197" t="s">
        <v>239</v>
      </c>
    </row>
    <row r="130" s="14" customFormat="1">
      <c r="A130" s="14"/>
      <c r="B130" s="196"/>
      <c r="C130" s="14"/>
      <c r="D130" s="189" t="s">
        <v>248</v>
      </c>
      <c r="E130" s="197" t="s">
        <v>3</v>
      </c>
      <c r="F130" s="198" t="s">
        <v>4696</v>
      </c>
      <c r="G130" s="14"/>
      <c r="H130" s="199">
        <v>15</v>
      </c>
      <c r="I130" s="200"/>
      <c r="J130" s="14"/>
      <c r="K130" s="14"/>
      <c r="L130" s="196"/>
      <c r="M130" s="201"/>
      <c r="N130" s="202"/>
      <c r="O130" s="202"/>
      <c r="P130" s="202"/>
      <c r="Q130" s="202"/>
      <c r="R130" s="202"/>
      <c r="S130" s="202"/>
      <c r="T130" s="20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197" t="s">
        <v>248</v>
      </c>
      <c r="AU130" s="197" t="s">
        <v>86</v>
      </c>
      <c r="AV130" s="14" t="s">
        <v>86</v>
      </c>
      <c r="AW130" s="14" t="s">
        <v>33</v>
      </c>
      <c r="AX130" s="14" t="s">
        <v>73</v>
      </c>
      <c r="AY130" s="197" t="s">
        <v>239</v>
      </c>
    </row>
    <row r="131" s="15" customFormat="1">
      <c r="A131" s="15"/>
      <c r="B131" s="204"/>
      <c r="C131" s="15"/>
      <c r="D131" s="189" t="s">
        <v>248</v>
      </c>
      <c r="E131" s="205" t="s">
        <v>3</v>
      </c>
      <c r="F131" s="206" t="s">
        <v>4688</v>
      </c>
      <c r="G131" s="15"/>
      <c r="H131" s="207">
        <v>339.31</v>
      </c>
      <c r="I131" s="208"/>
      <c r="J131" s="15"/>
      <c r="K131" s="15"/>
      <c r="L131" s="204"/>
      <c r="M131" s="209"/>
      <c r="N131" s="210"/>
      <c r="O131" s="210"/>
      <c r="P131" s="210"/>
      <c r="Q131" s="210"/>
      <c r="R131" s="210"/>
      <c r="S131" s="210"/>
      <c r="T131" s="211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05" t="s">
        <v>248</v>
      </c>
      <c r="AU131" s="205" t="s">
        <v>86</v>
      </c>
      <c r="AV131" s="15" t="s">
        <v>246</v>
      </c>
      <c r="AW131" s="15" t="s">
        <v>33</v>
      </c>
      <c r="AX131" s="15" t="s">
        <v>80</v>
      </c>
      <c r="AY131" s="205" t="s">
        <v>239</v>
      </c>
    </row>
    <row r="132" s="2" customFormat="1">
      <c r="A132" s="39"/>
      <c r="B132" s="174"/>
      <c r="C132" s="175" t="s">
        <v>310</v>
      </c>
      <c r="D132" s="175" t="s">
        <v>241</v>
      </c>
      <c r="E132" s="176" t="s">
        <v>4697</v>
      </c>
      <c r="F132" s="177" t="s">
        <v>4698</v>
      </c>
      <c r="G132" s="178" t="s">
        <v>254</v>
      </c>
      <c r="H132" s="179">
        <v>15</v>
      </c>
      <c r="I132" s="180"/>
      <c r="J132" s="181">
        <f>ROUND(I132*H132,2)</f>
        <v>0</v>
      </c>
      <c r="K132" s="177" t="s">
        <v>460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246</v>
      </c>
      <c r="AT132" s="186" t="s">
        <v>241</v>
      </c>
      <c r="AU132" s="186" t="s">
        <v>86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404</v>
      </c>
    </row>
    <row r="133" s="2" customFormat="1">
      <c r="A133" s="39"/>
      <c r="B133" s="40"/>
      <c r="C133" s="39"/>
      <c r="D133" s="189" t="s">
        <v>391</v>
      </c>
      <c r="E133" s="39"/>
      <c r="F133" s="227" t="s">
        <v>4699</v>
      </c>
      <c r="G133" s="39"/>
      <c r="H133" s="39"/>
      <c r="I133" s="228"/>
      <c r="J133" s="39"/>
      <c r="K133" s="39"/>
      <c r="L133" s="40"/>
      <c r="M133" s="229"/>
      <c r="N133" s="230"/>
      <c r="O133" s="73"/>
      <c r="P133" s="73"/>
      <c r="Q133" s="73"/>
      <c r="R133" s="73"/>
      <c r="S133" s="73"/>
      <c r="T133" s="74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20" t="s">
        <v>391</v>
      </c>
      <c r="AU133" s="20" t="s">
        <v>86</v>
      </c>
    </row>
    <row r="134" s="2" customFormat="1">
      <c r="A134" s="39"/>
      <c r="B134" s="174"/>
      <c r="C134" s="175" t="s">
        <v>357</v>
      </c>
      <c r="D134" s="175" t="s">
        <v>241</v>
      </c>
      <c r="E134" s="176" t="s">
        <v>351</v>
      </c>
      <c r="F134" s="177" t="s">
        <v>4700</v>
      </c>
      <c r="G134" s="178" t="s">
        <v>279</v>
      </c>
      <c r="H134" s="179">
        <v>564.48000000000002</v>
      </c>
      <c r="I134" s="180"/>
      <c r="J134" s="181">
        <f>ROUND(I134*H134,2)</f>
        <v>0</v>
      </c>
      <c r="K134" s="177" t="s">
        <v>460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</v>
      </c>
      <c r="R134" s="184">
        <f>Q134*H134</f>
        <v>0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86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412</v>
      </c>
    </row>
    <row r="135" s="2" customFormat="1">
      <c r="A135" s="39"/>
      <c r="B135" s="40"/>
      <c r="C135" s="39"/>
      <c r="D135" s="189" t="s">
        <v>391</v>
      </c>
      <c r="E135" s="39"/>
      <c r="F135" s="227" t="s">
        <v>4701</v>
      </c>
      <c r="G135" s="39"/>
      <c r="H135" s="39"/>
      <c r="I135" s="228"/>
      <c r="J135" s="39"/>
      <c r="K135" s="39"/>
      <c r="L135" s="40"/>
      <c r="M135" s="229"/>
      <c r="N135" s="230"/>
      <c r="O135" s="73"/>
      <c r="P135" s="73"/>
      <c r="Q135" s="73"/>
      <c r="R135" s="73"/>
      <c r="S135" s="73"/>
      <c r="T135" s="74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20" t="s">
        <v>391</v>
      </c>
      <c r="AU135" s="20" t="s">
        <v>86</v>
      </c>
    </row>
    <row r="136" s="2" customFormat="1" ht="16.5" customHeight="1">
      <c r="A136" s="39"/>
      <c r="B136" s="174"/>
      <c r="C136" s="175" t="s">
        <v>363</v>
      </c>
      <c r="D136" s="175" t="s">
        <v>241</v>
      </c>
      <c r="E136" s="176" t="s">
        <v>4702</v>
      </c>
      <c r="F136" s="177" t="s">
        <v>4703</v>
      </c>
      <c r="G136" s="178" t="s">
        <v>279</v>
      </c>
      <c r="H136" s="179">
        <v>49.277999999999999</v>
      </c>
      <c r="I136" s="180"/>
      <c r="J136" s="181">
        <f>ROUND(I136*H136,2)</f>
        <v>0</v>
      </c>
      <c r="K136" s="177" t="s">
        <v>460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246</v>
      </c>
      <c r="AT136" s="186" t="s">
        <v>241</v>
      </c>
      <c r="AU136" s="186" t="s">
        <v>86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246</v>
      </c>
      <c r="BM136" s="186" t="s">
        <v>420</v>
      </c>
    </row>
    <row r="137" s="14" customFormat="1">
      <c r="A137" s="14"/>
      <c r="B137" s="196"/>
      <c r="C137" s="14"/>
      <c r="D137" s="189" t="s">
        <v>248</v>
      </c>
      <c r="E137" s="197" t="s">
        <v>3</v>
      </c>
      <c r="F137" s="198" t="s">
        <v>4704</v>
      </c>
      <c r="G137" s="14"/>
      <c r="H137" s="199">
        <v>19.277999999999999</v>
      </c>
      <c r="I137" s="200"/>
      <c r="J137" s="14"/>
      <c r="K137" s="14"/>
      <c r="L137" s="196"/>
      <c r="M137" s="201"/>
      <c r="N137" s="202"/>
      <c r="O137" s="202"/>
      <c r="P137" s="202"/>
      <c r="Q137" s="202"/>
      <c r="R137" s="202"/>
      <c r="S137" s="202"/>
      <c r="T137" s="20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197" t="s">
        <v>248</v>
      </c>
      <c r="AU137" s="197" t="s">
        <v>86</v>
      </c>
      <c r="AV137" s="14" t="s">
        <v>86</v>
      </c>
      <c r="AW137" s="14" t="s">
        <v>33</v>
      </c>
      <c r="AX137" s="14" t="s">
        <v>73</v>
      </c>
      <c r="AY137" s="197" t="s">
        <v>239</v>
      </c>
    </row>
    <row r="138" s="14" customFormat="1">
      <c r="A138" s="14"/>
      <c r="B138" s="196"/>
      <c r="C138" s="14"/>
      <c r="D138" s="189" t="s">
        <v>248</v>
      </c>
      <c r="E138" s="197" t="s">
        <v>3</v>
      </c>
      <c r="F138" s="198" t="s">
        <v>4705</v>
      </c>
      <c r="G138" s="14"/>
      <c r="H138" s="199">
        <v>30</v>
      </c>
      <c r="I138" s="200"/>
      <c r="J138" s="14"/>
      <c r="K138" s="14"/>
      <c r="L138" s="196"/>
      <c r="M138" s="201"/>
      <c r="N138" s="202"/>
      <c r="O138" s="202"/>
      <c r="P138" s="202"/>
      <c r="Q138" s="202"/>
      <c r="R138" s="202"/>
      <c r="S138" s="202"/>
      <c r="T138" s="20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197" t="s">
        <v>248</v>
      </c>
      <c r="AU138" s="197" t="s">
        <v>86</v>
      </c>
      <c r="AV138" s="14" t="s">
        <v>86</v>
      </c>
      <c r="AW138" s="14" t="s">
        <v>33</v>
      </c>
      <c r="AX138" s="14" t="s">
        <v>73</v>
      </c>
      <c r="AY138" s="197" t="s">
        <v>239</v>
      </c>
    </row>
    <row r="139" s="15" customFormat="1">
      <c r="A139" s="15"/>
      <c r="B139" s="204"/>
      <c r="C139" s="15"/>
      <c r="D139" s="189" t="s">
        <v>248</v>
      </c>
      <c r="E139" s="205" t="s">
        <v>3</v>
      </c>
      <c r="F139" s="206" t="s">
        <v>4688</v>
      </c>
      <c r="G139" s="15"/>
      <c r="H139" s="207">
        <v>49.277999999999999</v>
      </c>
      <c r="I139" s="208"/>
      <c r="J139" s="15"/>
      <c r="K139" s="15"/>
      <c r="L139" s="204"/>
      <c r="M139" s="209"/>
      <c r="N139" s="210"/>
      <c r="O139" s="210"/>
      <c r="P139" s="210"/>
      <c r="Q139" s="210"/>
      <c r="R139" s="210"/>
      <c r="S139" s="210"/>
      <c r="T139" s="211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05" t="s">
        <v>248</v>
      </c>
      <c r="AU139" s="205" t="s">
        <v>86</v>
      </c>
      <c r="AV139" s="15" t="s">
        <v>246</v>
      </c>
      <c r="AW139" s="15" t="s">
        <v>33</v>
      </c>
      <c r="AX139" s="15" t="s">
        <v>80</v>
      </c>
      <c r="AY139" s="205" t="s">
        <v>239</v>
      </c>
    </row>
    <row r="140" s="2" customFormat="1" ht="16.5" customHeight="1">
      <c r="A140" s="39"/>
      <c r="B140" s="174"/>
      <c r="C140" s="175" t="s">
        <v>368</v>
      </c>
      <c r="D140" s="175" t="s">
        <v>241</v>
      </c>
      <c r="E140" s="176" t="s">
        <v>4706</v>
      </c>
      <c r="F140" s="177" t="s">
        <v>4707</v>
      </c>
      <c r="G140" s="178" t="s">
        <v>254</v>
      </c>
      <c r="H140" s="179">
        <v>313.60000000000002</v>
      </c>
      <c r="I140" s="180"/>
      <c r="J140" s="181">
        <f>ROUND(I140*H140,2)</f>
        <v>0</v>
      </c>
      <c r="K140" s="177" t="s">
        <v>460</v>
      </c>
      <c r="L140" s="40"/>
      <c r="M140" s="182" t="s">
        <v>3</v>
      </c>
      <c r="N140" s="183" t="s">
        <v>45</v>
      </c>
      <c r="O140" s="73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246</v>
      </c>
      <c r="AT140" s="186" t="s">
        <v>241</v>
      </c>
      <c r="AU140" s="186" t="s">
        <v>86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429</v>
      </c>
    </row>
    <row r="141" s="14" customFormat="1">
      <c r="A141" s="14"/>
      <c r="B141" s="196"/>
      <c r="C141" s="14"/>
      <c r="D141" s="189" t="s">
        <v>248</v>
      </c>
      <c r="E141" s="197" t="s">
        <v>3</v>
      </c>
      <c r="F141" s="198" t="s">
        <v>4708</v>
      </c>
      <c r="G141" s="14"/>
      <c r="H141" s="199">
        <v>244</v>
      </c>
      <c r="I141" s="200"/>
      <c r="J141" s="14"/>
      <c r="K141" s="14"/>
      <c r="L141" s="196"/>
      <c r="M141" s="201"/>
      <c r="N141" s="202"/>
      <c r="O141" s="202"/>
      <c r="P141" s="202"/>
      <c r="Q141" s="202"/>
      <c r="R141" s="202"/>
      <c r="S141" s="202"/>
      <c r="T141" s="20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7" t="s">
        <v>248</v>
      </c>
      <c r="AU141" s="197" t="s">
        <v>86</v>
      </c>
      <c r="AV141" s="14" t="s">
        <v>86</v>
      </c>
      <c r="AW141" s="14" t="s">
        <v>33</v>
      </c>
      <c r="AX141" s="14" t="s">
        <v>73</v>
      </c>
      <c r="AY141" s="197" t="s">
        <v>239</v>
      </c>
    </row>
    <row r="142" s="14" customFormat="1">
      <c r="A142" s="14"/>
      <c r="B142" s="196"/>
      <c r="C142" s="14"/>
      <c r="D142" s="189" t="s">
        <v>248</v>
      </c>
      <c r="E142" s="197" t="s">
        <v>3</v>
      </c>
      <c r="F142" s="198" t="s">
        <v>4709</v>
      </c>
      <c r="G142" s="14"/>
      <c r="H142" s="199">
        <v>69.599999999999994</v>
      </c>
      <c r="I142" s="200"/>
      <c r="J142" s="14"/>
      <c r="K142" s="14"/>
      <c r="L142" s="196"/>
      <c r="M142" s="201"/>
      <c r="N142" s="202"/>
      <c r="O142" s="202"/>
      <c r="P142" s="202"/>
      <c r="Q142" s="202"/>
      <c r="R142" s="202"/>
      <c r="S142" s="202"/>
      <c r="T142" s="20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7" t="s">
        <v>248</v>
      </c>
      <c r="AU142" s="197" t="s">
        <v>86</v>
      </c>
      <c r="AV142" s="14" t="s">
        <v>86</v>
      </c>
      <c r="AW142" s="14" t="s">
        <v>33</v>
      </c>
      <c r="AX142" s="14" t="s">
        <v>73</v>
      </c>
      <c r="AY142" s="197" t="s">
        <v>239</v>
      </c>
    </row>
    <row r="143" s="15" customFormat="1">
      <c r="A143" s="15"/>
      <c r="B143" s="204"/>
      <c r="C143" s="15"/>
      <c r="D143" s="189" t="s">
        <v>248</v>
      </c>
      <c r="E143" s="205" t="s">
        <v>3</v>
      </c>
      <c r="F143" s="206" t="s">
        <v>4688</v>
      </c>
      <c r="G143" s="15"/>
      <c r="H143" s="207">
        <v>313.60000000000002</v>
      </c>
      <c r="I143" s="208"/>
      <c r="J143" s="15"/>
      <c r="K143" s="15"/>
      <c r="L143" s="204"/>
      <c r="M143" s="209"/>
      <c r="N143" s="210"/>
      <c r="O143" s="210"/>
      <c r="P143" s="210"/>
      <c r="Q143" s="210"/>
      <c r="R143" s="210"/>
      <c r="S143" s="210"/>
      <c r="T143" s="211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05" t="s">
        <v>248</v>
      </c>
      <c r="AU143" s="205" t="s">
        <v>86</v>
      </c>
      <c r="AV143" s="15" t="s">
        <v>246</v>
      </c>
      <c r="AW143" s="15" t="s">
        <v>33</v>
      </c>
      <c r="AX143" s="15" t="s">
        <v>80</v>
      </c>
      <c r="AY143" s="205" t="s">
        <v>239</v>
      </c>
    </row>
    <row r="144" s="2" customFormat="1">
      <c r="A144" s="39"/>
      <c r="B144" s="174"/>
      <c r="C144" s="175" t="s">
        <v>9</v>
      </c>
      <c r="D144" s="175" t="s">
        <v>241</v>
      </c>
      <c r="E144" s="176" t="s">
        <v>4710</v>
      </c>
      <c r="F144" s="177" t="s">
        <v>4711</v>
      </c>
      <c r="G144" s="178" t="s">
        <v>244</v>
      </c>
      <c r="H144" s="179">
        <v>71.400000000000006</v>
      </c>
      <c r="I144" s="180"/>
      <c r="J144" s="181">
        <f>ROUND(I144*H144,2)</f>
        <v>0</v>
      </c>
      <c r="K144" s="177" t="s">
        <v>460</v>
      </c>
      <c r="L144" s="40"/>
      <c r="M144" s="182" t="s">
        <v>3</v>
      </c>
      <c r="N144" s="183" t="s">
        <v>45</v>
      </c>
      <c r="O144" s="73"/>
      <c r="P144" s="184">
        <f>O144*H144</f>
        <v>0</v>
      </c>
      <c r="Q144" s="184">
        <v>0</v>
      </c>
      <c r="R144" s="184">
        <f>Q144*H144</f>
        <v>0</v>
      </c>
      <c r="S144" s="184">
        <v>0</v>
      </c>
      <c r="T144" s="18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186" t="s">
        <v>246</v>
      </c>
      <c r="AT144" s="186" t="s">
        <v>241</v>
      </c>
      <c r="AU144" s="186" t="s">
        <v>86</v>
      </c>
      <c r="AY144" s="20" t="s">
        <v>239</v>
      </c>
      <c r="BE144" s="187">
        <f>IF(N144="základní",J144,0)</f>
        <v>0</v>
      </c>
      <c r="BF144" s="187">
        <f>IF(N144="snížená",J144,0)</f>
        <v>0</v>
      </c>
      <c r="BG144" s="187">
        <f>IF(N144="zákl. přenesená",J144,0)</f>
        <v>0</v>
      </c>
      <c r="BH144" s="187">
        <f>IF(N144="sníž. přenesená",J144,0)</f>
        <v>0</v>
      </c>
      <c r="BI144" s="187">
        <f>IF(N144="nulová",J144,0)</f>
        <v>0</v>
      </c>
      <c r="BJ144" s="20" t="s">
        <v>86</v>
      </c>
      <c r="BK144" s="187">
        <f>ROUND(I144*H144,2)</f>
        <v>0</v>
      </c>
      <c r="BL144" s="20" t="s">
        <v>246</v>
      </c>
      <c r="BM144" s="186" t="s">
        <v>441</v>
      </c>
    </row>
    <row r="145" s="14" customFormat="1">
      <c r="A145" s="14"/>
      <c r="B145" s="196"/>
      <c r="C145" s="14"/>
      <c r="D145" s="189" t="s">
        <v>248</v>
      </c>
      <c r="E145" s="197" t="s">
        <v>3</v>
      </c>
      <c r="F145" s="198" t="s">
        <v>4712</v>
      </c>
      <c r="G145" s="14"/>
      <c r="H145" s="199">
        <v>71.400000000000006</v>
      </c>
      <c r="I145" s="200"/>
      <c r="J145" s="14"/>
      <c r="K145" s="14"/>
      <c r="L145" s="196"/>
      <c r="M145" s="201"/>
      <c r="N145" s="202"/>
      <c r="O145" s="202"/>
      <c r="P145" s="202"/>
      <c r="Q145" s="202"/>
      <c r="R145" s="202"/>
      <c r="S145" s="202"/>
      <c r="T145" s="20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7" t="s">
        <v>248</v>
      </c>
      <c r="AU145" s="197" t="s">
        <v>86</v>
      </c>
      <c r="AV145" s="14" t="s">
        <v>86</v>
      </c>
      <c r="AW145" s="14" t="s">
        <v>33</v>
      </c>
      <c r="AX145" s="14" t="s">
        <v>73</v>
      </c>
      <c r="AY145" s="197" t="s">
        <v>239</v>
      </c>
    </row>
    <row r="146" s="15" customFormat="1">
      <c r="A146" s="15"/>
      <c r="B146" s="204"/>
      <c r="C146" s="15"/>
      <c r="D146" s="189" t="s">
        <v>248</v>
      </c>
      <c r="E146" s="205" t="s">
        <v>3</v>
      </c>
      <c r="F146" s="206" t="s">
        <v>251</v>
      </c>
      <c r="G146" s="15"/>
      <c r="H146" s="207">
        <v>71.400000000000006</v>
      </c>
      <c r="I146" s="208"/>
      <c r="J146" s="15"/>
      <c r="K146" s="15"/>
      <c r="L146" s="204"/>
      <c r="M146" s="209"/>
      <c r="N146" s="210"/>
      <c r="O146" s="210"/>
      <c r="P146" s="210"/>
      <c r="Q146" s="210"/>
      <c r="R146" s="210"/>
      <c r="S146" s="210"/>
      <c r="T146" s="211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05" t="s">
        <v>248</v>
      </c>
      <c r="AU146" s="205" t="s">
        <v>86</v>
      </c>
      <c r="AV146" s="15" t="s">
        <v>246</v>
      </c>
      <c r="AW146" s="15" t="s">
        <v>33</v>
      </c>
      <c r="AX146" s="15" t="s">
        <v>80</v>
      </c>
      <c r="AY146" s="205" t="s">
        <v>239</v>
      </c>
    </row>
    <row r="147" s="2" customFormat="1" ht="16.5" customHeight="1">
      <c r="A147" s="39"/>
      <c r="B147" s="174"/>
      <c r="C147" s="175" t="s">
        <v>377</v>
      </c>
      <c r="D147" s="175" t="s">
        <v>241</v>
      </c>
      <c r="E147" s="176" t="s">
        <v>4713</v>
      </c>
      <c r="F147" s="177" t="s">
        <v>4714</v>
      </c>
      <c r="G147" s="178" t="s">
        <v>244</v>
      </c>
      <c r="H147" s="179">
        <v>71.400000000000006</v>
      </c>
      <c r="I147" s="180"/>
      <c r="J147" s="181">
        <f>ROUND(I147*H147,2)</f>
        <v>0</v>
      </c>
      <c r="K147" s="177" t="s">
        <v>245</v>
      </c>
      <c r="L147" s="40"/>
      <c r="M147" s="182" t="s">
        <v>3</v>
      </c>
      <c r="N147" s="183" t="s">
        <v>45</v>
      </c>
      <c r="O147" s="73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246</v>
      </c>
      <c r="AT147" s="186" t="s">
        <v>241</v>
      </c>
      <c r="AU147" s="186" t="s">
        <v>86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542</v>
      </c>
    </row>
    <row r="148" s="2" customFormat="1" ht="16.5" customHeight="1">
      <c r="A148" s="39"/>
      <c r="B148" s="174"/>
      <c r="C148" s="212" t="s">
        <v>382</v>
      </c>
      <c r="D148" s="212" t="s">
        <v>294</v>
      </c>
      <c r="E148" s="213" t="s">
        <v>4715</v>
      </c>
      <c r="F148" s="214" t="s">
        <v>4716</v>
      </c>
      <c r="G148" s="215" t="s">
        <v>4253</v>
      </c>
      <c r="H148" s="216">
        <v>1.7849999999999999</v>
      </c>
      <c r="I148" s="217"/>
      <c r="J148" s="218">
        <f>ROUND(I148*H148,2)</f>
        <v>0</v>
      </c>
      <c r="K148" s="214" t="s">
        <v>245</v>
      </c>
      <c r="L148" s="219"/>
      <c r="M148" s="220" t="s">
        <v>3</v>
      </c>
      <c r="N148" s="221" t="s">
        <v>45</v>
      </c>
      <c r="O148" s="73"/>
      <c r="P148" s="184">
        <f>O148*H148</f>
        <v>0</v>
      </c>
      <c r="Q148" s="184">
        <v>0</v>
      </c>
      <c r="R148" s="184">
        <f>Q148*H148</f>
        <v>0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287</v>
      </c>
      <c r="AT148" s="186" t="s">
        <v>294</v>
      </c>
      <c r="AU148" s="186" t="s">
        <v>86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1028</v>
      </c>
    </row>
    <row r="149" s="14" customFormat="1">
      <c r="A149" s="14"/>
      <c r="B149" s="196"/>
      <c r="C149" s="14"/>
      <c r="D149" s="189" t="s">
        <v>248</v>
      </c>
      <c r="E149" s="197" t="s">
        <v>3</v>
      </c>
      <c r="F149" s="198" t="s">
        <v>4717</v>
      </c>
      <c r="G149" s="14"/>
      <c r="H149" s="199">
        <v>1.7849999999999999</v>
      </c>
      <c r="I149" s="200"/>
      <c r="J149" s="14"/>
      <c r="K149" s="14"/>
      <c r="L149" s="196"/>
      <c r="M149" s="201"/>
      <c r="N149" s="202"/>
      <c r="O149" s="202"/>
      <c r="P149" s="202"/>
      <c r="Q149" s="202"/>
      <c r="R149" s="202"/>
      <c r="S149" s="202"/>
      <c r="T149" s="20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7" t="s">
        <v>248</v>
      </c>
      <c r="AU149" s="197" t="s">
        <v>86</v>
      </c>
      <c r="AV149" s="14" t="s">
        <v>86</v>
      </c>
      <c r="AW149" s="14" t="s">
        <v>33</v>
      </c>
      <c r="AX149" s="14" t="s">
        <v>73</v>
      </c>
      <c r="AY149" s="197" t="s">
        <v>239</v>
      </c>
    </row>
    <row r="150" s="15" customFormat="1">
      <c r="A150" s="15"/>
      <c r="B150" s="204"/>
      <c r="C150" s="15"/>
      <c r="D150" s="189" t="s">
        <v>248</v>
      </c>
      <c r="E150" s="205" t="s">
        <v>3</v>
      </c>
      <c r="F150" s="206" t="s">
        <v>251</v>
      </c>
      <c r="G150" s="15"/>
      <c r="H150" s="207">
        <v>1.7849999999999999</v>
      </c>
      <c r="I150" s="208"/>
      <c r="J150" s="15"/>
      <c r="K150" s="15"/>
      <c r="L150" s="204"/>
      <c r="M150" s="209"/>
      <c r="N150" s="210"/>
      <c r="O150" s="210"/>
      <c r="P150" s="210"/>
      <c r="Q150" s="210"/>
      <c r="R150" s="210"/>
      <c r="S150" s="210"/>
      <c r="T150" s="211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5" t="s">
        <v>248</v>
      </c>
      <c r="AU150" s="205" t="s">
        <v>86</v>
      </c>
      <c r="AV150" s="15" t="s">
        <v>246</v>
      </c>
      <c r="AW150" s="15" t="s">
        <v>33</v>
      </c>
      <c r="AX150" s="15" t="s">
        <v>80</v>
      </c>
      <c r="AY150" s="205" t="s">
        <v>239</v>
      </c>
    </row>
    <row r="151" s="12" customFormat="1" ht="22.8" customHeight="1">
      <c r="A151" s="12"/>
      <c r="B151" s="161"/>
      <c r="C151" s="12"/>
      <c r="D151" s="162" t="s">
        <v>72</v>
      </c>
      <c r="E151" s="172" t="s">
        <v>86</v>
      </c>
      <c r="F151" s="172" t="s">
        <v>4718</v>
      </c>
      <c r="G151" s="12"/>
      <c r="H151" s="12"/>
      <c r="I151" s="164"/>
      <c r="J151" s="173">
        <f>BK151</f>
        <v>0</v>
      </c>
      <c r="K151" s="12"/>
      <c r="L151" s="161"/>
      <c r="M151" s="166"/>
      <c r="N151" s="167"/>
      <c r="O151" s="167"/>
      <c r="P151" s="168">
        <f>SUM(P152:P167)</f>
        <v>0</v>
      </c>
      <c r="Q151" s="167"/>
      <c r="R151" s="168">
        <f>SUM(R152:R167)</f>
        <v>0</v>
      </c>
      <c r="S151" s="167"/>
      <c r="T151" s="169">
        <f>SUM(T152:T167)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2" t="s">
        <v>80</v>
      </c>
      <c r="AT151" s="170" t="s">
        <v>72</v>
      </c>
      <c r="AU151" s="170" t="s">
        <v>80</v>
      </c>
      <c r="AY151" s="162" t="s">
        <v>239</v>
      </c>
      <c r="BK151" s="171">
        <f>SUM(BK152:BK167)</f>
        <v>0</v>
      </c>
    </row>
    <row r="152" s="2" customFormat="1" ht="33" customHeight="1">
      <c r="A152" s="39"/>
      <c r="B152" s="174"/>
      <c r="C152" s="175" t="s">
        <v>387</v>
      </c>
      <c r="D152" s="175" t="s">
        <v>241</v>
      </c>
      <c r="E152" s="176" t="s">
        <v>4719</v>
      </c>
      <c r="F152" s="177" t="s">
        <v>4720</v>
      </c>
      <c r="G152" s="178" t="s">
        <v>244</v>
      </c>
      <c r="H152" s="179">
        <v>89.010000000000005</v>
      </c>
      <c r="I152" s="180"/>
      <c r="J152" s="181">
        <f>ROUND(I152*H152,2)</f>
        <v>0</v>
      </c>
      <c r="K152" s="177" t="s">
        <v>460</v>
      </c>
      <c r="L152" s="40"/>
      <c r="M152" s="182" t="s">
        <v>3</v>
      </c>
      <c r="N152" s="183" t="s">
        <v>45</v>
      </c>
      <c r="O152" s="73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186" t="s">
        <v>246</v>
      </c>
      <c r="AT152" s="186" t="s">
        <v>241</v>
      </c>
      <c r="AU152" s="186" t="s">
        <v>86</v>
      </c>
      <c r="AY152" s="20" t="s">
        <v>239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20" t="s">
        <v>86</v>
      </c>
      <c r="BK152" s="187">
        <f>ROUND(I152*H152,2)</f>
        <v>0</v>
      </c>
      <c r="BL152" s="20" t="s">
        <v>246</v>
      </c>
      <c r="BM152" s="186" t="s">
        <v>1044</v>
      </c>
    </row>
    <row r="153" s="14" customFormat="1">
      <c r="A153" s="14"/>
      <c r="B153" s="196"/>
      <c r="C153" s="14"/>
      <c r="D153" s="189" t="s">
        <v>248</v>
      </c>
      <c r="E153" s="197" t="s">
        <v>3</v>
      </c>
      <c r="F153" s="198" t="s">
        <v>4721</v>
      </c>
      <c r="G153" s="14"/>
      <c r="H153" s="199">
        <v>89.010000000000005</v>
      </c>
      <c r="I153" s="200"/>
      <c r="J153" s="14"/>
      <c r="K153" s="14"/>
      <c r="L153" s="196"/>
      <c r="M153" s="201"/>
      <c r="N153" s="202"/>
      <c r="O153" s="202"/>
      <c r="P153" s="202"/>
      <c r="Q153" s="202"/>
      <c r="R153" s="202"/>
      <c r="S153" s="202"/>
      <c r="T153" s="20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7" t="s">
        <v>248</v>
      </c>
      <c r="AU153" s="197" t="s">
        <v>86</v>
      </c>
      <c r="AV153" s="14" t="s">
        <v>86</v>
      </c>
      <c r="AW153" s="14" t="s">
        <v>33</v>
      </c>
      <c r="AX153" s="14" t="s">
        <v>73</v>
      </c>
      <c r="AY153" s="197" t="s">
        <v>239</v>
      </c>
    </row>
    <row r="154" s="15" customFormat="1">
      <c r="A154" s="15"/>
      <c r="B154" s="204"/>
      <c r="C154" s="15"/>
      <c r="D154" s="189" t="s">
        <v>248</v>
      </c>
      <c r="E154" s="205" t="s">
        <v>3</v>
      </c>
      <c r="F154" s="206" t="s">
        <v>251</v>
      </c>
      <c r="G154" s="15"/>
      <c r="H154" s="207">
        <v>89.010000000000005</v>
      </c>
      <c r="I154" s="208"/>
      <c r="J154" s="15"/>
      <c r="K154" s="15"/>
      <c r="L154" s="204"/>
      <c r="M154" s="209"/>
      <c r="N154" s="210"/>
      <c r="O154" s="210"/>
      <c r="P154" s="210"/>
      <c r="Q154" s="210"/>
      <c r="R154" s="210"/>
      <c r="S154" s="210"/>
      <c r="T154" s="211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5" t="s">
        <v>248</v>
      </c>
      <c r="AU154" s="205" t="s">
        <v>86</v>
      </c>
      <c r="AV154" s="15" t="s">
        <v>246</v>
      </c>
      <c r="AW154" s="15" t="s">
        <v>33</v>
      </c>
      <c r="AX154" s="15" t="s">
        <v>80</v>
      </c>
      <c r="AY154" s="205" t="s">
        <v>239</v>
      </c>
    </row>
    <row r="155" s="2" customFormat="1">
      <c r="A155" s="39"/>
      <c r="B155" s="174"/>
      <c r="C155" s="212" t="s">
        <v>393</v>
      </c>
      <c r="D155" s="212" t="s">
        <v>294</v>
      </c>
      <c r="E155" s="213" t="s">
        <v>4722</v>
      </c>
      <c r="F155" s="214" t="s">
        <v>4723</v>
      </c>
      <c r="G155" s="215" t="s">
        <v>244</v>
      </c>
      <c r="H155" s="216">
        <v>89.010000000000005</v>
      </c>
      <c r="I155" s="217"/>
      <c r="J155" s="218">
        <f>ROUND(I155*H155,2)</f>
        <v>0</v>
      </c>
      <c r="K155" s="214" t="s">
        <v>245</v>
      </c>
      <c r="L155" s="219"/>
      <c r="M155" s="220" t="s">
        <v>3</v>
      </c>
      <c r="N155" s="221" t="s">
        <v>45</v>
      </c>
      <c r="O155" s="73"/>
      <c r="P155" s="184">
        <f>O155*H155</f>
        <v>0</v>
      </c>
      <c r="Q155" s="184">
        <v>0</v>
      </c>
      <c r="R155" s="184">
        <f>Q155*H155</f>
        <v>0</v>
      </c>
      <c r="S155" s="184">
        <v>0</v>
      </c>
      <c r="T155" s="18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186" t="s">
        <v>287</v>
      </c>
      <c r="AT155" s="186" t="s">
        <v>294</v>
      </c>
      <c r="AU155" s="186" t="s">
        <v>86</v>
      </c>
      <c r="AY155" s="20" t="s">
        <v>239</v>
      </c>
      <c r="BE155" s="187">
        <f>IF(N155="základní",J155,0)</f>
        <v>0</v>
      </c>
      <c r="BF155" s="187">
        <f>IF(N155="snížená",J155,0)</f>
        <v>0</v>
      </c>
      <c r="BG155" s="187">
        <f>IF(N155="zákl. přenesená",J155,0)</f>
        <v>0</v>
      </c>
      <c r="BH155" s="187">
        <f>IF(N155="sníž. přenesená",J155,0)</f>
        <v>0</v>
      </c>
      <c r="BI155" s="187">
        <f>IF(N155="nulová",J155,0)</f>
        <v>0</v>
      </c>
      <c r="BJ155" s="20" t="s">
        <v>86</v>
      </c>
      <c r="BK155" s="187">
        <f>ROUND(I155*H155,2)</f>
        <v>0</v>
      </c>
      <c r="BL155" s="20" t="s">
        <v>246</v>
      </c>
      <c r="BM155" s="186" t="s">
        <v>1053</v>
      </c>
    </row>
    <row r="156" s="2" customFormat="1">
      <c r="A156" s="39"/>
      <c r="B156" s="174"/>
      <c r="C156" s="175" t="s">
        <v>397</v>
      </c>
      <c r="D156" s="175" t="s">
        <v>241</v>
      </c>
      <c r="E156" s="176" t="s">
        <v>4724</v>
      </c>
      <c r="F156" s="177" t="s">
        <v>4725</v>
      </c>
      <c r="G156" s="178" t="s">
        <v>326</v>
      </c>
      <c r="H156" s="179">
        <v>6</v>
      </c>
      <c r="I156" s="180"/>
      <c r="J156" s="181">
        <f>ROUND(I156*H156,2)</f>
        <v>0</v>
      </c>
      <c r="K156" s="177" t="s">
        <v>460</v>
      </c>
      <c r="L156" s="40"/>
      <c r="M156" s="182" t="s">
        <v>3</v>
      </c>
      <c r="N156" s="183" t="s">
        <v>45</v>
      </c>
      <c r="O156" s="73"/>
      <c r="P156" s="184">
        <f>O156*H156</f>
        <v>0</v>
      </c>
      <c r="Q156" s="184">
        <v>0</v>
      </c>
      <c r="R156" s="184">
        <f>Q156*H156</f>
        <v>0</v>
      </c>
      <c r="S156" s="184">
        <v>0</v>
      </c>
      <c r="T156" s="18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186" t="s">
        <v>246</v>
      </c>
      <c r="AT156" s="186" t="s">
        <v>241</v>
      </c>
      <c r="AU156" s="186" t="s">
        <v>86</v>
      </c>
      <c r="AY156" s="20" t="s">
        <v>239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20" t="s">
        <v>86</v>
      </c>
      <c r="BK156" s="187">
        <f>ROUND(I156*H156,2)</f>
        <v>0</v>
      </c>
      <c r="BL156" s="20" t="s">
        <v>246</v>
      </c>
      <c r="BM156" s="186" t="s">
        <v>1061</v>
      </c>
    </row>
    <row r="157" s="2" customFormat="1">
      <c r="A157" s="39"/>
      <c r="B157" s="40"/>
      <c r="C157" s="39"/>
      <c r="D157" s="189" t="s">
        <v>391</v>
      </c>
      <c r="E157" s="39"/>
      <c r="F157" s="227" t="s">
        <v>4726</v>
      </c>
      <c r="G157" s="39"/>
      <c r="H157" s="39"/>
      <c r="I157" s="228"/>
      <c r="J157" s="39"/>
      <c r="K157" s="39"/>
      <c r="L157" s="40"/>
      <c r="M157" s="229"/>
      <c r="N157" s="230"/>
      <c r="O157" s="73"/>
      <c r="P157" s="73"/>
      <c r="Q157" s="73"/>
      <c r="R157" s="73"/>
      <c r="S157" s="73"/>
      <c r="T157" s="74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20" t="s">
        <v>391</v>
      </c>
      <c r="AU157" s="20" t="s">
        <v>86</v>
      </c>
    </row>
    <row r="158" s="2" customFormat="1">
      <c r="A158" s="39"/>
      <c r="B158" s="174"/>
      <c r="C158" s="175" t="s">
        <v>8</v>
      </c>
      <c r="D158" s="175" t="s">
        <v>241</v>
      </c>
      <c r="E158" s="176" t="s">
        <v>4727</v>
      </c>
      <c r="F158" s="177" t="s">
        <v>4728</v>
      </c>
      <c r="G158" s="178" t="s">
        <v>326</v>
      </c>
      <c r="H158" s="179">
        <v>32.700000000000003</v>
      </c>
      <c r="I158" s="180"/>
      <c r="J158" s="181">
        <f>ROUND(I158*H158,2)</f>
        <v>0</v>
      </c>
      <c r="K158" s="177" t="s">
        <v>460</v>
      </c>
      <c r="L158" s="40"/>
      <c r="M158" s="182" t="s">
        <v>3</v>
      </c>
      <c r="N158" s="183" t="s">
        <v>45</v>
      </c>
      <c r="O158" s="73"/>
      <c r="P158" s="184">
        <f>O158*H158</f>
        <v>0</v>
      </c>
      <c r="Q158" s="184">
        <v>0</v>
      </c>
      <c r="R158" s="184">
        <f>Q158*H158</f>
        <v>0</v>
      </c>
      <c r="S158" s="184">
        <v>0</v>
      </c>
      <c r="T158" s="18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186" t="s">
        <v>246</v>
      </c>
      <c r="AT158" s="186" t="s">
        <v>241</v>
      </c>
      <c r="AU158" s="186" t="s">
        <v>86</v>
      </c>
      <c r="AY158" s="20" t="s">
        <v>239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20" t="s">
        <v>86</v>
      </c>
      <c r="BK158" s="187">
        <f>ROUND(I158*H158,2)</f>
        <v>0</v>
      </c>
      <c r="BL158" s="20" t="s">
        <v>246</v>
      </c>
      <c r="BM158" s="186" t="s">
        <v>1073</v>
      </c>
    </row>
    <row r="159" s="14" customFormat="1">
      <c r="A159" s="14"/>
      <c r="B159" s="196"/>
      <c r="C159" s="14"/>
      <c r="D159" s="189" t="s">
        <v>248</v>
      </c>
      <c r="E159" s="197" t="s">
        <v>3</v>
      </c>
      <c r="F159" s="198" t="s">
        <v>4729</v>
      </c>
      <c r="G159" s="14"/>
      <c r="H159" s="199">
        <v>32.700000000000003</v>
      </c>
      <c r="I159" s="200"/>
      <c r="J159" s="14"/>
      <c r="K159" s="14"/>
      <c r="L159" s="196"/>
      <c r="M159" s="201"/>
      <c r="N159" s="202"/>
      <c r="O159" s="202"/>
      <c r="P159" s="202"/>
      <c r="Q159" s="202"/>
      <c r="R159" s="202"/>
      <c r="S159" s="202"/>
      <c r="T159" s="20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197" t="s">
        <v>248</v>
      </c>
      <c r="AU159" s="197" t="s">
        <v>86</v>
      </c>
      <c r="AV159" s="14" t="s">
        <v>86</v>
      </c>
      <c r="AW159" s="14" t="s">
        <v>33</v>
      </c>
      <c r="AX159" s="14" t="s">
        <v>73</v>
      </c>
      <c r="AY159" s="197" t="s">
        <v>239</v>
      </c>
    </row>
    <row r="160" s="15" customFormat="1">
      <c r="A160" s="15"/>
      <c r="B160" s="204"/>
      <c r="C160" s="15"/>
      <c r="D160" s="189" t="s">
        <v>248</v>
      </c>
      <c r="E160" s="205" t="s">
        <v>3</v>
      </c>
      <c r="F160" s="206" t="s">
        <v>251</v>
      </c>
      <c r="G160" s="15"/>
      <c r="H160" s="207">
        <v>32.700000000000003</v>
      </c>
      <c r="I160" s="208"/>
      <c r="J160" s="15"/>
      <c r="K160" s="15"/>
      <c r="L160" s="204"/>
      <c r="M160" s="209"/>
      <c r="N160" s="210"/>
      <c r="O160" s="210"/>
      <c r="P160" s="210"/>
      <c r="Q160" s="210"/>
      <c r="R160" s="210"/>
      <c r="S160" s="210"/>
      <c r="T160" s="211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05" t="s">
        <v>248</v>
      </c>
      <c r="AU160" s="205" t="s">
        <v>86</v>
      </c>
      <c r="AV160" s="15" t="s">
        <v>246</v>
      </c>
      <c r="AW160" s="15" t="s">
        <v>33</v>
      </c>
      <c r="AX160" s="15" t="s">
        <v>80</v>
      </c>
      <c r="AY160" s="205" t="s">
        <v>239</v>
      </c>
    </row>
    <row r="161" s="2" customFormat="1" ht="21.75" customHeight="1">
      <c r="A161" s="39"/>
      <c r="B161" s="174"/>
      <c r="C161" s="175" t="s">
        <v>404</v>
      </c>
      <c r="D161" s="175" t="s">
        <v>241</v>
      </c>
      <c r="E161" s="176" t="s">
        <v>4730</v>
      </c>
      <c r="F161" s="177" t="s">
        <v>4731</v>
      </c>
      <c r="G161" s="178" t="s">
        <v>244</v>
      </c>
      <c r="H161" s="179">
        <v>395.89999999999998</v>
      </c>
      <c r="I161" s="180"/>
      <c r="J161" s="181">
        <f>ROUND(I161*H161,2)</f>
        <v>0</v>
      </c>
      <c r="K161" s="177" t="s">
        <v>460</v>
      </c>
      <c r="L161" s="40"/>
      <c r="M161" s="182" t="s">
        <v>3</v>
      </c>
      <c r="N161" s="183" t="s">
        <v>45</v>
      </c>
      <c r="O161" s="73"/>
      <c r="P161" s="184">
        <f>O161*H161</f>
        <v>0</v>
      </c>
      <c r="Q161" s="184">
        <v>0</v>
      </c>
      <c r="R161" s="184">
        <f>Q161*H161</f>
        <v>0</v>
      </c>
      <c r="S161" s="184">
        <v>0</v>
      </c>
      <c r="T161" s="18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186" t="s">
        <v>246</v>
      </c>
      <c r="AT161" s="186" t="s">
        <v>241</v>
      </c>
      <c r="AU161" s="186" t="s">
        <v>86</v>
      </c>
      <c r="AY161" s="20" t="s">
        <v>239</v>
      </c>
      <c r="BE161" s="187">
        <f>IF(N161="základní",J161,0)</f>
        <v>0</v>
      </c>
      <c r="BF161" s="187">
        <f>IF(N161="snížená",J161,0)</f>
        <v>0</v>
      </c>
      <c r="BG161" s="187">
        <f>IF(N161="zákl. přenesená",J161,0)</f>
        <v>0</v>
      </c>
      <c r="BH161" s="187">
        <f>IF(N161="sníž. přenesená",J161,0)</f>
        <v>0</v>
      </c>
      <c r="BI161" s="187">
        <f>IF(N161="nulová",J161,0)</f>
        <v>0</v>
      </c>
      <c r="BJ161" s="20" t="s">
        <v>86</v>
      </c>
      <c r="BK161" s="187">
        <f>ROUND(I161*H161,2)</f>
        <v>0</v>
      </c>
      <c r="BL161" s="20" t="s">
        <v>246</v>
      </c>
      <c r="BM161" s="186" t="s">
        <v>1110</v>
      </c>
    </row>
    <row r="162" s="2" customFormat="1">
      <c r="A162" s="39"/>
      <c r="B162" s="40"/>
      <c r="C162" s="39"/>
      <c r="D162" s="189" t="s">
        <v>391</v>
      </c>
      <c r="E162" s="39"/>
      <c r="F162" s="227" t="s">
        <v>4732</v>
      </c>
      <c r="G162" s="39"/>
      <c r="H162" s="39"/>
      <c r="I162" s="228"/>
      <c r="J162" s="39"/>
      <c r="K162" s="39"/>
      <c r="L162" s="40"/>
      <c r="M162" s="229"/>
      <c r="N162" s="230"/>
      <c r="O162" s="73"/>
      <c r="P162" s="73"/>
      <c r="Q162" s="73"/>
      <c r="R162" s="73"/>
      <c r="S162" s="73"/>
      <c r="T162" s="74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20" t="s">
        <v>391</v>
      </c>
      <c r="AU162" s="20" t="s">
        <v>86</v>
      </c>
    </row>
    <row r="163" s="14" customFormat="1">
      <c r="A163" s="14"/>
      <c r="B163" s="196"/>
      <c r="C163" s="14"/>
      <c r="D163" s="189" t="s">
        <v>248</v>
      </c>
      <c r="E163" s="197" t="s">
        <v>3</v>
      </c>
      <c r="F163" s="198" t="s">
        <v>4733</v>
      </c>
      <c r="G163" s="14"/>
      <c r="H163" s="199">
        <v>192.5</v>
      </c>
      <c r="I163" s="200"/>
      <c r="J163" s="14"/>
      <c r="K163" s="14"/>
      <c r="L163" s="196"/>
      <c r="M163" s="201"/>
      <c r="N163" s="202"/>
      <c r="O163" s="202"/>
      <c r="P163" s="202"/>
      <c r="Q163" s="202"/>
      <c r="R163" s="202"/>
      <c r="S163" s="202"/>
      <c r="T163" s="20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197" t="s">
        <v>248</v>
      </c>
      <c r="AU163" s="197" t="s">
        <v>86</v>
      </c>
      <c r="AV163" s="14" t="s">
        <v>86</v>
      </c>
      <c r="AW163" s="14" t="s">
        <v>33</v>
      </c>
      <c r="AX163" s="14" t="s">
        <v>73</v>
      </c>
      <c r="AY163" s="197" t="s">
        <v>239</v>
      </c>
    </row>
    <row r="164" s="14" customFormat="1">
      <c r="A164" s="14"/>
      <c r="B164" s="196"/>
      <c r="C164" s="14"/>
      <c r="D164" s="189" t="s">
        <v>248</v>
      </c>
      <c r="E164" s="197" t="s">
        <v>3</v>
      </c>
      <c r="F164" s="198" t="s">
        <v>4734</v>
      </c>
      <c r="G164" s="14"/>
      <c r="H164" s="199">
        <v>134.40000000000001</v>
      </c>
      <c r="I164" s="200"/>
      <c r="J164" s="14"/>
      <c r="K164" s="14"/>
      <c r="L164" s="196"/>
      <c r="M164" s="201"/>
      <c r="N164" s="202"/>
      <c r="O164" s="202"/>
      <c r="P164" s="202"/>
      <c r="Q164" s="202"/>
      <c r="R164" s="202"/>
      <c r="S164" s="202"/>
      <c r="T164" s="20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197" t="s">
        <v>248</v>
      </c>
      <c r="AU164" s="197" t="s">
        <v>86</v>
      </c>
      <c r="AV164" s="14" t="s">
        <v>86</v>
      </c>
      <c r="AW164" s="14" t="s">
        <v>33</v>
      </c>
      <c r="AX164" s="14" t="s">
        <v>73</v>
      </c>
      <c r="AY164" s="197" t="s">
        <v>239</v>
      </c>
    </row>
    <row r="165" s="14" customFormat="1">
      <c r="A165" s="14"/>
      <c r="B165" s="196"/>
      <c r="C165" s="14"/>
      <c r="D165" s="189" t="s">
        <v>248</v>
      </c>
      <c r="E165" s="197" t="s">
        <v>3</v>
      </c>
      <c r="F165" s="198" t="s">
        <v>4735</v>
      </c>
      <c r="G165" s="14"/>
      <c r="H165" s="199">
        <v>56</v>
      </c>
      <c r="I165" s="200"/>
      <c r="J165" s="14"/>
      <c r="K165" s="14"/>
      <c r="L165" s="196"/>
      <c r="M165" s="201"/>
      <c r="N165" s="202"/>
      <c r="O165" s="202"/>
      <c r="P165" s="202"/>
      <c r="Q165" s="202"/>
      <c r="R165" s="202"/>
      <c r="S165" s="202"/>
      <c r="T165" s="20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7" t="s">
        <v>248</v>
      </c>
      <c r="AU165" s="197" t="s">
        <v>86</v>
      </c>
      <c r="AV165" s="14" t="s">
        <v>86</v>
      </c>
      <c r="AW165" s="14" t="s">
        <v>33</v>
      </c>
      <c r="AX165" s="14" t="s">
        <v>73</v>
      </c>
      <c r="AY165" s="197" t="s">
        <v>239</v>
      </c>
    </row>
    <row r="166" s="14" customFormat="1">
      <c r="A166" s="14"/>
      <c r="B166" s="196"/>
      <c r="C166" s="14"/>
      <c r="D166" s="189" t="s">
        <v>248</v>
      </c>
      <c r="E166" s="197" t="s">
        <v>3</v>
      </c>
      <c r="F166" s="198" t="s">
        <v>4736</v>
      </c>
      <c r="G166" s="14"/>
      <c r="H166" s="199">
        <v>13</v>
      </c>
      <c r="I166" s="200"/>
      <c r="J166" s="14"/>
      <c r="K166" s="14"/>
      <c r="L166" s="196"/>
      <c r="M166" s="201"/>
      <c r="N166" s="202"/>
      <c r="O166" s="202"/>
      <c r="P166" s="202"/>
      <c r="Q166" s="202"/>
      <c r="R166" s="202"/>
      <c r="S166" s="202"/>
      <c r="T166" s="20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197" t="s">
        <v>248</v>
      </c>
      <c r="AU166" s="197" t="s">
        <v>86</v>
      </c>
      <c r="AV166" s="14" t="s">
        <v>86</v>
      </c>
      <c r="AW166" s="14" t="s">
        <v>33</v>
      </c>
      <c r="AX166" s="14" t="s">
        <v>73</v>
      </c>
      <c r="AY166" s="197" t="s">
        <v>239</v>
      </c>
    </row>
    <row r="167" s="15" customFormat="1">
      <c r="A167" s="15"/>
      <c r="B167" s="204"/>
      <c r="C167" s="15"/>
      <c r="D167" s="189" t="s">
        <v>248</v>
      </c>
      <c r="E167" s="205" t="s">
        <v>3</v>
      </c>
      <c r="F167" s="206" t="s">
        <v>4688</v>
      </c>
      <c r="G167" s="15"/>
      <c r="H167" s="207">
        <v>395.89999999999998</v>
      </c>
      <c r="I167" s="208"/>
      <c r="J167" s="15"/>
      <c r="K167" s="15"/>
      <c r="L167" s="204"/>
      <c r="M167" s="209"/>
      <c r="N167" s="210"/>
      <c r="O167" s="210"/>
      <c r="P167" s="210"/>
      <c r="Q167" s="210"/>
      <c r="R167" s="210"/>
      <c r="S167" s="210"/>
      <c r="T167" s="211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05" t="s">
        <v>248</v>
      </c>
      <c r="AU167" s="205" t="s">
        <v>86</v>
      </c>
      <c r="AV167" s="15" t="s">
        <v>246</v>
      </c>
      <c r="AW167" s="15" t="s">
        <v>33</v>
      </c>
      <c r="AX167" s="15" t="s">
        <v>80</v>
      </c>
      <c r="AY167" s="205" t="s">
        <v>239</v>
      </c>
    </row>
    <row r="168" s="12" customFormat="1" ht="22.8" customHeight="1">
      <c r="A168" s="12"/>
      <c r="B168" s="161"/>
      <c r="C168" s="12"/>
      <c r="D168" s="162" t="s">
        <v>72</v>
      </c>
      <c r="E168" s="172" t="s">
        <v>271</v>
      </c>
      <c r="F168" s="172" t="s">
        <v>4737</v>
      </c>
      <c r="G168" s="12"/>
      <c r="H168" s="12"/>
      <c r="I168" s="164"/>
      <c r="J168" s="173">
        <f>BK168</f>
        <v>0</v>
      </c>
      <c r="K168" s="12"/>
      <c r="L168" s="161"/>
      <c r="M168" s="166"/>
      <c r="N168" s="167"/>
      <c r="O168" s="167"/>
      <c r="P168" s="168">
        <f>SUM(P169:P214)</f>
        <v>0</v>
      </c>
      <c r="Q168" s="167"/>
      <c r="R168" s="168">
        <f>SUM(R169:R214)</f>
        <v>0</v>
      </c>
      <c r="S168" s="167"/>
      <c r="T168" s="169">
        <f>SUM(T169:T214)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162" t="s">
        <v>80</v>
      </c>
      <c r="AT168" s="170" t="s">
        <v>72</v>
      </c>
      <c r="AU168" s="170" t="s">
        <v>80</v>
      </c>
      <c r="AY168" s="162" t="s">
        <v>239</v>
      </c>
      <c r="BK168" s="171">
        <f>SUM(BK169:BK214)</f>
        <v>0</v>
      </c>
    </row>
    <row r="169" s="2" customFormat="1" ht="16.5" customHeight="1">
      <c r="A169" s="39"/>
      <c r="B169" s="174"/>
      <c r="C169" s="175" t="s">
        <v>408</v>
      </c>
      <c r="D169" s="175" t="s">
        <v>241</v>
      </c>
      <c r="E169" s="176" t="s">
        <v>4738</v>
      </c>
      <c r="F169" s="177" t="s">
        <v>4739</v>
      </c>
      <c r="G169" s="178" t="s">
        <v>244</v>
      </c>
      <c r="H169" s="179">
        <v>718.29999999999995</v>
      </c>
      <c r="I169" s="180"/>
      <c r="J169" s="181">
        <f>ROUND(I169*H169,2)</f>
        <v>0</v>
      </c>
      <c r="K169" s="177" t="s">
        <v>460</v>
      </c>
      <c r="L169" s="40"/>
      <c r="M169" s="182" t="s">
        <v>3</v>
      </c>
      <c r="N169" s="183" t="s">
        <v>45</v>
      </c>
      <c r="O169" s="73"/>
      <c r="P169" s="184">
        <f>O169*H169</f>
        <v>0</v>
      </c>
      <c r="Q169" s="184">
        <v>0</v>
      </c>
      <c r="R169" s="184">
        <f>Q169*H169</f>
        <v>0</v>
      </c>
      <c r="S169" s="184">
        <v>0</v>
      </c>
      <c r="T169" s="18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186" t="s">
        <v>246</v>
      </c>
      <c r="AT169" s="186" t="s">
        <v>241</v>
      </c>
      <c r="AU169" s="186" t="s">
        <v>86</v>
      </c>
      <c r="AY169" s="20" t="s">
        <v>239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20" t="s">
        <v>86</v>
      </c>
      <c r="BK169" s="187">
        <f>ROUND(I169*H169,2)</f>
        <v>0</v>
      </c>
      <c r="BL169" s="20" t="s">
        <v>246</v>
      </c>
      <c r="BM169" s="186" t="s">
        <v>1123</v>
      </c>
    </row>
    <row r="170" s="2" customFormat="1">
      <c r="A170" s="39"/>
      <c r="B170" s="40"/>
      <c r="C170" s="39"/>
      <c r="D170" s="189" t="s">
        <v>391</v>
      </c>
      <c r="E170" s="39"/>
      <c r="F170" s="227" t="s">
        <v>4740</v>
      </c>
      <c r="G170" s="39"/>
      <c r="H170" s="39"/>
      <c r="I170" s="228"/>
      <c r="J170" s="39"/>
      <c r="K170" s="39"/>
      <c r="L170" s="40"/>
      <c r="M170" s="229"/>
      <c r="N170" s="230"/>
      <c r="O170" s="73"/>
      <c r="P170" s="73"/>
      <c r="Q170" s="73"/>
      <c r="R170" s="73"/>
      <c r="S170" s="73"/>
      <c r="T170" s="74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20" t="s">
        <v>391</v>
      </c>
      <c r="AU170" s="20" t="s">
        <v>86</v>
      </c>
    </row>
    <row r="171" s="14" customFormat="1">
      <c r="A171" s="14"/>
      <c r="B171" s="196"/>
      <c r="C171" s="14"/>
      <c r="D171" s="189" t="s">
        <v>248</v>
      </c>
      <c r="E171" s="197" t="s">
        <v>3</v>
      </c>
      <c r="F171" s="198" t="s">
        <v>4741</v>
      </c>
      <c r="G171" s="14"/>
      <c r="H171" s="199">
        <v>367.5</v>
      </c>
      <c r="I171" s="200"/>
      <c r="J171" s="14"/>
      <c r="K171" s="14"/>
      <c r="L171" s="196"/>
      <c r="M171" s="201"/>
      <c r="N171" s="202"/>
      <c r="O171" s="202"/>
      <c r="P171" s="202"/>
      <c r="Q171" s="202"/>
      <c r="R171" s="202"/>
      <c r="S171" s="202"/>
      <c r="T171" s="20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197" t="s">
        <v>248</v>
      </c>
      <c r="AU171" s="197" t="s">
        <v>86</v>
      </c>
      <c r="AV171" s="14" t="s">
        <v>86</v>
      </c>
      <c r="AW171" s="14" t="s">
        <v>33</v>
      </c>
      <c r="AX171" s="14" t="s">
        <v>73</v>
      </c>
      <c r="AY171" s="197" t="s">
        <v>239</v>
      </c>
    </row>
    <row r="172" s="14" customFormat="1">
      <c r="A172" s="14"/>
      <c r="B172" s="196"/>
      <c r="C172" s="14"/>
      <c r="D172" s="189" t="s">
        <v>248</v>
      </c>
      <c r="E172" s="197" t="s">
        <v>3</v>
      </c>
      <c r="F172" s="198" t="s">
        <v>4742</v>
      </c>
      <c r="G172" s="14"/>
      <c r="H172" s="199">
        <v>268.80000000000001</v>
      </c>
      <c r="I172" s="200"/>
      <c r="J172" s="14"/>
      <c r="K172" s="14"/>
      <c r="L172" s="196"/>
      <c r="M172" s="201"/>
      <c r="N172" s="202"/>
      <c r="O172" s="202"/>
      <c r="P172" s="202"/>
      <c r="Q172" s="202"/>
      <c r="R172" s="202"/>
      <c r="S172" s="202"/>
      <c r="T172" s="20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197" t="s">
        <v>248</v>
      </c>
      <c r="AU172" s="197" t="s">
        <v>86</v>
      </c>
      <c r="AV172" s="14" t="s">
        <v>86</v>
      </c>
      <c r="AW172" s="14" t="s">
        <v>33</v>
      </c>
      <c r="AX172" s="14" t="s">
        <v>73</v>
      </c>
      <c r="AY172" s="197" t="s">
        <v>239</v>
      </c>
    </row>
    <row r="173" s="14" customFormat="1">
      <c r="A173" s="14"/>
      <c r="B173" s="196"/>
      <c r="C173" s="14"/>
      <c r="D173" s="189" t="s">
        <v>248</v>
      </c>
      <c r="E173" s="197" t="s">
        <v>3</v>
      </c>
      <c r="F173" s="198" t="s">
        <v>4743</v>
      </c>
      <c r="G173" s="14"/>
      <c r="H173" s="199">
        <v>56</v>
      </c>
      <c r="I173" s="200"/>
      <c r="J173" s="14"/>
      <c r="K173" s="14"/>
      <c r="L173" s="196"/>
      <c r="M173" s="201"/>
      <c r="N173" s="202"/>
      <c r="O173" s="202"/>
      <c r="P173" s="202"/>
      <c r="Q173" s="202"/>
      <c r="R173" s="202"/>
      <c r="S173" s="202"/>
      <c r="T173" s="20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7" t="s">
        <v>248</v>
      </c>
      <c r="AU173" s="197" t="s">
        <v>86</v>
      </c>
      <c r="AV173" s="14" t="s">
        <v>86</v>
      </c>
      <c r="AW173" s="14" t="s">
        <v>33</v>
      </c>
      <c r="AX173" s="14" t="s">
        <v>73</v>
      </c>
      <c r="AY173" s="197" t="s">
        <v>239</v>
      </c>
    </row>
    <row r="174" s="14" customFormat="1">
      <c r="A174" s="14"/>
      <c r="B174" s="196"/>
      <c r="C174" s="14"/>
      <c r="D174" s="189" t="s">
        <v>248</v>
      </c>
      <c r="E174" s="197" t="s">
        <v>3</v>
      </c>
      <c r="F174" s="198" t="s">
        <v>4744</v>
      </c>
      <c r="G174" s="14"/>
      <c r="H174" s="199">
        <v>26</v>
      </c>
      <c r="I174" s="200"/>
      <c r="J174" s="14"/>
      <c r="K174" s="14"/>
      <c r="L174" s="196"/>
      <c r="M174" s="201"/>
      <c r="N174" s="202"/>
      <c r="O174" s="202"/>
      <c r="P174" s="202"/>
      <c r="Q174" s="202"/>
      <c r="R174" s="202"/>
      <c r="S174" s="202"/>
      <c r="T174" s="20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197" t="s">
        <v>248</v>
      </c>
      <c r="AU174" s="197" t="s">
        <v>86</v>
      </c>
      <c r="AV174" s="14" t="s">
        <v>86</v>
      </c>
      <c r="AW174" s="14" t="s">
        <v>33</v>
      </c>
      <c r="AX174" s="14" t="s">
        <v>73</v>
      </c>
      <c r="AY174" s="197" t="s">
        <v>239</v>
      </c>
    </row>
    <row r="175" s="15" customFormat="1">
      <c r="A175" s="15"/>
      <c r="B175" s="204"/>
      <c r="C175" s="15"/>
      <c r="D175" s="189" t="s">
        <v>248</v>
      </c>
      <c r="E175" s="205" t="s">
        <v>3</v>
      </c>
      <c r="F175" s="206" t="s">
        <v>4688</v>
      </c>
      <c r="G175" s="15"/>
      <c r="H175" s="207">
        <v>718.29999999999995</v>
      </c>
      <c r="I175" s="208"/>
      <c r="J175" s="15"/>
      <c r="K175" s="15"/>
      <c r="L175" s="204"/>
      <c r="M175" s="209"/>
      <c r="N175" s="210"/>
      <c r="O175" s="210"/>
      <c r="P175" s="210"/>
      <c r="Q175" s="210"/>
      <c r="R175" s="210"/>
      <c r="S175" s="210"/>
      <c r="T175" s="211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05" t="s">
        <v>248</v>
      </c>
      <c r="AU175" s="205" t="s">
        <v>86</v>
      </c>
      <c r="AV175" s="15" t="s">
        <v>246</v>
      </c>
      <c r="AW175" s="15" t="s">
        <v>33</v>
      </c>
      <c r="AX175" s="15" t="s">
        <v>80</v>
      </c>
      <c r="AY175" s="205" t="s">
        <v>239</v>
      </c>
    </row>
    <row r="176" s="2" customFormat="1" ht="33" customHeight="1">
      <c r="A176" s="39"/>
      <c r="B176" s="174"/>
      <c r="C176" s="175" t="s">
        <v>412</v>
      </c>
      <c r="D176" s="175" t="s">
        <v>241</v>
      </c>
      <c r="E176" s="176" t="s">
        <v>4745</v>
      </c>
      <c r="F176" s="177" t="s">
        <v>4746</v>
      </c>
      <c r="G176" s="178" t="s">
        <v>244</v>
      </c>
      <c r="H176" s="179">
        <v>36</v>
      </c>
      <c r="I176" s="180"/>
      <c r="J176" s="181">
        <f>ROUND(I176*H176,2)</f>
        <v>0</v>
      </c>
      <c r="K176" s="177" t="s">
        <v>460</v>
      </c>
      <c r="L176" s="40"/>
      <c r="M176" s="182" t="s">
        <v>3</v>
      </c>
      <c r="N176" s="183" t="s">
        <v>45</v>
      </c>
      <c r="O176" s="73"/>
      <c r="P176" s="184">
        <f>O176*H176</f>
        <v>0</v>
      </c>
      <c r="Q176" s="184">
        <v>0</v>
      </c>
      <c r="R176" s="184">
        <f>Q176*H176</f>
        <v>0</v>
      </c>
      <c r="S176" s="184">
        <v>0</v>
      </c>
      <c r="T176" s="185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186" t="s">
        <v>246</v>
      </c>
      <c r="AT176" s="186" t="s">
        <v>241</v>
      </c>
      <c r="AU176" s="186" t="s">
        <v>86</v>
      </c>
      <c r="AY176" s="20" t="s">
        <v>239</v>
      </c>
      <c r="BE176" s="187">
        <f>IF(N176="základní",J176,0)</f>
        <v>0</v>
      </c>
      <c r="BF176" s="187">
        <f>IF(N176="snížená",J176,0)</f>
        <v>0</v>
      </c>
      <c r="BG176" s="187">
        <f>IF(N176="zákl. přenesená",J176,0)</f>
        <v>0</v>
      </c>
      <c r="BH176" s="187">
        <f>IF(N176="sníž. přenesená",J176,0)</f>
        <v>0</v>
      </c>
      <c r="BI176" s="187">
        <f>IF(N176="nulová",J176,0)</f>
        <v>0</v>
      </c>
      <c r="BJ176" s="20" t="s">
        <v>86</v>
      </c>
      <c r="BK176" s="187">
        <f>ROUND(I176*H176,2)</f>
        <v>0</v>
      </c>
      <c r="BL176" s="20" t="s">
        <v>246</v>
      </c>
      <c r="BM176" s="186" t="s">
        <v>1141</v>
      </c>
    </row>
    <row r="177" s="14" customFormat="1">
      <c r="A177" s="14"/>
      <c r="B177" s="196"/>
      <c r="C177" s="14"/>
      <c r="D177" s="189" t="s">
        <v>248</v>
      </c>
      <c r="E177" s="197" t="s">
        <v>3</v>
      </c>
      <c r="F177" s="198" t="s">
        <v>4747</v>
      </c>
      <c r="G177" s="14"/>
      <c r="H177" s="199">
        <v>36</v>
      </c>
      <c r="I177" s="200"/>
      <c r="J177" s="14"/>
      <c r="K177" s="14"/>
      <c r="L177" s="196"/>
      <c r="M177" s="201"/>
      <c r="N177" s="202"/>
      <c r="O177" s="202"/>
      <c r="P177" s="202"/>
      <c r="Q177" s="202"/>
      <c r="R177" s="202"/>
      <c r="S177" s="202"/>
      <c r="T177" s="20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197" t="s">
        <v>248</v>
      </c>
      <c r="AU177" s="197" t="s">
        <v>86</v>
      </c>
      <c r="AV177" s="14" t="s">
        <v>86</v>
      </c>
      <c r="AW177" s="14" t="s">
        <v>33</v>
      </c>
      <c r="AX177" s="14" t="s">
        <v>73</v>
      </c>
      <c r="AY177" s="197" t="s">
        <v>239</v>
      </c>
    </row>
    <row r="178" s="15" customFormat="1">
      <c r="A178" s="15"/>
      <c r="B178" s="204"/>
      <c r="C178" s="15"/>
      <c r="D178" s="189" t="s">
        <v>248</v>
      </c>
      <c r="E178" s="205" t="s">
        <v>3</v>
      </c>
      <c r="F178" s="206" t="s">
        <v>251</v>
      </c>
      <c r="G178" s="15"/>
      <c r="H178" s="207">
        <v>36</v>
      </c>
      <c r="I178" s="208"/>
      <c r="J178" s="15"/>
      <c r="K178" s="15"/>
      <c r="L178" s="204"/>
      <c r="M178" s="209"/>
      <c r="N178" s="210"/>
      <c r="O178" s="210"/>
      <c r="P178" s="210"/>
      <c r="Q178" s="210"/>
      <c r="R178" s="210"/>
      <c r="S178" s="210"/>
      <c r="T178" s="211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05" t="s">
        <v>248</v>
      </c>
      <c r="AU178" s="205" t="s">
        <v>86</v>
      </c>
      <c r="AV178" s="15" t="s">
        <v>246</v>
      </c>
      <c r="AW178" s="15" t="s">
        <v>33</v>
      </c>
      <c r="AX178" s="15" t="s">
        <v>80</v>
      </c>
      <c r="AY178" s="205" t="s">
        <v>239</v>
      </c>
    </row>
    <row r="179" s="2" customFormat="1" ht="33" customHeight="1">
      <c r="A179" s="39"/>
      <c r="B179" s="174"/>
      <c r="C179" s="175" t="s">
        <v>416</v>
      </c>
      <c r="D179" s="175" t="s">
        <v>241</v>
      </c>
      <c r="E179" s="176" t="s">
        <v>4748</v>
      </c>
      <c r="F179" s="177" t="s">
        <v>4749</v>
      </c>
      <c r="G179" s="178" t="s">
        <v>244</v>
      </c>
      <c r="H179" s="179">
        <v>175</v>
      </c>
      <c r="I179" s="180"/>
      <c r="J179" s="181">
        <f>ROUND(I179*H179,2)</f>
        <v>0</v>
      </c>
      <c r="K179" s="177" t="s">
        <v>460</v>
      </c>
      <c r="L179" s="40"/>
      <c r="M179" s="182" t="s">
        <v>3</v>
      </c>
      <c r="N179" s="183" t="s">
        <v>45</v>
      </c>
      <c r="O179" s="73"/>
      <c r="P179" s="184">
        <f>O179*H179</f>
        <v>0</v>
      </c>
      <c r="Q179" s="184">
        <v>0</v>
      </c>
      <c r="R179" s="184">
        <f>Q179*H179</f>
        <v>0</v>
      </c>
      <c r="S179" s="184">
        <v>0</v>
      </c>
      <c r="T179" s="18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186" t="s">
        <v>246</v>
      </c>
      <c r="AT179" s="186" t="s">
        <v>241</v>
      </c>
      <c r="AU179" s="186" t="s">
        <v>86</v>
      </c>
      <c r="AY179" s="20" t="s">
        <v>239</v>
      </c>
      <c r="BE179" s="187">
        <f>IF(N179="základní",J179,0)</f>
        <v>0</v>
      </c>
      <c r="BF179" s="187">
        <f>IF(N179="snížená",J179,0)</f>
        <v>0</v>
      </c>
      <c r="BG179" s="187">
        <f>IF(N179="zákl. přenesená",J179,0)</f>
        <v>0</v>
      </c>
      <c r="BH179" s="187">
        <f>IF(N179="sníž. přenesená",J179,0)</f>
        <v>0</v>
      </c>
      <c r="BI179" s="187">
        <f>IF(N179="nulová",J179,0)</f>
        <v>0</v>
      </c>
      <c r="BJ179" s="20" t="s">
        <v>86</v>
      </c>
      <c r="BK179" s="187">
        <f>ROUND(I179*H179,2)</f>
        <v>0</v>
      </c>
      <c r="BL179" s="20" t="s">
        <v>246</v>
      </c>
      <c r="BM179" s="186" t="s">
        <v>1150</v>
      </c>
    </row>
    <row r="180" s="14" customFormat="1">
      <c r="A180" s="14"/>
      <c r="B180" s="196"/>
      <c r="C180" s="14"/>
      <c r="D180" s="189" t="s">
        <v>248</v>
      </c>
      <c r="E180" s="197" t="s">
        <v>3</v>
      </c>
      <c r="F180" s="198" t="s">
        <v>4750</v>
      </c>
      <c r="G180" s="14"/>
      <c r="H180" s="199">
        <v>175</v>
      </c>
      <c r="I180" s="200"/>
      <c r="J180" s="14"/>
      <c r="K180" s="14"/>
      <c r="L180" s="196"/>
      <c r="M180" s="201"/>
      <c r="N180" s="202"/>
      <c r="O180" s="202"/>
      <c r="P180" s="202"/>
      <c r="Q180" s="202"/>
      <c r="R180" s="202"/>
      <c r="S180" s="202"/>
      <c r="T180" s="20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197" t="s">
        <v>248</v>
      </c>
      <c r="AU180" s="197" t="s">
        <v>86</v>
      </c>
      <c r="AV180" s="14" t="s">
        <v>86</v>
      </c>
      <c r="AW180" s="14" t="s">
        <v>33</v>
      </c>
      <c r="AX180" s="14" t="s">
        <v>73</v>
      </c>
      <c r="AY180" s="197" t="s">
        <v>239</v>
      </c>
    </row>
    <row r="181" s="15" customFormat="1">
      <c r="A181" s="15"/>
      <c r="B181" s="204"/>
      <c r="C181" s="15"/>
      <c r="D181" s="189" t="s">
        <v>248</v>
      </c>
      <c r="E181" s="205" t="s">
        <v>3</v>
      </c>
      <c r="F181" s="206" t="s">
        <v>251</v>
      </c>
      <c r="G181" s="15"/>
      <c r="H181" s="207">
        <v>175</v>
      </c>
      <c r="I181" s="208"/>
      <c r="J181" s="15"/>
      <c r="K181" s="15"/>
      <c r="L181" s="204"/>
      <c r="M181" s="209"/>
      <c r="N181" s="210"/>
      <c r="O181" s="210"/>
      <c r="P181" s="210"/>
      <c r="Q181" s="210"/>
      <c r="R181" s="210"/>
      <c r="S181" s="210"/>
      <c r="T181" s="211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05" t="s">
        <v>248</v>
      </c>
      <c r="AU181" s="205" t="s">
        <v>86</v>
      </c>
      <c r="AV181" s="15" t="s">
        <v>246</v>
      </c>
      <c r="AW181" s="15" t="s">
        <v>33</v>
      </c>
      <c r="AX181" s="15" t="s">
        <v>80</v>
      </c>
      <c r="AY181" s="205" t="s">
        <v>239</v>
      </c>
    </row>
    <row r="182" s="2" customFormat="1">
      <c r="A182" s="39"/>
      <c r="B182" s="174"/>
      <c r="C182" s="175" t="s">
        <v>420</v>
      </c>
      <c r="D182" s="175" t="s">
        <v>241</v>
      </c>
      <c r="E182" s="176" t="s">
        <v>4751</v>
      </c>
      <c r="F182" s="177" t="s">
        <v>4752</v>
      </c>
      <c r="G182" s="178" t="s">
        <v>244</v>
      </c>
      <c r="H182" s="179">
        <v>211</v>
      </c>
      <c r="I182" s="180"/>
      <c r="J182" s="181">
        <f>ROUND(I182*H182,2)</f>
        <v>0</v>
      </c>
      <c r="K182" s="177" t="s">
        <v>460</v>
      </c>
      <c r="L182" s="40"/>
      <c r="M182" s="182" t="s">
        <v>3</v>
      </c>
      <c r="N182" s="183" t="s">
        <v>45</v>
      </c>
      <c r="O182" s="73"/>
      <c r="P182" s="184">
        <f>O182*H182</f>
        <v>0</v>
      </c>
      <c r="Q182" s="184">
        <v>0</v>
      </c>
      <c r="R182" s="184">
        <f>Q182*H182</f>
        <v>0</v>
      </c>
      <c r="S182" s="184">
        <v>0</v>
      </c>
      <c r="T182" s="18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186" t="s">
        <v>246</v>
      </c>
      <c r="AT182" s="186" t="s">
        <v>241</v>
      </c>
      <c r="AU182" s="186" t="s">
        <v>86</v>
      </c>
      <c r="AY182" s="20" t="s">
        <v>239</v>
      </c>
      <c r="BE182" s="187">
        <f>IF(N182="základní",J182,0)</f>
        <v>0</v>
      </c>
      <c r="BF182" s="187">
        <f>IF(N182="snížená",J182,0)</f>
        <v>0</v>
      </c>
      <c r="BG182" s="187">
        <f>IF(N182="zákl. přenesená",J182,0)</f>
        <v>0</v>
      </c>
      <c r="BH182" s="187">
        <f>IF(N182="sníž. přenesená",J182,0)</f>
        <v>0</v>
      </c>
      <c r="BI182" s="187">
        <f>IF(N182="nulová",J182,0)</f>
        <v>0</v>
      </c>
      <c r="BJ182" s="20" t="s">
        <v>86</v>
      </c>
      <c r="BK182" s="187">
        <f>ROUND(I182*H182,2)</f>
        <v>0</v>
      </c>
      <c r="BL182" s="20" t="s">
        <v>246</v>
      </c>
      <c r="BM182" s="186" t="s">
        <v>1163</v>
      </c>
    </row>
    <row r="183" s="2" customFormat="1">
      <c r="A183" s="39"/>
      <c r="B183" s="40"/>
      <c r="C183" s="39"/>
      <c r="D183" s="189" t="s">
        <v>391</v>
      </c>
      <c r="E183" s="39"/>
      <c r="F183" s="227" t="s">
        <v>4753</v>
      </c>
      <c r="G183" s="39"/>
      <c r="H183" s="39"/>
      <c r="I183" s="228"/>
      <c r="J183" s="39"/>
      <c r="K183" s="39"/>
      <c r="L183" s="40"/>
      <c r="M183" s="229"/>
      <c r="N183" s="230"/>
      <c r="O183" s="73"/>
      <c r="P183" s="73"/>
      <c r="Q183" s="73"/>
      <c r="R183" s="73"/>
      <c r="S183" s="73"/>
      <c r="T183" s="74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20" t="s">
        <v>391</v>
      </c>
      <c r="AU183" s="20" t="s">
        <v>86</v>
      </c>
    </row>
    <row r="184" s="14" customFormat="1">
      <c r="A184" s="14"/>
      <c r="B184" s="196"/>
      <c r="C184" s="14"/>
      <c r="D184" s="189" t="s">
        <v>248</v>
      </c>
      <c r="E184" s="197" t="s">
        <v>3</v>
      </c>
      <c r="F184" s="198" t="s">
        <v>4754</v>
      </c>
      <c r="G184" s="14"/>
      <c r="H184" s="199">
        <v>175</v>
      </c>
      <c r="I184" s="200"/>
      <c r="J184" s="14"/>
      <c r="K184" s="14"/>
      <c r="L184" s="196"/>
      <c r="M184" s="201"/>
      <c r="N184" s="202"/>
      <c r="O184" s="202"/>
      <c r="P184" s="202"/>
      <c r="Q184" s="202"/>
      <c r="R184" s="202"/>
      <c r="S184" s="202"/>
      <c r="T184" s="20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197" t="s">
        <v>248</v>
      </c>
      <c r="AU184" s="197" t="s">
        <v>86</v>
      </c>
      <c r="AV184" s="14" t="s">
        <v>86</v>
      </c>
      <c r="AW184" s="14" t="s">
        <v>33</v>
      </c>
      <c r="AX184" s="14" t="s">
        <v>73</v>
      </c>
      <c r="AY184" s="197" t="s">
        <v>239</v>
      </c>
    </row>
    <row r="185" s="14" customFormat="1">
      <c r="A185" s="14"/>
      <c r="B185" s="196"/>
      <c r="C185" s="14"/>
      <c r="D185" s="189" t="s">
        <v>248</v>
      </c>
      <c r="E185" s="197" t="s">
        <v>3</v>
      </c>
      <c r="F185" s="198" t="s">
        <v>4755</v>
      </c>
      <c r="G185" s="14"/>
      <c r="H185" s="199">
        <v>36</v>
      </c>
      <c r="I185" s="200"/>
      <c r="J185" s="14"/>
      <c r="K185" s="14"/>
      <c r="L185" s="196"/>
      <c r="M185" s="201"/>
      <c r="N185" s="202"/>
      <c r="O185" s="202"/>
      <c r="P185" s="202"/>
      <c r="Q185" s="202"/>
      <c r="R185" s="202"/>
      <c r="S185" s="202"/>
      <c r="T185" s="20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7" t="s">
        <v>248</v>
      </c>
      <c r="AU185" s="197" t="s">
        <v>86</v>
      </c>
      <c r="AV185" s="14" t="s">
        <v>86</v>
      </c>
      <c r="AW185" s="14" t="s">
        <v>33</v>
      </c>
      <c r="AX185" s="14" t="s">
        <v>73</v>
      </c>
      <c r="AY185" s="197" t="s">
        <v>239</v>
      </c>
    </row>
    <row r="186" s="15" customFormat="1">
      <c r="A186" s="15"/>
      <c r="B186" s="204"/>
      <c r="C186" s="15"/>
      <c r="D186" s="189" t="s">
        <v>248</v>
      </c>
      <c r="E186" s="205" t="s">
        <v>3</v>
      </c>
      <c r="F186" s="206" t="s">
        <v>4688</v>
      </c>
      <c r="G186" s="15"/>
      <c r="H186" s="207">
        <v>211</v>
      </c>
      <c r="I186" s="208"/>
      <c r="J186" s="15"/>
      <c r="K186" s="15"/>
      <c r="L186" s="204"/>
      <c r="M186" s="209"/>
      <c r="N186" s="210"/>
      <c r="O186" s="210"/>
      <c r="P186" s="210"/>
      <c r="Q186" s="210"/>
      <c r="R186" s="210"/>
      <c r="S186" s="210"/>
      <c r="T186" s="211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05" t="s">
        <v>248</v>
      </c>
      <c r="AU186" s="205" t="s">
        <v>86</v>
      </c>
      <c r="AV186" s="15" t="s">
        <v>246</v>
      </c>
      <c r="AW186" s="15" t="s">
        <v>33</v>
      </c>
      <c r="AX186" s="15" t="s">
        <v>80</v>
      </c>
      <c r="AY186" s="205" t="s">
        <v>239</v>
      </c>
    </row>
    <row r="187" s="2" customFormat="1">
      <c r="A187" s="39"/>
      <c r="B187" s="174"/>
      <c r="C187" s="175" t="s">
        <v>425</v>
      </c>
      <c r="D187" s="175" t="s">
        <v>241</v>
      </c>
      <c r="E187" s="176" t="s">
        <v>4756</v>
      </c>
      <c r="F187" s="177" t="s">
        <v>4757</v>
      </c>
      <c r="G187" s="178" t="s">
        <v>244</v>
      </c>
      <c r="H187" s="179">
        <v>276</v>
      </c>
      <c r="I187" s="180"/>
      <c r="J187" s="181">
        <f>ROUND(I187*H187,2)</f>
        <v>0</v>
      </c>
      <c r="K187" s="177" t="s">
        <v>460</v>
      </c>
      <c r="L187" s="40"/>
      <c r="M187" s="182" t="s">
        <v>3</v>
      </c>
      <c r="N187" s="183" t="s">
        <v>45</v>
      </c>
      <c r="O187" s="73"/>
      <c r="P187" s="184">
        <f>O187*H187</f>
        <v>0</v>
      </c>
      <c r="Q187" s="184">
        <v>0</v>
      </c>
      <c r="R187" s="184">
        <f>Q187*H187</f>
        <v>0</v>
      </c>
      <c r="S187" s="184">
        <v>0</v>
      </c>
      <c r="T187" s="185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186" t="s">
        <v>246</v>
      </c>
      <c r="AT187" s="186" t="s">
        <v>241</v>
      </c>
      <c r="AU187" s="186" t="s">
        <v>86</v>
      </c>
      <c r="AY187" s="20" t="s">
        <v>239</v>
      </c>
      <c r="BE187" s="187">
        <f>IF(N187="základní",J187,0)</f>
        <v>0</v>
      </c>
      <c r="BF187" s="187">
        <f>IF(N187="snížená",J187,0)</f>
        <v>0</v>
      </c>
      <c r="BG187" s="187">
        <f>IF(N187="zákl. přenesená",J187,0)</f>
        <v>0</v>
      </c>
      <c r="BH187" s="187">
        <f>IF(N187="sníž. přenesená",J187,0)</f>
        <v>0</v>
      </c>
      <c r="BI187" s="187">
        <f>IF(N187="nulová",J187,0)</f>
        <v>0</v>
      </c>
      <c r="BJ187" s="20" t="s">
        <v>86</v>
      </c>
      <c r="BK187" s="187">
        <f>ROUND(I187*H187,2)</f>
        <v>0</v>
      </c>
      <c r="BL187" s="20" t="s">
        <v>246</v>
      </c>
      <c r="BM187" s="186" t="s">
        <v>1175</v>
      </c>
    </row>
    <row r="188" s="2" customFormat="1">
      <c r="A188" s="39"/>
      <c r="B188" s="40"/>
      <c r="C188" s="39"/>
      <c r="D188" s="189" t="s">
        <v>391</v>
      </c>
      <c r="E188" s="39"/>
      <c r="F188" s="227" t="s">
        <v>4758</v>
      </c>
      <c r="G188" s="39"/>
      <c r="H188" s="39"/>
      <c r="I188" s="228"/>
      <c r="J188" s="39"/>
      <c r="K188" s="39"/>
      <c r="L188" s="40"/>
      <c r="M188" s="229"/>
      <c r="N188" s="230"/>
      <c r="O188" s="73"/>
      <c r="P188" s="73"/>
      <c r="Q188" s="73"/>
      <c r="R188" s="73"/>
      <c r="S188" s="73"/>
      <c r="T188" s="74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20" t="s">
        <v>391</v>
      </c>
      <c r="AU188" s="20" t="s">
        <v>86</v>
      </c>
    </row>
    <row r="189" s="14" customFormat="1">
      <c r="A189" s="14"/>
      <c r="B189" s="196"/>
      <c r="C189" s="14"/>
      <c r="D189" s="189" t="s">
        <v>248</v>
      </c>
      <c r="E189" s="197" t="s">
        <v>3</v>
      </c>
      <c r="F189" s="198" t="s">
        <v>4759</v>
      </c>
      <c r="G189" s="14"/>
      <c r="H189" s="199">
        <v>231</v>
      </c>
      <c r="I189" s="200"/>
      <c r="J189" s="14"/>
      <c r="K189" s="14"/>
      <c r="L189" s="196"/>
      <c r="M189" s="201"/>
      <c r="N189" s="202"/>
      <c r="O189" s="202"/>
      <c r="P189" s="202"/>
      <c r="Q189" s="202"/>
      <c r="R189" s="202"/>
      <c r="S189" s="202"/>
      <c r="T189" s="20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197" t="s">
        <v>248</v>
      </c>
      <c r="AU189" s="197" t="s">
        <v>86</v>
      </c>
      <c r="AV189" s="14" t="s">
        <v>86</v>
      </c>
      <c r="AW189" s="14" t="s">
        <v>33</v>
      </c>
      <c r="AX189" s="14" t="s">
        <v>73</v>
      </c>
      <c r="AY189" s="197" t="s">
        <v>239</v>
      </c>
    </row>
    <row r="190" s="14" customFormat="1">
      <c r="A190" s="14"/>
      <c r="B190" s="196"/>
      <c r="C190" s="14"/>
      <c r="D190" s="189" t="s">
        <v>248</v>
      </c>
      <c r="E190" s="197" t="s">
        <v>3</v>
      </c>
      <c r="F190" s="198" t="s">
        <v>4760</v>
      </c>
      <c r="G190" s="14"/>
      <c r="H190" s="199">
        <v>45</v>
      </c>
      <c r="I190" s="200"/>
      <c r="J190" s="14"/>
      <c r="K190" s="14"/>
      <c r="L190" s="196"/>
      <c r="M190" s="201"/>
      <c r="N190" s="202"/>
      <c r="O190" s="202"/>
      <c r="P190" s="202"/>
      <c r="Q190" s="202"/>
      <c r="R190" s="202"/>
      <c r="S190" s="202"/>
      <c r="T190" s="20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7" t="s">
        <v>248</v>
      </c>
      <c r="AU190" s="197" t="s">
        <v>86</v>
      </c>
      <c r="AV190" s="14" t="s">
        <v>86</v>
      </c>
      <c r="AW190" s="14" t="s">
        <v>33</v>
      </c>
      <c r="AX190" s="14" t="s">
        <v>73</v>
      </c>
      <c r="AY190" s="197" t="s">
        <v>239</v>
      </c>
    </row>
    <row r="191" s="15" customFormat="1">
      <c r="A191" s="15"/>
      <c r="B191" s="204"/>
      <c r="C191" s="15"/>
      <c r="D191" s="189" t="s">
        <v>248</v>
      </c>
      <c r="E191" s="205" t="s">
        <v>3</v>
      </c>
      <c r="F191" s="206" t="s">
        <v>4688</v>
      </c>
      <c r="G191" s="15"/>
      <c r="H191" s="207">
        <v>276</v>
      </c>
      <c r="I191" s="208"/>
      <c r="J191" s="15"/>
      <c r="K191" s="15"/>
      <c r="L191" s="204"/>
      <c r="M191" s="209"/>
      <c r="N191" s="210"/>
      <c r="O191" s="210"/>
      <c r="P191" s="210"/>
      <c r="Q191" s="210"/>
      <c r="R191" s="210"/>
      <c r="S191" s="210"/>
      <c r="T191" s="211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05" t="s">
        <v>248</v>
      </c>
      <c r="AU191" s="205" t="s">
        <v>86</v>
      </c>
      <c r="AV191" s="15" t="s">
        <v>246</v>
      </c>
      <c r="AW191" s="15" t="s">
        <v>33</v>
      </c>
      <c r="AX191" s="15" t="s">
        <v>80</v>
      </c>
      <c r="AY191" s="205" t="s">
        <v>239</v>
      </c>
    </row>
    <row r="192" s="2" customFormat="1" ht="33" customHeight="1">
      <c r="A192" s="39"/>
      <c r="B192" s="174"/>
      <c r="C192" s="175" t="s">
        <v>429</v>
      </c>
      <c r="D192" s="175" t="s">
        <v>241</v>
      </c>
      <c r="E192" s="176" t="s">
        <v>4761</v>
      </c>
      <c r="F192" s="177" t="s">
        <v>4762</v>
      </c>
      <c r="G192" s="178" t="s">
        <v>244</v>
      </c>
      <c r="H192" s="179">
        <v>231</v>
      </c>
      <c r="I192" s="180"/>
      <c r="J192" s="181">
        <f>ROUND(I192*H192,2)</f>
        <v>0</v>
      </c>
      <c r="K192" s="177" t="s">
        <v>460</v>
      </c>
      <c r="L192" s="40"/>
      <c r="M192" s="182" t="s">
        <v>3</v>
      </c>
      <c r="N192" s="183" t="s">
        <v>45</v>
      </c>
      <c r="O192" s="73"/>
      <c r="P192" s="184">
        <f>O192*H192</f>
        <v>0</v>
      </c>
      <c r="Q192" s="184">
        <v>0</v>
      </c>
      <c r="R192" s="184">
        <f>Q192*H192</f>
        <v>0</v>
      </c>
      <c r="S192" s="184">
        <v>0</v>
      </c>
      <c r="T192" s="185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186" t="s">
        <v>246</v>
      </c>
      <c r="AT192" s="186" t="s">
        <v>241</v>
      </c>
      <c r="AU192" s="186" t="s">
        <v>86</v>
      </c>
      <c r="AY192" s="20" t="s">
        <v>239</v>
      </c>
      <c r="BE192" s="187">
        <f>IF(N192="základní",J192,0)</f>
        <v>0</v>
      </c>
      <c r="BF192" s="187">
        <f>IF(N192="snížená",J192,0)</f>
        <v>0</v>
      </c>
      <c r="BG192" s="187">
        <f>IF(N192="zákl. přenesená",J192,0)</f>
        <v>0</v>
      </c>
      <c r="BH192" s="187">
        <f>IF(N192="sníž. přenesená",J192,0)</f>
        <v>0</v>
      </c>
      <c r="BI192" s="187">
        <f>IF(N192="nulová",J192,0)</f>
        <v>0</v>
      </c>
      <c r="BJ192" s="20" t="s">
        <v>86</v>
      </c>
      <c r="BK192" s="187">
        <f>ROUND(I192*H192,2)</f>
        <v>0</v>
      </c>
      <c r="BL192" s="20" t="s">
        <v>246</v>
      </c>
      <c r="BM192" s="186" t="s">
        <v>726</v>
      </c>
    </row>
    <row r="193" s="2" customFormat="1">
      <c r="A193" s="39"/>
      <c r="B193" s="40"/>
      <c r="C193" s="39"/>
      <c r="D193" s="189" t="s">
        <v>391</v>
      </c>
      <c r="E193" s="39"/>
      <c r="F193" s="227" t="s">
        <v>4763</v>
      </c>
      <c r="G193" s="39"/>
      <c r="H193" s="39"/>
      <c r="I193" s="228"/>
      <c r="J193" s="39"/>
      <c r="K193" s="39"/>
      <c r="L193" s="40"/>
      <c r="M193" s="229"/>
      <c r="N193" s="230"/>
      <c r="O193" s="73"/>
      <c r="P193" s="73"/>
      <c r="Q193" s="73"/>
      <c r="R193" s="73"/>
      <c r="S193" s="73"/>
      <c r="T193" s="74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20" t="s">
        <v>391</v>
      </c>
      <c r="AU193" s="20" t="s">
        <v>86</v>
      </c>
    </row>
    <row r="194" s="14" customFormat="1">
      <c r="A194" s="14"/>
      <c r="B194" s="196"/>
      <c r="C194" s="14"/>
      <c r="D194" s="189" t="s">
        <v>248</v>
      </c>
      <c r="E194" s="197" t="s">
        <v>3</v>
      </c>
      <c r="F194" s="198" t="s">
        <v>4764</v>
      </c>
      <c r="G194" s="14"/>
      <c r="H194" s="199">
        <v>175</v>
      </c>
      <c r="I194" s="200"/>
      <c r="J194" s="14"/>
      <c r="K194" s="14"/>
      <c r="L194" s="196"/>
      <c r="M194" s="201"/>
      <c r="N194" s="202"/>
      <c r="O194" s="202"/>
      <c r="P194" s="202"/>
      <c r="Q194" s="202"/>
      <c r="R194" s="202"/>
      <c r="S194" s="202"/>
      <c r="T194" s="20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7" t="s">
        <v>248</v>
      </c>
      <c r="AU194" s="197" t="s">
        <v>86</v>
      </c>
      <c r="AV194" s="14" t="s">
        <v>86</v>
      </c>
      <c r="AW194" s="14" t="s">
        <v>33</v>
      </c>
      <c r="AX194" s="14" t="s">
        <v>73</v>
      </c>
      <c r="AY194" s="197" t="s">
        <v>239</v>
      </c>
    </row>
    <row r="195" s="14" customFormat="1">
      <c r="A195" s="14"/>
      <c r="B195" s="196"/>
      <c r="C195" s="14"/>
      <c r="D195" s="189" t="s">
        <v>248</v>
      </c>
      <c r="E195" s="197" t="s">
        <v>3</v>
      </c>
      <c r="F195" s="198" t="s">
        <v>4765</v>
      </c>
      <c r="G195" s="14"/>
      <c r="H195" s="199">
        <v>56</v>
      </c>
      <c r="I195" s="200"/>
      <c r="J195" s="14"/>
      <c r="K195" s="14"/>
      <c r="L195" s="196"/>
      <c r="M195" s="201"/>
      <c r="N195" s="202"/>
      <c r="O195" s="202"/>
      <c r="P195" s="202"/>
      <c r="Q195" s="202"/>
      <c r="R195" s="202"/>
      <c r="S195" s="202"/>
      <c r="T195" s="20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197" t="s">
        <v>248</v>
      </c>
      <c r="AU195" s="197" t="s">
        <v>86</v>
      </c>
      <c r="AV195" s="14" t="s">
        <v>86</v>
      </c>
      <c r="AW195" s="14" t="s">
        <v>33</v>
      </c>
      <c r="AX195" s="14" t="s">
        <v>73</v>
      </c>
      <c r="AY195" s="197" t="s">
        <v>239</v>
      </c>
    </row>
    <row r="196" s="15" customFormat="1">
      <c r="A196" s="15"/>
      <c r="B196" s="204"/>
      <c r="C196" s="15"/>
      <c r="D196" s="189" t="s">
        <v>248</v>
      </c>
      <c r="E196" s="205" t="s">
        <v>3</v>
      </c>
      <c r="F196" s="206" t="s">
        <v>4688</v>
      </c>
      <c r="G196" s="15"/>
      <c r="H196" s="207">
        <v>231</v>
      </c>
      <c r="I196" s="208"/>
      <c r="J196" s="15"/>
      <c r="K196" s="15"/>
      <c r="L196" s="204"/>
      <c r="M196" s="209"/>
      <c r="N196" s="210"/>
      <c r="O196" s="210"/>
      <c r="P196" s="210"/>
      <c r="Q196" s="210"/>
      <c r="R196" s="210"/>
      <c r="S196" s="210"/>
      <c r="T196" s="211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05" t="s">
        <v>248</v>
      </c>
      <c r="AU196" s="205" t="s">
        <v>86</v>
      </c>
      <c r="AV196" s="15" t="s">
        <v>246</v>
      </c>
      <c r="AW196" s="15" t="s">
        <v>33</v>
      </c>
      <c r="AX196" s="15" t="s">
        <v>80</v>
      </c>
      <c r="AY196" s="205" t="s">
        <v>239</v>
      </c>
    </row>
    <row r="197" s="2" customFormat="1">
      <c r="A197" s="39"/>
      <c r="B197" s="174"/>
      <c r="C197" s="175" t="s">
        <v>433</v>
      </c>
      <c r="D197" s="175" t="s">
        <v>241</v>
      </c>
      <c r="E197" s="176" t="s">
        <v>4766</v>
      </c>
      <c r="F197" s="177" t="s">
        <v>4767</v>
      </c>
      <c r="G197" s="178" t="s">
        <v>244</v>
      </c>
      <c r="H197" s="179">
        <v>45</v>
      </c>
      <c r="I197" s="180"/>
      <c r="J197" s="181">
        <f>ROUND(I197*H197,2)</f>
        <v>0</v>
      </c>
      <c r="K197" s="177" t="s">
        <v>460</v>
      </c>
      <c r="L197" s="40"/>
      <c r="M197" s="182" t="s">
        <v>3</v>
      </c>
      <c r="N197" s="183" t="s">
        <v>45</v>
      </c>
      <c r="O197" s="73"/>
      <c r="P197" s="184">
        <f>O197*H197</f>
        <v>0</v>
      </c>
      <c r="Q197" s="184">
        <v>0</v>
      </c>
      <c r="R197" s="184">
        <f>Q197*H197</f>
        <v>0</v>
      </c>
      <c r="S197" s="184">
        <v>0</v>
      </c>
      <c r="T197" s="185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186" t="s">
        <v>246</v>
      </c>
      <c r="AT197" s="186" t="s">
        <v>241</v>
      </c>
      <c r="AU197" s="186" t="s">
        <v>86</v>
      </c>
      <c r="AY197" s="20" t="s">
        <v>239</v>
      </c>
      <c r="BE197" s="187">
        <f>IF(N197="základní",J197,0)</f>
        <v>0</v>
      </c>
      <c r="BF197" s="187">
        <f>IF(N197="snížená",J197,0)</f>
        <v>0</v>
      </c>
      <c r="BG197" s="187">
        <f>IF(N197="zákl. přenesená",J197,0)</f>
        <v>0</v>
      </c>
      <c r="BH197" s="187">
        <f>IF(N197="sníž. přenesená",J197,0)</f>
        <v>0</v>
      </c>
      <c r="BI197" s="187">
        <f>IF(N197="nulová",J197,0)</f>
        <v>0</v>
      </c>
      <c r="BJ197" s="20" t="s">
        <v>86</v>
      </c>
      <c r="BK197" s="187">
        <f>ROUND(I197*H197,2)</f>
        <v>0</v>
      </c>
      <c r="BL197" s="20" t="s">
        <v>246</v>
      </c>
      <c r="BM197" s="186" t="s">
        <v>1201</v>
      </c>
    </row>
    <row r="198" s="14" customFormat="1">
      <c r="A198" s="14"/>
      <c r="B198" s="196"/>
      <c r="C198" s="14"/>
      <c r="D198" s="189" t="s">
        <v>248</v>
      </c>
      <c r="E198" s="197" t="s">
        <v>3</v>
      </c>
      <c r="F198" s="198" t="s">
        <v>4768</v>
      </c>
      <c r="G198" s="14"/>
      <c r="H198" s="199">
        <v>45</v>
      </c>
      <c r="I198" s="200"/>
      <c r="J198" s="14"/>
      <c r="K198" s="14"/>
      <c r="L198" s="196"/>
      <c r="M198" s="201"/>
      <c r="N198" s="202"/>
      <c r="O198" s="202"/>
      <c r="P198" s="202"/>
      <c r="Q198" s="202"/>
      <c r="R198" s="202"/>
      <c r="S198" s="202"/>
      <c r="T198" s="20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7" t="s">
        <v>248</v>
      </c>
      <c r="AU198" s="197" t="s">
        <v>86</v>
      </c>
      <c r="AV198" s="14" t="s">
        <v>86</v>
      </c>
      <c r="AW198" s="14" t="s">
        <v>33</v>
      </c>
      <c r="AX198" s="14" t="s">
        <v>73</v>
      </c>
      <c r="AY198" s="197" t="s">
        <v>239</v>
      </c>
    </row>
    <row r="199" s="15" customFormat="1">
      <c r="A199" s="15"/>
      <c r="B199" s="204"/>
      <c r="C199" s="15"/>
      <c r="D199" s="189" t="s">
        <v>248</v>
      </c>
      <c r="E199" s="205" t="s">
        <v>3</v>
      </c>
      <c r="F199" s="206" t="s">
        <v>251</v>
      </c>
      <c r="G199" s="15"/>
      <c r="H199" s="207">
        <v>45</v>
      </c>
      <c r="I199" s="208"/>
      <c r="J199" s="15"/>
      <c r="K199" s="15"/>
      <c r="L199" s="204"/>
      <c r="M199" s="209"/>
      <c r="N199" s="210"/>
      <c r="O199" s="210"/>
      <c r="P199" s="210"/>
      <c r="Q199" s="210"/>
      <c r="R199" s="210"/>
      <c r="S199" s="210"/>
      <c r="T199" s="211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05" t="s">
        <v>248</v>
      </c>
      <c r="AU199" s="205" t="s">
        <v>86</v>
      </c>
      <c r="AV199" s="15" t="s">
        <v>246</v>
      </c>
      <c r="AW199" s="15" t="s">
        <v>33</v>
      </c>
      <c r="AX199" s="15" t="s">
        <v>80</v>
      </c>
      <c r="AY199" s="205" t="s">
        <v>239</v>
      </c>
    </row>
    <row r="200" s="2" customFormat="1">
      <c r="A200" s="39"/>
      <c r="B200" s="174"/>
      <c r="C200" s="175" t="s">
        <v>441</v>
      </c>
      <c r="D200" s="175" t="s">
        <v>241</v>
      </c>
      <c r="E200" s="176" t="s">
        <v>4769</v>
      </c>
      <c r="F200" s="177" t="s">
        <v>4770</v>
      </c>
      <c r="G200" s="178" t="s">
        <v>244</v>
      </c>
      <c r="H200" s="179">
        <v>5.25</v>
      </c>
      <c r="I200" s="180"/>
      <c r="J200" s="181">
        <f>ROUND(I200*H200,2)</f>
        <v>0</v>
      </c>
      <c r="K200" s="177" t="s">
        <v>460</v>
      </c>
      <c r="L200" s="40"/>
      <c r="M200" s="182" t="s">
        <v>3</v>
      </c>
      <c r="N200" s="183" t="s">
        <v>45</v>
      </c>
      <c r="O200" s="73"/>
      <c r="P200" s="184">
        <f>O200*H200</f>
        <v>0</v>
      </c>
      <c r="Q200" s="184">
        <v>0</v>
      </c>
      <c r="R200" s="184">
        <f>Q200*H200</f>
        <v>0</v>
      </c>
      <c r="S200" s="184">
        <v>0</v>
      </c>
      <c r="T200" s="18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186" t="s">
        <v>246</v>
      </c>
      <c r="AT200" s="186" t="s">
        <v>241</v>
      </c>
      <c r="AU200" s="186" t="s">
        <v>86</v>
      </c>
      <c r="AY200" s="20" t="s">
        <v>239</v>
      </c>
      <c r="BE200" s="187">
        <f>IF(N200="základní",J200,0)</f>
        <v>0</v>
      </c>
      <c r="BF200" s="187">
        <f>IF(N200="snížená",J200,0)</f>
        <v>0</v>
      </c>
      <c r="BG200" s="187">
        <f>IF(N200="zákl. přenesená",J200,0)</f>
        <v>0</v>
      </c>
      <c r="BH200" s="187">
        <f>IF(N200="sníž. přenesená",J200,0)</f>
        <v>0</v>
      </c>
      <c r="BI200" s="187">
        <f>IF(N200="nulová",J200,0)</f>
        <v>0</v>
      </c>
      <c r="BJ200" s="20" t="s">
        <v>86</v>
      </c>
      <c r="BK200" s="187">
        <f>ROUND(I200*H200,2)</f>
        <v>0</v>
      </c>
      <c r="BL200" s="20" t="s">
        <v>246</v>
      </c>
      <c r="BM200" s="186" t="s">
        <v>1212</v>
      </c>
    </row>
    <row r="201" s="2" customFormat="1">
      <c r="A201" s="39"/>
      <c r="B201" s="40"/>
      <c r="C201" s="39"/>
      <c r="D201" s="189" t="s">
        <v>391</v>
      </c>
      <c r="E201" s="39"/>
      <c r="F201" s="227" t="s">
        <v>4771</v>
      </c>
      <c r="G201" s="39"/>
      <c r="H201" s="39"/>
      <c r="I201" s="228"/>
      <c r="J201" s="39"/>
      <c r="K201" s="39"/>
      <c r="L201" s="40"/>
      <c r="M201" s="229"/>
      <c r="N201" s="230"/>
      <c r="O201" s="73"/>
      <c r="P201" s="73"/>
      <c r="Q201" s="73"/>
      <c r="R201" s="73"/>
      <c r="S201" s="73"/>
      <c r="T201" s="74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20" t="s">
        <v>391</v>
      </c>
      <c r="AU201" s="20" t="s">
        <v>86</v>
      </c>
    </row>
    <row r="202" s="14" customFormat="1">
      <c r="A202" s="14"/>
      <c r="B202" s="196"/>
      <c r="C202" s="14"/>
      <c r="D202" s="189" t="s">
        <v>248</v>
      </c>
      <c r="E202" s="197" t="s">
        <v>3</v>
      </c>
      <c r="F202" s="198" t="s">
        <v>4772</v>
      </c>
      <c r="G202" s="14"/>
      <c r="H202" s="199">
        <v>5.25</v>
      </c>
      <c r="I202" s="200"/>
      <c r="J202" s="14"/>
      <c r="K202" s="14"/>
      <c r="L202" s="196"/>
      <c r="M202" s="201"/>
      <c r="N202" s="202"/>
      <c r="O202" s="202"/>
      <c r="P202" s="202"/>
      <c r="Q202" s="202"/>
      <c r="R202" s="202"/>
      <c r="S202" s="202"/>
      <c r="T202" s="20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7" t="s">
        <v>248</v>
      </c>
      <c r="AU202" s="197" t="s">
        <v>86</v>
      </c>
      <c r="AV202" s="14" t="s">
        <v>86</v>
      </c>
      <c r="AW202" s="14" t="s">
        <v>33</v>
      </c>
      <c r="AX202" s="14" t="s">
        <v>73</v>
      </c>
      <c r="AY202" s="197" t="s">
        <v>239</v>
      </c>
    </row>
    <row r="203" s="15" customFormat="1">
      <c r="A203" s="15"/>
      <c r="B203" s="204"/>
      <c r="C203" s="15"/>
      <c r="D203" s="189" t="s">
        <v>248</v>
      </c>
      <c r="E203" s="205" t="s">
        <v>3</v>
      </c>
      <c r="F203" s="206" t="s">
        <v>251</v>
      </c>
      <c r="G203" s="15"/>
      <c r="H203" s="207">
        <v>5.25</v>
      </c>
      <c r="I203" s="208"/>
      <c r="J203" s="15"/>
      <c r="K203" s="15"/>
      <c r="L203" s="204"/>
      <c r="M203" s="209"/>
      <c r="N203" s="210"/>
      <c r="O203" s="210"/>
      <c r="P203" s="210"/>
      <c r="Q203" s="210"/>
      <c r="R203" s="210"/>
      <c r="S203" s="210"/>
      <c r="T203" s="211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5" t="s">
        <v>248</v>
      </c>
      <c r="AU203" s="205" t="s">
        <v>86</v>
      </c>
      <c r="AV203" s="15" t="s">
        <v>246</v>
      </c>
      <c r="AW203" s="15" t="s">
        <v>33</v>
      </c>
      <c r="AX203" s="15" t="s">
        <v>80</v>
      </c>
      <c r="AY203" s="205" t="s">
        <v>239</v>
      </c>
    </row>
    <row r="204" s="2" customFormat="1">
      <c r="A204" s="39"/>
      <c r="B204" s="174"/>
      <c r="C204" s="175" t="s">
        <v>446</v>
      </c>
      <c r="D204" s="175" t="s">
        <v>241</v>
      </c>
      <c r="E204" s="176" t="s">
        <v>4773</v>
      </c>
      <c r="F204" s="177" t="s">
        <v>4774</v>
      </c>
      <c r="G204" s="178" t="s">
        <v>244</v>
      </c>
      <c r="H204" s="179">
        <v>128</v>
      </c>
      <c r="I204" s="180"/>
      <c r="J204" s="181">
        <f>ROUND(I204*H204,2)</f>
        <v>0</v>
      </c>
      <c r="K204" s="177" t="s">
        <v>460</v>
      </c>
      <c r="L204" s="40"/>
      <c r="M204" s="182" t="s">
        <v>3</v>
      </c>
      <c r="N204" s="183" t="s">
        <v>45</v>
      </c>
      <c r="O204" s="73"/>
      <c r="P204" s="184">
        <f>O204*H204</f>
        <v>0</v>
      </c>
      <c r="Q204" s="184">
        <v>0</v>
      </c>
      <c r="R204" s="184">
        <f>Q204*H204</f>
        <v>0</v>
      </c>
      <c r="S204" s="184">
        <v>0</v>
      </c>
      <c r="T204" s="18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186" t="s">
        <v>246</v>
      </c>
      <c r="AT204" s="186" t="s">
        <v>241</v>
      </c>
      <c r="AU204" s="186" t="s">
        <v>86</v>
      </c>
      <c r="AY204" s="20" t="s">
        <v>239</v>
      </c>
      <c r="BE204" s="187">
        <f>IF(N204="základní",J204,0)</f>
        <v>0</v>
      </c>
      <c r="BF204" s="187">
        <f>IF(N204="snížená",J204,0)</f>
        <v>0</v>
      </c>
      <c r="BG204" s="187">
        <f>IF(N204="zákl. přenesená",J204,0)</f>
        <v>0</v>
      </c>
      <c r="BH204" s="187">
        <f>IF(N204="sníž. přenesená",J204,0)</f>
        <v>0</v>
      </c>
      <c r="BI204" s="187">
        <f>IF(N204="nulová",J204,0)</f>
        <v>0</v>
      </c>
      <c r="BJ204" s="20" t="s">
        <v>86</v>
      </c>
      <c r="BK204" s="187">
        <f>ROUND(I204*H204,2)</f>
        <v>0</v>
      </c>
      <c r="BL204" s="20" t="s">
        <v>246</v>
      </c>
      <c r="BM204" s="186" t="s">
        <v>1230</v>
      </c>
    </row>
    <row r="205" s="14" customFormat="1">
      <c r="A205" s="14"/>
      <c r="B205" s="196"/>
      <c r="C205" s="14"/>
      <c r="D205" s="189" t="s">
        <v>248</v>
      </c>
      <c r="E205" s="197" t="s">
        <v>3</v>
      </c>
      <c r="F205" s="198" t="s">
        <v>4775</v>
      </c>
      <c r="G205" s="14"/>
      <c r="H205" s="199">
        <v>128</v>
      </c>
      <c r="I205" s="200"/>
      <c r="J205" s="14"/>
      <c r="K205" s="14"/>
      <c r="L205" s="196"/>
      <c r="M205" s="201"/>
      <c r="N205" s="202"/>
      <c r="O205" s="202"/>
      <c r="P205" s="202"/>
      <c r="Q205" s="202"/>
      <c r="R205" s="202"/>
      <c r="S205" s="202"/>
      <c r="T205" s="20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197" t="s">
        <v>248</v>
      </c>
      <c r="AU205" s="197" t="s">
        <v>86</v>
      </c>
      <c r="AV205" s="14" t="s">
        <v>86</v>
      </c>
      <c r="AW205" s="14" t="s">
        <v>33</v>
      </c>
      <c r="AX205" s="14" t="s">
        <v>73</v>
      </c>
      <c r="AY205" s="197" t="s">
        <v>239</v>
      </c>
    </row>
    <row r="206" s="15" customFormat="1">
      <c r="A206" s="15"/>
      <c r="B206" s="204"/>
      <c r="C206" s="15"/>
      <c r="D206" s="189" t="s">
        <v>248</v>
      </c>
      <c r="E206" s="205" t="s">
        <v>3</v>
      </c>
      <c r="F206" s="206" t="s">
        <v>251</v>
      </c>
      <c r="G206" s="15"/>
      <c r="H206" s="207">
        <v>128</v>
      </c>
      <c r="I206" s="208"/>
      <c r="J206" s="15"/>
      <c r="K206" s="15"/>
      <c r="L206" s="204"/>
      <c r="M206" s="209"/>
      <c r="N206" s="210"/>
      <c r="O206" s="210"/>
      <c r="P206" s="210"/>
      <c r="Q206" s="210"/>
      <c r="R206" s="210"/>
      <c r="S206" s="210"/>
      <c r="T206" s="211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05" t="s">
        <v>248</v>
      </c>
      <c r="AU206" s="205" t="s">
        <v>86</v>
      </c>
      <c r="AV206" s="15" t="s">
        <v>246</v>
      </c>
      <c r="AW206" s="15" t="s">
        <v>33</v>
      </c>
      <c r="AX206" s="15" t="s">
        <v>80</v>
      </c>
      <c r="AY206" s="205" t="s">
        <v>239</v>
      </c>
    </row>
    <row r="207" s="2" customFormat="1">
      <c r="A207" s="39"/>
      <c r="B207" s="174"/>
      <c r="C207" s="212" t="s">
        <v>542</v>
      </c>
      <c r="D207" s="212" t="s">
        <v>294</v>
      </c>
      <c r="E207" s="213" t="s">
        <v>4776</v>
      </c>
      <c r="F207" s="214" t="s">
        <v>4777</v>
      </c>
      <c r="G207" s="215" t="s">
        <v>244</v>
      </c>
      <c r="H207" s="216">
        <v>3.399</v>
      </c>
      <c r="I207" s="217"/>
      <c r="J207" s="218">
        <f>ROUND(I207*H207,2)</f>
        <v>0</v>
      </c>
      <c r="K207" s="214" t="s">
        <v>245</v>
      </c>
      <c r="L207" s="219"/>
      <c r="M207" s="220" t="s">
        <v>3</v>
      </c>
      <c r="N207" s="221" t="s">
        <v>45</v>
      </c>
      <c r="O207" s="73"/>
      <c r="P207" s="184">
        <f>O207*H207</f>
        <v>0</v>
      </c>
      <c r="Q207" s="184">
        <v>0</v>
      </c>
      <c r="R207" s="184">
        <f>Q207*H207</f>
        <v>0</v>
      </c>
      <c r="S207" s="184">
        <v>0</v>
      </c>
      <c r="T207" s="185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186" t="s">
        <v>287</v>
      </c>
      <c r="AT207" s="186" t="s">
        <v>294</v>
      </c>
      <c r="AU207" s="186" t="s">
        <v>86</v>
      </c>
      <c r="AY207" s="20" t="s">
        <v>239</v>
      </c>
      <c r="BE207" s="187">
        <f>IF(N207="základní",J207,0)</f>
        <v>0</v>
      </c>
      <c r="BF207" s="187">
        <f>IF(N207="snížená",J207,0)</f>
        <v>0</v>
      </c>
      <c r="BG207" s="187">
        <f>IF(N207="zákl. přenesená",J207,0)</f>
        <v>0</v>
      </c>
      <c r="BH207" s="187">
        <f>IF(N207="sníž. přenesená",J207,0)</f>
        <v>0</v>
      </c>
      <c r="BI207" s="187">
        <f>IF(N207="nulová",J207,0)</f>
        <v>0</v>
      </c>
      <c r="BJ207" s="20" t="s">
        <v>86</v>
      </c>
      <c r="BK207" s="187">
        <f>ROUND(I207*H207,2)</f>
        <v>0</v>
      </c>
      <c r="BL207" s="20" t="s">
        <v>246</v>
      </c>
      <c r="BM207" s="186" t="s">
        <v>1238</v>
      </c>
    </row>
    <row r="208" s="14" customFormat="1">
      <c r="A208" s="14"/>
      <c r="B208" s="196"/>
      <c r="C208" s="14"/>
      <c r="D208" s="189" t="s">
        <v>248</v>
      </c>
      <c r="E208" s="197" t="s">
        <v>3</v>
      </c>
      <c r="F208" s="198" t="s">
        <v>4778</v>
      </c>
      <c r="G208" s="14"/>
      <c r="H208" s="199">
        <v>3.399</v>
      </c>
      <c r="I208" s="200"/>
      <c r="J208" s="14"/>
      <c r="K208" s="14"/>
      <c r="L208" s="196"/>
      <c r="M208" s="201"/>
      <c r="N208" s="202"/>
      <c r="O208" s="202"/>
      <c r="P208" s="202"/>
      <c r="Q208" s="202"/>
      <c r="R208" s="202"/>
      <c r="S208" s="202"/>
      <c r="T208" s="20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197" t="s">
        <v>248</v>
      </c>
      <c r="AU208" s="197" t="s">
        <v>86</v>
      </c>
      <c r="AV208" s="14" t="s">
        <v>86</v>
      </c>
      <c r="AW208" s="14" t="s">
        <v>33</v>
      </c>
      <c r="AX208" s="14" t="s">
        <v>73</v>
      </c>
      <c r="AY208" s="197" t="s">
        <v>239</v>
      </c>
    </row>
    <row r="209" s="15" customFormat="1">
      <c r="A209" s="15"/>
      <c r="B209" s="204"/>
      <c r="C209" s="15"/>
      <c r="D209" s="189" t="s">
        <v>248</v>
      </c>
      <c r="E209" s="205" t="s">
        <v>3</v>
      </c>
      <c r="F209" s="206" t="s">
        <v>251</v>
      </c>
      <c r="G209" s="15"/>
      <c r="H209" s="207">
        <v>3.399</v>
      </c>
      <c r="I209" s="208"/>
      <c r="J209" s="15"/>
      <c r="K209" s="15"/>
      <c r="L209" s="204"/>
      <c r="M209" s="209"/>
      <c r="N209" s="210"/>
      <c r="O209" s="210"/>
      <c r="P209" s="210"/>
      <c r="Q209" s="210"/>
      <c r="R209" s="210"/>
      <c r="S209" s="210"/>
      <c r="T209" s="211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05" t="s">
        <v>248</v>
      </c>
      <c r="AU209" s="205" t="s">
        <v>86</v>
      </c>
      <c r="AV209" s="15" t="s">
        <v>246</v>
      </c>
      <c r="AW209" s="15" t="s">
        <v>33</v>
      </c>
      <c r="AX209" s="15" t="s">
        <v>80</v>
      </c>
      <c r="AY209" s="205" t="s">
        <v>239</v>
      </c>
    </row>
    <row r="210" s="2" customFormat="1" ht="21.75" customHeight="1">
      <c r="A210" s="39"/>
      <c r="B210" s="174"/>
      <c r="C210" s="212" t="s">
        <v>1024</v>
      </c>
      <c r="D210" s="212" t="s">
        <v>294</v>
      </c>
      <c r="E210" s="213" t="s">
        <v>4779</v>
      </c>
      <c r="F210" s="214" t="s">
        <v>4780</v>
      </c>
      <c r="G210" s="215" t="s">
        <v>244</v>
      </c>
      <c r="H210" s="216">
        <v>131.84</v>
      </c>
      <c r="I210" s="217"/>
      <c r="J210" s="218">
        <f>ROUND(I210*H210,2)</f>
        <v>0</v>
      </c>
      <c r="K210" s="214" t="s">
        <v>245</v>
      </c>
      <c r="L210" s="219"/>
      <c r="M210" s="220" t="s">
        <v>3</v>
      </c>
      <c r="N210" s="221" t="s">
        <v>45</v>
      </c>
      <c r="O210" s="73"/>
      <c r="P210" s="184">
        <f>O210*H210</f>
        <v>0</v>
      </c>
      <c r="Q210" s="184">
        <v>0</v>
      </c>
      <c r="R210" s="184">
        <f>Q210*H210</f>
        <v>0</v>
      </c>
      <c r="S210" s="184">
        <v>0</v>
      </c>
      <c r="T210" s="18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186" t="s">
        <v>287</v>
      </c>
      <c r="AT210" s="186" t="s">
        <v>294</v>
      </c>
      <c r="AU210" s="186" t="s">
        <v>86</v>
      </c>
      <c r="AY210" s="20" t="s">
        <v>239</v>
      </c>
      <c r="BE210" s="187">
        <f>IF(N210="základní",J210,0)</f>
        <v>0</v>
      </c>
      <c r="BF210" s="187">
        <f>IF(N210="snížená",J210,0)</f>
        <v>0</v>
      </c>
      <c r="BG210" s="187">
        <f>IF(N210="zákl. přenesená",J210,0)</f>
        <v>0</v>
      </c>
      <c r="BH210" s="187">
        <f>IF(N210="sníž. přenesená",J210,0)</f>
        <v>0</v>
      </c>
      <c r="BI210" s="187">
        <f>IF(N210="nulová",J210,0)</f>
        <v>0</v>
      </c>
      <c r="BJ210" s="20" t="s">
        <v>86</v>
      </c>
      <c r="BK210" s="187">
        <f>ROUND(I210*H210,2)</f>
        <v>0</v>
      </c>
      <c r="BL210" s="20" t="s">
        <v>246</v>
      </c>
      <c r="BM210" s="186" t="s">
        <v>1247</v>
      </c>
    </row>
    <row r="211" s="14" customFormat="1">
      <c r="A211" s="14"/>
      <c r="B211" s="196"/>
      <c r="C211" s="14"/>
      <c r="D211" s="189" t="s">
        <v>248</v>
      </c>
      <c r="E211" s="197" t="s">
        <v>3</v>
      </c>
      <c r="F211" s="198" t="s">
        <v>4781</v>
      </c>
      <c r="G211" s="14"/>
      <c r="H211" s="199">
        <v>131.84</v>
      </c>
      <c r="I211" s="200"/>
      <c r="J211" s="14"/>
      <c r="K211" s="14"/>
      <c r="L211" s="196"/>
      <c r="M211" s="201"/>
      <c r="N211" s="202"/>
      <c r="O211" s="202"/>
      <c r="P211" s="202"/>
      <c r="Q211" s="202"/>
      <c r="R211" s="202"/>
      <c r="S211" s="202"/>
      <c r="T211" s="20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197" t="s">
        <v>248</v>
      </c>
      <c r="AU211" s="197" t="s">
        <v>86</v>
      </c>
      <c r="AV211" s="14" t="s">
        <v>86</v>
      </c>
      <c r="AW211" s="14" t="s">
        <v>33</v>
      </c>
      <c r="AX211" s="14" t="s">
        <v>73</v>
      </c>
      <c r="AY211" s="197" t="s">
        <v>239</v>
      </c>
    </row>
    <row r="212" s="15" customFormat="1">
      <c r="A212" s="15"/>
      <c r="B212" s="204"/>
      <c r="C212" s="15"/>
      <c r="D212" s="189" t="s">
        <v>248</v>
      </c>
      <c r="E212" s="205" t="s">
        <v>3</v>
      </c>
      <c r="F212" s="206" t="s">
        <v>251</v>
      </c>
      <c r="G212" s="15"/>
      <c r="H212" s="207">
        <v>131.84</v>
      </c>
      <c r="I212" s="208"/>
      <c r="J212" s="15"/>
      <c r="K212" s="15"/>
      <c r="L212" s="204"/>
      <c r="M212" s="209"/>
      <c r="N212" s="210"/>
      <c r="O212" s="210"/>
      <c r="P212" s="210"/>
      <c r="Q212" s="210"/>
      <c r="R212" s="210"/>
      <c r="S212" s="210"/>
      <c r="T212" s="211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05" t="s">
        <v>248</v>
      </c>
      <c r="AU212" s="205" t="s">
        <v>86</v>
      </c>
      <c r="AV212" s="15" t="s">
        <v>246</v>
      </c>
      <c r="AW212" s="15" t="s">
        <v>33</v>
      </c>
      <c r="AX212" s="15" t="s">
        <v>80</v>
      </c>
      <c r="AY212" s="205" t="s">
        <v>239</v>
      </c>
    </row>
    <row r="213" s="2" customFormat="1">
      <c r="A213" s="39"/>
      <c r="B213" s="174"/>
      <c r="C213" s="175" t="s">
        <v>1028</v>
      </c>
      <c r="D213" s="175" t="s">
        <v>241</v>
      </c>
      <c r="E213" s="176" t="s">
        <v>4782</v>
      </c>
      <c r="F213" s="177" t="s">
        <v>4783</v>
      </c>
      <c r="G213" s="178" t="s">
        <v>244</v>
      </c>
      <c r="H213" s="179">
        <v>13</v>
      </c>
      <c r="I213" s="180"/>
      <c r="J213" s="181">
        <f>ROUND(I213*H213,2)</f>
        <v>0</v>
      </c>
      <c r="K213" s="177" t="s">
        <v>460</v>
      </c>
      <c r="L213" s="40"/>
      <c r="M213" s="182" t="s">
        <v>3</v>
      </c>
      <c r="N213" s="183" t="s">
        <v>45</v>
      </c>
      <c r="O213" s="73"/>
      <c r="P213" s="184">
        <f>O213*H213</f>
        <v>0</v>
      </c>
      <c r="Q213" s="184">
        <v>0</v>
      </c>
      <c r="R213" s="184">
        <f>Q213*H213</f>
        <v>0</v>
      </c>
      <c r="S213" s="184">
        <v>0</v>
      </c>
      <c r="T213" s="185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186" t="s">
        <v>246</v>
      </c>
      <c r="AT213" s="186" t="s">
        <v>241</v>
      </c>
      <c r="AU213" s="186" t="s">
        <v>86</v>
      </c>
      <c r="AY213" s="20" t="s">
        <v>239</v>
      </c>
      <c r="BE213" s="187">
        <f>IF(N213="základní",J213,0)</f>
        <v>0</v>
      </c>
      <c r="BF213" s="187">
        <f>IF(N213="snížená",J213,0)</f>
        <v>0</v>
      </c>
      <c r="BG213" s="187">
        <f>IF(N213="zákl. přenesená",J213,0)</f>
        <v>0</v>
      </c>
      <c r="BH213" s="187">
        <f>IF(N213="sníž. přenesená",J213,0)</f>
        <v>0</v>
      </c>
      <c r="BI213" s="187">
        <f>IF(N213="nulová",J213,0)</f>
        <v>0</v>
      </c>
      <c r="BJ213" s="20" t="s">
        <v>86</v>
      </c>
      <c r="BK213" s="187">
        <f>ROUND(I213*H213,2)</f>
        <v>0</v>
      </c>
      <c r="BL213" s="20" t="s">
        <v>246</v>
      </c>
      <c r="BM213" s="186" t="s">
        <v>1257</v>
      </c>
    </row>
    <row r="214" s="2" customFormat="1" ht="16.5" customHeight="1">
      <c r="A214" s="39"/>
      <c r="B214" s="174"/>
      <c r="C214" s="212" t="s">
        <v>1032</v>
      </c>
      <c r="D214" s="212" t="s">
        <v>294</v>
      </c>
      <c r="E214" s="213" t="s">
        <v>4784</v>
      </c>
      <c r="F214" s="214" t="s">
        <v>4785</v>
      </c>
      <c r="G214" s="215" t="s">
        <v>244</v>
      </c>
      <c r="H214" s="216">
        <v>13</v>
      </c>
      <c r="I214" s="217"/>
      <c r="J214" s="218">
        <f>ROUND(I214*H214,2)</f>
        <v>0</v>
      </c>
      <c r="K214" s="214" t="s">
        <v>245</v>
      </c>
      <c r="L214" s="219"/>
      <c r="M214" s="220" t="s">
        <v>3</v>
      </c>
      <c r="N214" s="221" t="s">
        <v>45</v>
      </c>
      <c r="O214" s="73"/>
      <c r="P214" s="184">
        <f>O214*H214</f>
        <v>0</v>
      </c>
      <c r="Q214" s="184">
        <v>0</v>
      </c>
      <c r="R214" s="184">
        <f>Q214*H214</f>
        <v>0</v>
      </c>
      <c r="S214" s="184">
        <v>0</v>
      </c>
      <c r="T214" s="185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186" t="s">
        <v>287</v>
      </c>
      <c r="AT214" s="186" t="s">
        <v>294</v>
      </c>
      <c r="AU214" s="186" t="s">
        <v>86</v>
      </c>
      <c r="AY214" s="20" t="s">
        <v>239</v>
      </c>
      <c r="BE214" s="187">
        <f>IF(N214="základní",J214,0)</f>
        <v>0</v>
      </c>
      <c r="BF214" s="187">
        <f>IF(N214="snížená",J214,0)</f>
        <v>0</v>
      </c>
      <c r="BG214" s="187">
        <f>IF(N214="zákl. přenesená",J214,0)</f>
        <v>0</v>
      </c>
      <c r="BH214" s="187">
        <f>IF(N214="sníž. přenesená",J214,0)</f>
        <v>0</v>
      </c>
      <c r="BI214" s="187">
        <f>IF(N214="nulová",J214,0)</f>
        <v>0</v>
      </c>
      <c r="BJ214" s="20" t="s">
        <v>86</v>
      </c>
      <c r="BK214" s="187">
        <f>ROUND(I214*H214,2)</f>
        <v>0</v>
      </c>
      <c r="BL214" s="20" t="s">
        <v>246</v>
      </c>
      <c r="BM214" s="186" t="s">
        <v>1268</v>
      </c>
    </row>
    <row r="215" s="12" customFormat="1" ht="22.8" customHeight="1">
      <c r="A215" s="12"/>
      <c r="B215" s="161"/>
      <c r="C215" s="12"/>
      <c r="D215" s="162" t="s">
        <v>72</v>
      </c>
      <c r="E215" s="172" t="s">
        <v>287</v>
      </c>
      <c r="F215" s="172" t="s">
        <v>4786</v>
      </c>
      <c r="G215" s="12"/>
      <c r="H215" s="12"/>
      <c r="I215" s="164"/>
      <c r="J215" s="173">
        <f>BK215</f>
        <v>0</v>
      </c>
      <c r="K215" s="12"/>
      <c r="L215" s="161"/>
      <c r="M215" s="166"/>
      <c r="N215" s="167"/>
      <c r="O215" s="167"/>
      <c r="P215" s="168">
        <f>SUM(P216:P217)</f>
        <v>0</v>
      </c>
      <c r="Q215" s="167"/>
      <c r="R215" s="168">
        <f>SUM(R216:R217)</f>
        <v>0</v>
      </c>
      <c r="S215" s="167"/>
      <c r="T215" s="169">
        <f>SUM(T216:T217)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162" t="s">
        <v>80</v>
      </c>
      <c r="AT215" s="170" t="s">
        <v>72</v>
      </c>
      <c r="AU215" s="170" t="s">
        <v>80</v>
      </c>
      <c r="AY215" s="162" t="s">
        <v>239</v>
      </c>
      <c r="BK215" s="171">
        <f>SUM(BK216:BK217)</f>
        <v>0</v>
      </c>
    </row>
    <row r="216" s="2" customFormat="1">
      <c r="A216" s="39"/>
      <c r="B216" s="174"/>
      <c r="C216" s="175" t="s">
        <v>1044</v>
      </c>
      <c r="D216" s="175" t="s">
        <v>241</v>
      </c>
      <c r="E216" s="176" t="s">
        <v>4787</v>
      </c>
      <c r="F216" s="177" t="s">
        <v>4788</v>
      </c>
      <c r="G216" s="178" t="s">
        <v>385</v>
      </c>
      <c r="H216" s="179">
        <v>2</v>
      </c>
      <c r="I216" s="180"/>
      <c r="J216" s="181">
        <f>ROUND(I216*H216,2)</f>
        <v>0</v>
      </c>
      <c r="K216" s="177" t="s">
        <v>460</v>
      </c>
      <c r="L216" s="40"/>
      <c r="M216" s="182" t="s">
        <v>3</v>
      </c>
      <c r="N216" s="183" t="s">
        <v>45</v>
      </c>
      <c r="O216" s="73"/>
      <c r="P216" s="184">
        <f>O216*H216</f>
        <v>0</v>
      </c>
      <c r="Q216" s="184">
        <v>0</v>
      </c>
      <c r="R216" s="184">
        <f>Q216*H216</f>
        <v>0</v>
      </c>
      <c r="S216" s="184">
        <v>0</v>
      </c>
      <c r="T216" s="185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186" t="s">
        <v>246</v>
      </c>
      <c r="AT216" s="186" t="s">
        <v>241</v>
      </c>
      <c r="AU216" s="186" t="s">
        <v>86</v>
      </c>
      <c r="AY216" s="20" t="s">
        <v>239</v>
      </c>
      <c r="BE216" s="187">
        <f>IF(N216="základní",J216,0)</f>
        <v>0</v>
      </c>
      <c r="BF216" s="187">
        <f>IF(N216="snížená",J216,0)</f>
        <v>0</v>
      </c>
      <c r="BG216" s="187">
        <f>IF(N216="zákl. přenesená",J216,0)</f>
        <v>0</v>
      </c>
      <c r="BH216" s="187">
        <f>IF(N216="sníž. přenesená",J216,0)</f>
        <v>0</v>
      </c>
      <c r="BI216" s="187">
        <f>IF(N216="nulová",J216,0)</f>
        <v>0</v>
      </c>
      <c r="BJ216" s="20" t="s">
        <v>86</v>
      </c>
      <c r="BK216" s="187">
        <f>ROUND(I216*H216,2)</f>
        <v>0</v>
      </c>
      <c r="BL216" s="20" t="s">
        <v>246</v>
      </c>
      <c r="BM216" s="186" t="s">
        <v>1280</v>
      </c>
    </row>
    <row r="217" s="2" customFormat="1">
      <c r="A217" s="39"/>
      <c r="B217" s="40"/>
      <c r="C217" s="39"/>
      <c r="D217" s="189" t="s">
        <v>391</v>
      </c>
      <c r="E217" s="39"/>
      <c r="F217" s="227" t="s">
        <v>4789</v>
      </c>
      <c r="G217" s="39"/>
      <c r="H217" s="39"/>
      <c r="I217" s="228"/>
      <c r="J217" s="39"/>
      <c r="K217" s="39"/>
      <c r="L217" s="40"/>
      <c r="M217" s="229"/>
      <c r="N217" s="230"/>
      <c r="O217" s="73"/>
      <c r="P217" s="73"/>
      <c r="Q217" s="73"/>
      <c r="R217" s="73"/>
      <c r="S217" s="73"/>
      <c r="T217" s="74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20" t="s">
        <v>391</v>
      </c>
      <c r="AU217" s="20" t="s">
        <v>86</v>
      </c>
    </row>
    <row r="218" s="12" customFormat="1" ht="22.8" customHeight="1">
      <c r="A218" s="12"/>
      <c r="B218" s="161"/>
      <c r="C218" s="12"/>
      <c r="D218" s="162" t="s">
        <v>72</v>
      </c>
      <c r="E218" s="172" t="s">
        <v>293</v>
      </c>
      <c r="F218" s="172" t="s">
        <v>4790</v>
      </c>
      <c r="G218" s="12"/>
      <c r="H218" s="12"/>
      <c r="I218" s="164"/>
      <c r="J218" s="173">
        <f>BK218</f>
        <v>0</v>
      </c>
      <c r="K218" s="12"/>
      <c r="L218" s="161"/>
      <c r="M218" s="166"/>
      <c r="N218" s="167"/>
      <c r="O218" s="167"/>
      <c r="P218" s="168">
        <f>SUM(P219:P270)</f>
        <v>0</v>
      </c>
      <c r="Q218" s="167"/>
      <c r="R218" s="168">
        <f>SUM(R219:R270)</f>
        <v>0</v>
      </c>
      <c r="S218" s="167"/>
      <c r="T218" s="169">
        <f>SUM(T219:T270)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162" t="s">
        <v>80</v>
      </c>
      <c r="AT218" s="170" t="s">
        <v>72</v>
      </c>
      <c r="AU218" s="170" t="s">
        <v>80</v>
      </c>
      <c r="AY218" s="162" t="s">
        <v>239</v>
      </c>
      <c r="BK218" s="171">
        <f>SUM(BK219:BK270)</f>
        <v>0</v>
      </c>
    </row>
    <row r="219" s="2" customFormat="1">
      <c r="A219" s="39"/>
      <c r="B219" s="174"/>
      <c r="C219" s="175" t="s">
        <v>1048</v>
      </c>
      <c r="D219" s="175" t="s">
        <v>241</v>
      </c>
      <c r="E219" s="176" t="s">
        <v>4791</v>
      </c>
      <c r="F219" s="177" t="s">
        <v>4792</v>
      </c>
      <c r="G219" s="178" t="s">
        <v>385</v>
      </c>
      <c r="H219" s="179">
        <v>1</v>
      </c>
      <c r="I219" s="180"/>
      <c r="J219" s="181">
        <f>ROUND(I219*H219,2)</f>
        <v>0</v>
      </c>
      <c r="K219" s="177" t="s">
        <v>460</v>
      </c>
      <c r="L219" s="40"/>
      <c r="M219" s="182" t="s">
        <v>3</v>
      </c>
      <c r="N219" s="183" t="s">
        <v>45</v>
      </c>
      <c r="O219" s="73"/>
      <c r="P219" s="184">
        <f>O219*H219</f>
        <v>0</v>
      </c>
      <c r="Q219" s="184">
        <v>0</v>
      </c>
      <c r="R219" s="184">
        <f>Q219*H219</f>
        <v>0</v>
      </c>
      <c r="S219" s="184">
        <v>0</v>
      </c>
      <c r="T219" s="185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186" t="s">
        <v>246</v>
      </c>
      <c r="AT219" s="186" t="s">
        <v>241</v>
      </c>
      <c r="AU219" s="186" t="s">
        <v>86</v>
      </c>
      <c r="AY219" s="20" t="s">
        <v>239</v>
      </c>
      <c r="BE219" s="187">
        <f>IF(N219="základní",J219,0)</f>
        <v>0</v>
      </c>
      <c r="BF219" s="187">
        <f>IF(N219="snížená",J219,0)</f>
        <v>0</v>
      </c>
      <c r="BG219" s="187">
        <f>IF(N219="zákl. přenesená",J219,0)</f>
        <v>0</v>
      </c>
      <c r="BH219" s="187">
        <f>IF(N219="sníž. přenesená",J219,0)</f>
        <v>0</v>
      </c>
      <c r="BI219" s="187">
        <f>IF(N219="nulová",J219,0)</f>
        <v>0</v>
      </c>
      <c r="BJ219" s="20" t="s">
        <v>86</v>
      </c>
      <c r="BK219" s="187">
        <f>ROUND(I219*H219,2)</f>
        <v>0</v>
      </c>
      <c r="BL219" s="20" t="s">
        <v>246</v>
      </c>
      <c r="BM219" s="186" t="s">
        <v>1288</v>
      </c>
    </row>
    <row r="220" s="2" customFormat="1">
      <c r="A220" s="39"/>
      <c r="B220" s="40"/>
      <c r="C220" s="39"/>
      <c r="D220" s="189" t="s">
        <v>391</v>
      </c>
      <c r="E220" s="39"/>
      <c r="F220" s="227" t="s">
        <v>4793</v>
      </c>
      <c r="G220" s="39"/>
      <c r="H220" s="39"/>
      <c r="I220" s="228"/>
      <c r="J220" s="39"/>
      <c r="K220" s="39"/>
      <c r="L220" s="40"/>
      <c r="M220" s="229"/>
      <c r="N220" s="230"/>
      <c r="O220" s="73"/>
      <c r="P220" s="73"/>
      <c r="Q220" s="73"/>
      <c r="R220" s="73"/>
      <c r="S220" s="73"/>
      <c r="T220" s="74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20" t="s">
        <v>391</v>
      </c>
      <c r="AU220" s="20" t="s">
        <v>86</v>
      </c>
    </row>
    <row r="221" s="2" customFormat="1" ht="21.75" customHeight="1">
      <c r="A221" s="39"/>
      <c r="B221" s="174"/>
      <c r="C221" s="212" t="s">
        <v>1053</v>
      </c>
      <c r="D221" s="212" t="s">
        <v>294</v>
      </c>
      <c r="E221" s="213" t="s">
        <v>4794</v>
      </c>
      <c r="F221" s="214" t="s">
        <v>4795</v>
      </c>
      <c r="G221" s="215" t="s">
        <v>385</v>
      </c>
      <c r="H221" s="216">
        <v>1</v>
      </c>
      <c r="I221" s="217"/>
      <c r="J221" s="218">
        <f>ROUND(I221*H221,2)</f>
        <v>0</v>
      </c>
      <c r="K221" s="214" t="s">
        <v>245</v>
      </c>
      <c r="L221" s="219"/>
      <c r="M221" s="220" t="s">
        <v>3</v>
      </c>
      <c r="N221" s="221" t="s">
        <v>45</v>
      </c>
      <c r="O221" s="73"/>
      <c r="P221" s="184">
        <f>O221*H221</f>
        <v>0</v>
      </c>
      <c r="Q221" s="184">
        <v>0</v>
      </c>
      <c r="R221" s="184">
        <f>Q221*H221</f>
        <v>0</v>
      </c>
      <c r="S221" s="184">
        <v>0</v>
      </c>
      <c r="T221" s="185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186" t="s">
        <v>287</v>
      </c>
      <c r="AT221" s="186" t="s">
        <v>294</v>
      </c>
      <c r="AU221" s="186" t="s">
        <v>86</v>
      </c>
      <c r="AY221" s="20" t="s">
        <v>239</v>
      </c>
      <c r="BE221" s="187">
        <f>IF(N221="základní",J221,0)</f>
        <v>0</v>
      </c>
      <c r="BF221" s="187">
        <f>IF(N221="snížená",J221,0)</f>
        <v>0</v>
      </c>
      <c r="BG221" s="187">
        <f>IF(N221="zákl. přenesená",J221,0)</f>
        <v>0</v>
      </c>
      <c r="BH221" s="187">
        <f>IF(N221="sníž. přenesená",J221,0)</f>
        <v>0</v>
      </c>
      <c r="BI221" s="187">
        <f>IF(N221="nulová",J221,0)</f>
        <v>0</v>
      </c>
      <c r="BJ221" s="20" t="s">
        <v>86</v>
      </c>
      <c r="BK221" s="187">
        <f>ROUND(I221*H221,2)</f>
        <v>0</v>
      </c>
      <c r="BL221" s="20" t="s">
        <v>246</v>
      </c>
      <c r="BM221" s="186" t="s">
        <v>1303</v>
      </c>
    </row>
    <row r="222" s="2" customFormat="1">
      <c r="A222" s="39"/>
      <c r="B222" s="174"/>
      <c r="C222" s="175" t="s">
        <v>1057</v>
      </c>
      <c r="D222" s="175" t="s">
        <v>241</v>
      </c>
      <c r="E222" s="176" t="s">
        <v>4796</v>
      </c>
      <c r="F222" s="177" t="s">
        <v>4797</v>
      </c>
      <c r="G222" s="178" t="s">
        <v>385</v>
      </c>
      <c r="H222" s="179">
        <v>8</v>
      </c>
      <c r="I222" s="180"/>
      <c r="J222" s="181">
        <f>ROUND(I222*H222,2)</f>
        <v>0</v>
      </c>
      <c r="K222" s="177" t="s">
        <v>460</v>
      </c>
      <c r="L222" s="40"/>
      <c r="M222" s="182" t="s">
        <v>3</v>
      </c>
      <c r="N222" s="183" t="s">
        <v>45</v>
      </c>
      <c r="O222" s="73"/>
      <c r="P222" s="184">
        <f>O222*H222</f>
        <v>0</v>
      </c>
      <c r="Q222" s="184">
        <v>0</v>
      </c>
      <c r="R222" s="184">
        <f>Q222*H222</f>
        <v>0</v>
      </c>
      <c r="S222" s="184">
        <v>0</v>
      </c>
      <c r="T222" s="185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186" t="s">
        <v>246</v>
      </c>
      <c r="AT222" s="186" t="s">
        <v>241</v>
      </c>
      <c r="AU222" s="186" t="s">
        <v>86</v>
      </c>
      <c r="AY222" s="20" t="s">
        <v>239</v>
      </c>
      <c r="BE222" s="187">
        <f>IF(N222="základní",J222,0)</f>
        <v>0</v>
      </c>
      <c r="BF222" s="187">
        <f>IF(N222="snížená",J222,0)</f>
        <v>0</v>
      </c>
      <c r="BG222" s="187">
        <f>IF(N222="zákl. přenesená",J222,0)</f>
        <v>0</v>
      </c>
      <c r="BH222" s="187">
        <f>IF(N222="sníž. přenesená",J222,0)</f>
        <v>0</v>
      </c>
      <c r="BI222" s="187">
        <f>IF(N222="nulová",J222,0)</f>
        <v>0</v>
      </c>
      <c r="BJ222" s="20" t="s">
        <v>86</v>
      </c>
      <c r="BK222" s="187">
        <f>ROUND(I222*H222,2)</f>
        <v>0</v>
      </c>
      <c r="BL222" s="20" t="s">
        <v>246</v>
      </c>
      <c r="BM222" s="186" t="s">
        <v>1320</v>
      </c>
    </row>
    <row r="223" s="2" customFormat="1">
      <c r="A223" s="39"/>
      <c r="B223" s="40"/>
      <c r="C223" s="39"/>
      <c r="D223" s="189" t="s">
        <v>391</v>
      </c>
      <c r="E223" s="39"/>
      <c r="F223" s="227" t="s">
        <v>4798</v>
      </c>
      <c r="G223" s="39"/>
      <c r="H223" s="39"/>
      <c r="I223" s="228"/>
      <c r="J223" s="39"/>
      <c r="K223" s="39"/>
      <c r="L223" s="40"/>
      <c r="M223" s="229"/>
      <c r="N223" s="230"/>
      <c r="O223" s="73"/>
      <c r="P223" s="73"/>
      <c r="Q223" s="73"/>
      <c r="R223" s="73"/>
      <c r="S223" s="73"/>
      <c r="T223" s="74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20" t="s">
        <v>391</v>
      </c>
      <c r="AU223" s="20" t="s">
        <v>86</v>
      </c>
    </row>
    <row r="224" s="14" customFormat="1">
      <c r="A224" s="14"/>
      <c r="B224" s="196"/>
      <c r="C224" s="14"/>
      <c r="D224" s="189" t="s">
        <v>248</v>
      </c>
      <c r="E224" s="197" t="s">
        <v>3</v>
      </c>
      <c r="F224" s="198" t="s">
        <v>4799</v>
      </c>
      <c r="G224" s="14"/>
      <c r="H224" s="199">
        <v>7</v>
      </c>
      <c r="I224" s="200"/>
      <c r="J224" s="14"/>
      <c r="K224" s="14"/>
      <c r="L224" s="196"/>
      <c r="M224" s="201"/>
      <c r="N224" s="202"/>
      <c r="O224" s="202"/>
      <c r="P224" s="202"/>
      <c r="Q224" s="202"/>
      <c r="R224" s="202"/>
      <c r="S224" s="202"/>
      <c r="T224" s="20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197" t="s">
        <v>248</v>
      </c>
      <c r="AU224" s="197" t="s">
        <v>86</v>
      </c>
      <c r="AV224" s="14" t="s">
        <v>86</v>
      </c>
      <c r="AW224" s="14" t="s">
        <v>33</v>
      </c>
      <c r="AX224" s="14" t="s">
        <v>73</v>
      </c>
      <c r="AY224" s="197" t="s">
        <v>239</v>
      </c>
    </row>
    <row r="225" s="14" customFormat="1">
      <c r="A225" s="14"/>
      <c r="B225" s="196"/>
      <c r="C225" s="14"/>
      <c r="D225" s="189" t="s">
        <v>248</v>
      </c>
      <c r="E225" s="197" t="s">
        <v>3</v>
      </c>
      <c r="F225" s="198" t="s">
        <v>4800</v>
      </c>
      <c r="G225" s="14"/>
      <c r="H225" s="199">
        <v>1</v>
      </c>
      <c r="I225" s="200"/>
      <c r="J225" s="14"/>
      <c r="K225" s="14"/>
      <c r="L225" s="196"/>
      <c r="M225" s="201"/>
      <c r="N225" s="202"/>
      <c r="O225" s="202"/>
      <c r="P225" s="202"/>
      <c r="Q225" s="202"/>
      <c r="R225" s="202"/>
      <c r="S225" s="202"/>
      <c r="T225" s="20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197" t="s">
        <v>248</v>
      </c>
      <c r="AU225" s="197" t="s">
        <v>86</v>
      </c>
      <c r="AV225" s="14" t="s">
        <v>86</v>
      </c>
      <c r="AW225" s="14" t="s">
        <v>33</v>
      </c>
      <c r="AX225" s="14" t="s">
        <v>73</v>
      </c>
      <c r="AY225" s="197" t="s">
        <v>239</v>
      </c>
    </row>
    <row r="226" s="15" customFormat="1">
      <c r="A226" s="15"/>
      <c r="B226" s="204"/>
      <c r="C226" s="15"/>
      <c r="D226" s="189" t="s">
        <v>248</v>
      </c>
      <c r="E226" s="205" t="s">
        <v>3</v>
      </c>
      <c r="F226" s="206" t="s">
        <v>4688</v>
      </c>
      <c r="G226" s="15"/>
      <c r="H226" s="207">
        <v>8</v>
      </c>
      <c r="I226" s="208"/>
      <c r="J226" s="15"/>
      <c r="K226" s="15"/>
      <c r="L226" s="204"/>
      <c r="M226" s="209"/>
      <c r="N226" s="210"/>
      <c r="O226" s="210"/>
      <c r="P226" s="210"/>
      <c r="Q226" s="210"/>
      <c r="R226" s="210"/>
      <c r="S226" s="210"/>
      <c r="T226" s="211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05" t="s">
        <v>248</v>
      </c>
      <c r="AU226" s="205" t="s">
        <v>86</v>
      </c>
      <c r="AV226" s="15" t="s">
        <v>246</v>
      </c>
      <c r="AW226" s="15" t="s">
        <v>33</v>
      </c>
      <c r="AX226" s="15" t="s">
        <v>80</v>
      </c>
      <c r="AY226" s="205" t="s">
        <v>239</v>
      </c>
    </row>
    <row r="227" s="2" customFormat="1">
      <c r="A227" s="39"/>
      <c r="B227" s="174"/>
      <c r="C227" s="175" t="s">
        <v>1061</v>
      </c>
      <c r="D227" s="175" t="s">
        <v>241</v>
      </c>
      <c r="E227" s="176" t="s">
        <v>4801</v>
      </c>
      <c r="F227" s="177" t="s">
        <v>4802</v>
      </c>
      <c r="G227" s="178" t="s">
        <v>385</v>
      </c>
      <c r="H227" s="179">
        <v>7</v>
      </c>
      <c r="I227" s="180"/>
      <c r="J227" s="181">
        <f>ROUND(I227*H227,2)</f>
        <v>0</v>
      </c>
      <c r="K227" s="177" t="s">
        <v>460</v>
      </c>
      <c r="L227" s="40"/>
      <c r="M227" s="182" t="s">
        <v>3</v>
      </c>
      <c r="N227" s="183" t="s">
        <v>45</v>
      </c>
      <c r="O227" s="73"/>
      <c r="P227" s="184">
        <f>O227*H227</f>
        <v>0</v>
      </c>
      <c r="Q227" s="184">
        <v>0</v>
      </c>
      <c r="R227" s="184">
        <f>Q227*H227</f>
        <v>0</v>
      </c>
      <c r="S227" s="184">
        <v>0</v>
      </c>
      <c r="T227" s="185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186" t="s">
        <v>246</v>
      </c>
      <c r="AT227" s="186" t="s">
        <v>241</v>
      </c>
      <c r="AU227" s="186" t="s">
        <v>86</v>
      </c>
      <c r="AY227" s="20" t="s">
        <v>239</v>
      </c>
      <c r="BE227" s="187">
        <f>IF(N227="základní",J227,0)</f>
        <v>0</v>
      </c>
      <c r="BF227" s="187">
        <f>IF(N227="snížená",J227,0)</f>
        <v>0</v>
      </c>
      <c r="BG227" s="187">
        <f>IF(N227="zákl. přenesená",J227,0)</f>
        <v>0</v>
      </c>
      <c r="BH227" s="187">
        <f>IF(N227="sníž. přenesená",J227,0)</f>
        <v>0</v>
      </c>
      <c r="BI227" s="187">
        <f>IF(N227="nulová",J227,0)</f>
        <v>0</v>
      </c>
      <c r="BJ227" s="20" t="s">
        <v>86</v>
      </c>
      <c r="BK227" s="187">
        <f>ROUND(I227*H227,2)</f>
        <v>0</v>
      </c>
      <c r="BL227" s="20" t="s">
        <v>246</v>
      </c>
      <c r="BM227" s="186" t="s">
        <v>1329</v>
      </c>
    </row>
    <row r="228" s="2" customFormat="1" ht="16.5" customHeight="1">
      <c r="A228" s="39"/>
      <c r="B228" s="174"/>
      <c r="C228" s="212" t="s">
        <v>1068</v>
      </c>
      <c r="D228" s="212" t="s">
        <v>294</v>
      </c>
      <c r="E228" s="213" t="s">
        <v>4803</v>
      </c>
      <c r="F228" s="214" t="s">
        <v>4804</v>
      </c>
      <c r="G228" s="215" t="s">
        <v>385</v>
      </c>
      <c r="H228" s="216">
        <v>7</v>
      </c>
      <c r="I228" s="217"/>
      <c r="J228" s="218">
        <f>ROUND(I228*H228,2)</f>
        <v>0</v>
      </c>
      <c r="K228" s="214" t="s">
        <v>245</v>
      </c>
      <c r="L228" s="219"/>
      <c r="M228" s="220" t="s">
        <v>3</v>
      </c>
      <c r="N228" s="221" t="s">
        <v>45</v>
      </c>
      <c r="O228" s="73"/>
      <c r="P228" s="184">
        <f>O228*H228</f>
        <v>0</v>
      </c>
      <c r="Q228" s="184">
        <v>0</v>
      </c>
      <c r="R228" s="184">
        <f>Q228*H228</f>
        <v>0</v>
      </c>
      <c r="S228" s="184">
        <v>0</v>
      </c>
      <c r="T228" s="185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186" t="s">
        <v>287</v>
      </c>
      <c r="AT228" s="186" t="s">
        <v>294</v>
      </c>
      <c r="AU228" s="186" t="s">
        <v>86</v>
      </c>
      <c r="AY228" s="20" t="s">
        <v>239</v>
      </c>
      <c r="BE228" s="187">
        <f>IF(N228="základní",J228,0)</f>
        <v>0</v>
      </c>
      <c r="BF228" s="187">
        <f>IF(N228="snížená",J228,0)</f>
        <v>0</v>
      </c>
      <c r="BG228" s="187">
        <f>IF(N228="zákl. přenesená",J228,0)</f>
        <v>0</v>
      </c>
      <c r="BH228" s="187">
        <f>IF(N228="sníž. přenesená",J228,0)</f>
        <v>0</v>
      </c>
      <c r="BI228" s="187">
        <f>IF(N228="nulová",J228,0)</f>
        <v>0</v>
      </c>
      <c r="BJ228" s="20" t="s">
        <v>86</v>
      </c>
      <c r="BK228" s="187">
        <f>ROUND(I228*H228,2)</f>
        <v>0</v>
      </c>
      <c r="BL228" s="20" t="s">
        <v>246</v>
      </c>
      <c r="BM228" s="186" t="s">
        <v>1342</v>
      </c>
    </row>
    <row r="229" s="2" customFormat="1">
      <c r="A229" s="39"/>
      <c r="B229" s="174"/>
      <c r="C229" s="175" t="s">
        <v>1073</v>
      </c>
      <c r="D229" s="175" t="s">
        <v>241</v>
      </c>
      <c r="E229" s="176" t="s">
        <v>4805</v>
      </c>
      <c r="F229" s="177" t="s">
        <v>4806</v>
      </c>
      <c r="G229" s="178" t="s">
        <v>326</v>
      </c>
      <c r="H229" s="179">
        <v>327.80000000000001</v>
      </c>
      <c r="I229" s="180"/>
      <c r="J229" s="181">
        <f>ROUND(I229*H229,2)</f>
        <v>0</v>
      </c>
      <c r="K229" s="177" t="s">
        <v>460</v>
      </c>
      <c r="L229" s="40"/>
      <c r="M229" s="182" t="s">
        <v>3</v>
      </c>
      <c r="N229" s="183" t="s">
        <v>45</v>
      </c>
      <c r="O229" s="73"/>
      <c r="P229" s="184">
        <f>O229*H229</f>
        <v>0</v>
      </c>
      <c r="Q229" s="184">
        <v>0</v>
      </c>
      <c r="R229" s="184">
        <f>Q229*H229</f>
        <v>0</v>
      </c>
      <c r="S229" s="184">
        <v>0</v>
      </c>
      <c r="T229" s="185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186" t="s">
        <v>246</v>
      </c>
      <c r="AT229" s="186" t="s">
        <v>241</v>
      </c>
      <c r="AU229" s="186" t="s">
        <v>86</v>
      </c>
      <c r="AY229" s="20" t="s">
        <v>239</v>
      </c>
      <c r="BE229" s="187">
        <f>IF(N229="základní",J229,0)</f>
        <v>0</v>
      </c>
      <c r="BF229" s="187">
        <f>IF(N229="snížená",J229,0)</f>
        <v>0</v>
      </c>
      <c r="BG229" s="187">
        <f>IF(N229="zákl. přenesená",J229,0)</f>
        <v>0</v>
      </c>
      <c r="BH229" s="187">
        <f>IF(N229="sníž. přenesená",J229,0)</f>
        <v>0</v>
      </c>
      <c r="BI229" s="187">
        <f>IF(N229="nulová",J229,0)</f>
        <v>0</v>
      </c>
      <c r="BJ229" s="20" t="s">
        <v>86</v>
      </c>
      <c r="BK229" s="187">
        <f>ROUND(I229*H229,2)</f>
        <v>0</v>
      </c>
      <c r="BL229" s="20" t="s">
        <v>246</v>
      </c>
      <c r="BM229" s="186" t="s">
        <v>1353</v>
      </c>
    </row>
    <row r="230" s="14" customFormat="1">
      <c r="A230" s="14"/>
      <c r="B230" s="196"/>
      <c r="C230" s="14"/>
      <c r="D230" s="189" t="s">
        <v>248</v>
      </c>
      <c r="E230" s="197" t="s">
        <v>3</v>
      </c>
      <c r="F230" s="198" t="s">
        <v>4807</v>
      </c>
      <c r="G230" s="14"/>
      <c r="H230" s="199">
        <v>327.80000000000001</v>
      </c>
      <c r="I230" s="200"/>
      <c r="J230" s="14"/>
      <c r="K230" s="14"/>
      <c r="L230" s="196"/>
      <c r="M230" s="201"/>
      <c r="N230" s="202"/>
      <c r="O230" s="202"/>
      <c r="P230" s="202"/>
      <c r="Q230" s="202"/>
      <c r="R230" s="202"/>
      <c r="S230" s="202"/>
      <c r="T230" s="203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7" t="s">
        <v>248</v>
      </c>
      <c r="AU230" s="197" t="s">
        <v>86</v>
      </c>
      <c r="AV230" s="14" t="s">
        <v>86</v>
      </c>
      <c r="AW230" s="14" t="s">
        <v>33</v>
      </c>
      <c r="AX230" s="14" t="s">
        <v>73</v>
      </c>
      <c r="AY230" s="197" t="s">
        <v>239</v>
      </c>
    </row>
    <row r="231" s="15" customFormat="1">
      <c r="A231" s="15"/>
      <c r="B231" s="204"/>
      <c r="C231" s="15"/>
      <c r="D231" s="189" t="s">
        <v>248</v>
      </c>
      <c r="E231" s="205" t="s">
        <v>3</v>
      </c>
      <c r="F231" s="206" t="s">
        <v>251</v>
      </c>
      <c r="G231" s="15"/>
      <c r="H231" s="207">
        <v>327.80000000000001</v>
      </c>
      <c r="I231" s="208"/>
      <c r="J231" s="15"/>
      <c r="K231" s="15"/>
      <c r="L231" s="204"/>
      <c r="M231" s="209"/>
      <c r="N231" s="210"/>
      <c r="O231" s="210"/>
      <c r="P231" s="210"/>
      <c r="Q231" s="210"/>
      <c r="R231" s="210"/>
      <c r="S231" s="210"/>
      <c r="T231" s="211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05" t="s">
        <v>248</v>
      </c>
      <c r="AU231" s="205" t="s">
        <v>86</v>
      </c>
      <c r="AV231" s="15" t="s">
        <v>246</v>
      </c>
      <c r="AW231" s="15" t="s">
        <v>33</v>
      </c>
      <c r="AX231" s="15" t="s">
        <v>80</v>
      </c>
      <c r="AY231" s="205" t="s">
        <v>239</v>
      </c>
    </row>
    <row r="232" s="2" customFormat="1">
      <c r="A232" s="39"/>
      <c r="B232" s="174"/>
      <c r="C232" s="175" t="s">
        <v>1105</v>
      </c>
      <c r="D232" s="175" t="s">
        <v>241</v>
      </c>
      <c r="E232" s="176" t="s">
        <v>4808</v>
      </c>
      <c r="F232" s="177" t="s">
        <v>4809</v>
      </c>
      <c r="G232" s="178" t="s">
        <v>244</v>
      </c>
      <c r="H232" s="179">
        <v>3.2999999999999998</v>
      </c>
      <c r="I232" s="180"/>
      <c r="J232" s="181">
        <f>ROUND(I232*H232,2)</f>
        <v>0</v>
      </c>
      <c r="K232" s="177" t="s">
        <v>460</v>
      </c>
      <c r="L232" s="40"/>
      <c r="M232" s="182" t="s">
        <v>3</v>
      </c>
      <c r="N232" s="183" t="s">
        <v>45</v>
      </c>
      <c r="O232" s="73"/>
      <c r="P232" s="184">
        <f>O232*H232</f>
        <v>0</v>
      </c>
      <c r="Q232" s="184">
        <v>0</v>
      </c>
      <c r="R232" s="184">
        <f>Q232*H232</f>
        <v>0</v>
      </c>
      <c r="S232" s="184">
        <v>0</v>
      </c>
      <c r="T232" s="185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186" t="s">
        <v>246</v>
      </c>
      <c r="AT232" s="186" t="s">
        <v>241</v>
      </c>
      <c r="AU232" s="186" t="s">
        <v>86</v>
      </c>
      <c r="AY232" s="20" t="s">
        <v>239</v>
      </c>
      <c r="BE232" s="187">
        <f>IF(N232="základní",J232,0)</f>
        <v>0</v>
      </c>
      <c r="BF232" s="187">
        <f>IF(N232="snížená",J232,0)</f>
        <v>0</v>
      </c>
      <c r="BG232" s="187">
        <f>IF(N232="zákl. přenesená",J232,0)</f>
        <v>0</v>
      </c>
      <c r="BH232" s="187">
        <f>IF(N232="sníž. přenesená",J232,0)</f>
        <v>0</v>
      </c>
      <c r="BI232" s="187">
        <f>IF(N232="nulová",J232,0)</f>
        <v>0</v>
      </c>
      <c r="BJ232" s="20" t="s">
        <v>86</v>
      </c>
      <c r="BK232" s="187">
        <f>ROUND(I232*H232,2)</f>
        <v>0</v>
      </c>
      <c r="BL232" s="20" t="s">
        <v>246</v>
      </c>
      <c r="BM232" s="186" t="s">
        <v>1362</v>
      </c>
    </row>
    <row r="233" s="14" customFormat="1">
      <c r="A233" s="14"/>
      <c r="B233" s="196"/>
      <c r="C233" s="14"/>
      <c r="D233" s="189" t="s">
        <v>248</v>
      </c>
      <c r="E233" s="197" t="s">
        <v>3</v>
      </c>
      <c r="F233" s="198" t="s">
        <v>4810</v>
      </c>
      <c r="G233" s="14"/>
      <c r="H233" s="199">
        <v>3.2999999999999998</v>
      </c>
      <c r="I233" s="200"/>
      <c r="J233" s="14"/>
      <c r="K233" s="14"/>
      <c r="L233" s="196"/>
      <c r="M233" s="201"/>
      <c r="N233" s="202"/>
      <c r="O233" s="202"/>
      <c r="P233" s="202"/>
      <c r="Q233" s="202"/>
      <c r="R233" s="202"/>
      <c r="S233" s="202"/>
      <c r="T233" s="20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197" t="s">
        <v>248</v>
      </c>
      <c r="AU233" s="197" t="s">
        <v>86</v>
      </c>
      <c r="AV233" s="14" t="s">
        <v>86</v>
      </c>
      <c r="AW233" s="14" t="s">
        <v>33</v>
      </c>
      <c r="AX233" s="14" t="s">
        <v>73</v>
      </c>
      <c r="AY233" s="197" t="s">
        <v>239</v>
      </c>
    </row>
    <row r="234" s="15" customFormat="1">
      <c r="A234" s="15"/>
      <c r="B234" s="204"/>
      <c r="C234" s="15"/>
      <c r="D234" s="189" t="s">
        <v>248</v>
      </c>
      <c r="E234" s="205" t="s">
        <v>3</v>
      </c>
      <c r="F234" s="206" t="s">
        <v>251</v>
      </c>
      <c r="G234" s="15"/>
      <c r="H234" s="207">
        <v>3.2999999999999998</v>
      </c>
      <c r="I234" s="208"/>
      <c r="J234" s="15"/>
      <c r="K234" s="15"/>
      <c r="L234" s="204"/>
      <c r="M234" s="209"/>
      <c r="N234" s="210"/>
      <c r="O234" s="210"/>
      <c r="P234" s="210"/>
      <c r="Q234" s="210"/>
      <c r="R234" s="210"/>
      <c r="S234" s="210"/>
      <c r="T234" s="211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05" t="s">
        <v>248</v>
      </c>
      <c r="AU234" s="205" t="s">
        <v>86</v>
      </c>
      <c r="AV234" s="15" t="s">
        <v>246</v>
      </c>
      <c r="AW234" s="15" t="s">
        <v>33</v>
      </c>
      <c r="AX234" s="15" t="s">
        <v>80</v>
      </c>
      <c r="AY234" s="205" t="s">
        <v>239</v>
      </c>
    </row>
    <row r="235" s="2" customFormat="1">
      <c r="A235" s="39"/>
      <c r="B235" s="174"/>
      <c r="C235" s="175" t="s">
        <v>1110</v>
      </c>
      <c r="D235" s="175" t="s">
        <v>241</v>
      </c>
      <c r="E235" s="176" t="s">
        <v>4811</v>
      </c>
      <c r="F235" s="177" t="s">
        <v>4812</v>
      </c>
      <c r="G235" s="178" t="s">
        <v>326</v>
      </c>
      <c r="H235" s="179">
        <v>36.838000000000001</v>
      </c>
      <c r="I235" s="180"/>
      <c r="J235" s="181">
        <f>ROUND(I235*H235,2)</f>
        <v>0</v>
      </c>
      <c r="K235" s="177" t="s">
        <v>460</v>
      </c>
      <c r="L235" s="40"/>
      <c r="M235" s="182" t="s">
        <v>3</v>
      </c>
      <c r="N235" s="183" t="s">
        <v>45</v>
      </c>
      <c r="O235" s="73"/>
      <c r="P235" s="184">
        <f>O235*H235</f>
        <v>0</v>
      </c>
      <c r="Q235" s="184">
        <v>0</v>
      </c>
      <c r="R235" s="184">
        <f>Q235*H235</f>
        <v>0</v>
      </c>
      <c r="S235" s="184">
        <v>0</v>
      </c>
      <c r="T235" s="185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186" t="s">
        <v>246</v>
      </c>
      <c r="AT235" s="186" t="s">
        <v>241</v>
      </c>
      <c r="AU235" s="186" t="s">
        <v>86</v>
      </c>
      <c r="AY235" s="20" t="s">
        <v>239</v>
      </c>
      <c r="BE235" s="187">
        <f>IF(N235="základní",J235,0)</f>
        <v>0</v>
      </c>
      <c r="BF235" s="187">
        <f>IF(N235="snížená",J235,0)</f>
        <v>0</v>
      </c>
      <c r="BG235" s="187">
        <f>IF(N235="zákl. přenesená",J235,0)</f>
        <v>0</v>
      </c>
      <c r="BH235" s="187">
        <f>IF(N235="sníž. přenesená",J235,0)</f>
        <v>0</v>
      </c>
      <c r="BI235" s="187">
        <f>IF(N235="nulová",J235,0)</f>
        <v>0</v>
      </c>
      <c r="BJ235" s="20" t="s">
        <v>86</v>
      </c>
      <c r="BK235" s="187">
        <f>ROUND(I235*H235,2)</f>
        <v>0</v>
      </c>
      <c r="BL235" s="20" t="s">
        <v>246</v>
      </c>
      <c r="BM235" s="186" t="s">
        <v>1373</v>
      </c>
    </row>
    <row r="236" s="2" customFormat="1">
      <c r="A236" s="39"/>
      <c r="B236" s="174"/>
      <c r="C236" s="212" t="s">
        <v>1115</v>
      </c>
      <c r="D236" s="212" t="s">
        <v>294</v>
      </c>
      <c r="E236" s="213" t="s">
        <v>4813</v>
      </c>
      <c r="F236" s="214" t="s">
        <v>4814</v>
      </c>
      <c r="G236" s="215" t="s">
        <v>326</v>
      </c>
      <c r="H236" s="216">
        <v>34.670000000000002</v>
      </c>
      <c r="I236" s="217"/>
      <c r="J236" s="218">
        <f>ROUND(I236*H236,2)</f>
        <v>0</v>
      </c>
      <c r="K236" s="214" t="s">
        <v>245</v>
      </c>
      <c r="L236" s="219"/>
      <c r="M236" s="220" t="s">
        <v>3</v>
      </c>
      <c r="N236" s="221" t="s">
        <v>45</v>
      </c>
      <c r="O236" s="73"/>
      <c r="P236" s="184">
        <f>O236*H236</f>
        <v>0</v>
      </c>
      <c r="Q236" s="184">
        <v>0</v>
      </c>
      <c r="R236" s="184">
        <f>Q236*H236</f>
        <v>0</v>
      </c>
      <c r="S236" s="184">
        <v>0</v>
      </c>
      <c r="T236" s="185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186" t="s">
        <v>287</v>
      </c>
      <c r="AT236" s="186" t="s">
        <v>294</v>
      </c>
      <c r="AU236" s="186" t="s">
        <v>86</v>
      </c>
      <c r="AY236" s="20" t="s">
        <v>239</v>
      </c>
      <c r="BE236" s="187">
        <f>IF(N236="základní",J236,0)</f>
        <v>0</v>
      </c>
      <c r="BF236" s="187">
        <f>IF(N236="snížená",J236,0)</f>
        <v>0</v>
      </c>
      <c r="BG236" s="187">
        <f>IF(N236="zákl. přenesená",J236,0)</f>
        <v>0</v>
      </c>
      <c r="BH236" s="187">
        <f>IF(N236="sníž. přenesená",J236,0)</f>
        <v>0</v>
      </c>
      <c r="BI236" s="187">
        <f>IF(N236="nulová",J236,0)</f>
        <v>0</v>
      </c>
      <c r="BJ236" s="20" t="s">
        <v>86</v>
      </c>
      <c r="BK236" s="187">
        <f>ROUND(I236*H236,2)</f>
        <v>0</v>
      </c>
      <c r="BL236" s="20" t="s">
        <v>246</v>
      </c>
      <c r="BM236" s="186" t="s">
        <v>1384</v>
      </c>
    </row>
    <row r="237" s="14" customFormat="1">
      <c r="A237" s="14"/>
      <c r="B237" s="196"/>
      <c r="C237" s="14"/>
      <c r="D237" s="189" t="s">
        <v>248</v>
      </c>
      <c r="E237" s="197" t="s">
        <v>3</v>
      </c>
      <c r="F237" s="198" t="s">
        <v>4815</v>
      </c>
      <c r="G237" s="14"/>
      <c r="H237" s="199">
        <v>34.670000000000002</v>
      </c>
      <c r="I237" s="200"/>
      <c r="J237" s="14"/>
      <c r="K237" s="14"/>
      <c r="L237" s="196"/>
      <c r="M237" s="201"/>
      <c r="N237" s="202"/>
      <c r="O237" s="202"/>
      <c r="P237" s="202"/>
      <c r="Q237" s="202"/>
      <c r="R237" s="202"/>
      <c r="S237" s="202"/>
      <c r="T237" s="20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197" t="s">
        <v>248</v>
      </c>
      <c r="AU237" s="197" t="s">
        <v>86</v>
      </c>
      <c r="AV237" s="14" t="s">
        <v>86</v>
      </c>
      <c r="AW237" s="14" t="s">
        <v>33</v>
      </c>
      <c r="AX237" s="14" t="s">
        <v>73</v>
      </c>
      <c r="AY237" s="197" t="s">
        <v>239</v>
      </c>
    </row>
    <row r="238" s="15" customFormat="1">
      <c r="A238" s="15"/>
      <c r="B238" s="204"/>
      <c r="C238" s="15"/>
      <c r="D238" s="189" t="s">
        <v>248</v>
      </c>
      <c r="E238" s="205" t="s">
        <v>3</v>
      </c>
      <c r="F238" s="206" t="s">
        <v>251</v>
      </c>
      <c r="G238" s="15"/>
      <c r="H238" s="207">
        <v>34.670000000000002</v>
      </c>
      <c r="I238" s="208"/>
      <c r="J238" s="15"/>
      <c r="K238" s="15"/>
      <c r="L238" s="204"/>
      <c r="M238" s="209"/>
      <c r="N238" s="210"/>
      <c r="O238" s="210"/>
      <c r="P238" s="210"/>
      <c r="Q238" s="210"/>
      <c r="R238" s="210"/>
      <c r="S238" s="210"/>
      <c r="T238" s="211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05" t="s">
        <v>248</v>
      </c>
      <c r="AU238" s="205" t="s">
        <v>86</v>
      </c>
      <c r="AV238" s="15" t="s">
        <v>246</v>
      </c>
      <c r="AW238" s="15" t="s">
        <v>33</v>
      </c>
      <c r="AX238" s="15" t="s">
        <v>80</v>
      </c>
      <c r="AY238" s="205" t="s">
        <v>239</v>
      </c>
    </row>
    <row r="239" s="2" customFormat="1">
      <c r="A239" s="39"/>
      <c r="B239" s="174"/>
      <c r="C239" s="212" t="s">
        <v>1123</v>
      </c>
      <c r="D239" s="212" t="s">
        <v>294</v>
      </c>
      <c r="E239" s="213" t="s">
        <v>4816</v>
      </c>
      <c r="F239" s="214" t="s">
        <v>4817</v>
      </c>
      <c r="G239" s="215" t="s">
        <v>326</v>
      </c>
      <c r="H239" s="216">
        <v>7.5750000000000002</v>
      </c>
      <c r="I239" s="217"/>
      <c r="J239" s="218">
        <f>ROUND(I239*H239,2)</f>
        <v>0</v>
      </c>
      <c r="K239" s="214" t="s">
        <v>245</v>
      </c>
      <c r="L239" s="219"/>
      <c r="M239" s="220" t="s">
        <v>3</v>
      </c>
      <c r="N239" s="221" t="s">
        <v>45</v>
      </c>
      <c r="O239" s="73"/>
      <c r="P239" s="184">
        <f>O239*H239</f>
        <v>0</v>
      </c>
      <c r="Q239" s="184">
        <v>0</v>
      </c>
      <c r="R239" s="184">
        <f>Q239*H239</f>
        <v>0</v>
      </c>
      <c r="S239" s="184">
        <v>0</v>
      </c>
      <c r="T239" s="185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186" t="s">
        <v>287</v>
      </c>
      <c r="AT239" s="186" t="s">
        <v>294</v>
      </c>
      <c r="AU239" s="186" t="s">
        <v>86</v>
      </c>
      <c r="AY239" s="20" t="s">
        <v>239</v>
      </c>
      <c r="BE239" s="187">
        <f>IF(N239="základní",J239,0)</f>
        <v>0</v>
      </c>
      <c r="BF239" s="187">
        <f>IF(N239="snížená",J239,0)</f>
        <v>0</v>
      </c>
      <c r="BG239" s="187">
        <f>IF(N239="zákl. přenesená",J239,0)</f>
        <v>0</v>
      </c>
      <c r="BH239" s="187">
        <f>IF(N239="sníž. přenesená",J239,0)</f>
        <v>0</v>
      </c>
      <c r="BI239" s="187">
        <f>IF(N239="nulová",J239,0)</f>
        <v>0</v>
      </c>
      <c r="BJ239" s="20" t="s">
        <v>86</v>
      </c>
      <c r="BK239" s="187">
        <f>ROUND(I239*H239,2)</f>
        <v>0</v>
      </c>
      <c r="BL239" s="20" t="s">
        <v>246</v>
      </c>
      <c r="BM239" s="186" t="s">
        <v>1392</v>
      </c>
    </row>
    <row r="240" s="14" customFormat="1">
      <c r="A240" s="14"/>
      <c r="B240" s="196"/>
      <c r="C240" s="14"/>
      <c r="D240" s="189" t="s">
        <v>248</v>
      </c>
      <c r="E240" s="197" t="s">
        <v>3</v>
      </c>
      <c r="F240" s="198" t="s">
        <v>4818</v>
      </c>
      <c r="G240" s="14"/>
      <c r="H240" s="199">
        <v>7.5750000000000002</v>
      </c>
      <c r="I240" s="200"/>
      <c r="J240" s="14"/>
      <c r="K240" s="14"/>
      <c r="L240" s="196"/>
      <c r="M240" s="201"/>
      <c r="N240" s="202"/>
      <c r="O240" s="202"/>
      <c r="P240" s="202"/>
      <c r="Q240" s="202"/>
      <c r="R240" s="202"/>
      <c r="S240" s="202"/>
      <c r="T240" s="20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197" t="s">
        <v>248</v>
      </c>
      <c r="AU240" s="197" t="s">
        <v>86</v>
      </c>
      <c r="AV240" s="14" t="s">
        <v>86</v>
      </c>
      <c r="AW240" s="14" t="s">
        <v>33</v>
      </c>
      <c r="AX240" s="14" t="s">
        <v>73</v>
      </c>
      <c r="AY240" s="197" t="s">
        <v>239</v>
      </c>
    </row>
    <row r="241" s="15" customFormat="1">
      <c r="A241" s="15"/>
      <c r="B241" s="204"/>
      <c r="C241" s="15"/>
      <c r="D241" s="189" t="s">
        <v>248</v>
      </c>
      <c r="E241" s="205" t="s">
        <v>3</v>
      </c>
      <c r="F241" s="206" t="s">
        <v>251</v>
      </c>
      <c r="G241" s="15"/>
      <c r="H241" s="207">
        <v>7.5750000000000002</v>
      </c>
      <c r="I241" s="208"/>
      <c r="J241" s="15"/>
      <c r="K241" s="15"/>
      <c r="L241" s="204"/>
      <c r="M241" s="209"/>
      <c r="N241" s="210"/>
      <c r="O241" s="210"/>
      <c r="P241" s="210"/>
      <c r="Q241" s="210"/>
      <c r="R241" s="210"/>
      <c r="S241" s="210"/>
      <c r="T241" s="211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05" t="s">
        <v>248</v>
      </c>
      <c r="AU241" s="205" t="s">
        <v>86</v>
      </c>
      <c r="AV241" s="15" t="s">
        <v>246</v>
      </c>
      <c r="AW241" s="15" t="s">
        <v>33</v>
      </c>
      <c r="AX241" s="15" t="s">
        <v>80</v>
      </c>
      <c r="AY241" s="205" t="s">
        <v>239</v>
      </c>
    </row>
    <row r="242" s="2" customFormat="1" ht="33" customHeight="1">
      <c r="A242" s="39"/>
      <c r="B242" s="174"/>
      <c r="C242" s="175" t="s">
        <v>1128</v>
      </c>
      <c r="D242" s="175" t="s">
        <v>241</v>
      </c>
      <c r="E242" s="176" t="s">
        <v>4819</v>
      </c>
      <c r="F242" s="177" t="s">
        <v>4820</v>
      </c>
      <c r="G242" s="178" t="s">
        <v>326</v>
      </c>
      <c r="H242" s="179">
        <v>11.4</v>
      </c>
      <c r="I242" s="180"/>
      <c r="J242" s="181">
        <f>ROUND(I242*H242,2)</f>
        <v>0</v>
      </c>
      <c r="K242" s="177" t="s">
        <v>460</v>
      </c>
      <c r="L242" s="40"/>
      <c r="M242" s="182" t="s">
        <v>3</v>
      </c>
      <c r="N242" s="183" t="s">
        <v>45</v>
      </c>
      <c r="O242" s="73"/>
      <c r="P242" s="184">
        <f>O242*H242</f>
        <v>0</v>
      </c>
      <c r="Q242" s="184">
        <v>0</v>
      </c>
      <c r="R242" s="184">
        <f>Q242*H242</f>
        <v>0</v>
      </c>
      <c r="S242" s="184">
        <v>0</v>
      </c>
      <c r="T242" s="185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186" t="s">
        <v>246</v>
      </c>
      <c r="AT242" s="186" t="s">
        <v>241</v>
      </c>
      <c r="AU242" s="186" t="s">
        <v>86</v>
      </c>
      <c r="AY242" s="20" t="s">
        <v>239</v>
      </c>
      <c r="BE242" s="187">
        <f>IF(N242="základní",J242,0)</f>
        <v>0</v>
      </c>
      <c r="BF242" s="187">
        <f>IF(N242="snížená",J242,0)</f>
        <v>0</v>
      </c>
      <c r="BG242" s="187">
        <f>IF(N242="zákl. přenesená",J242,0)</f>
        <v>0</v>
      </c>
      <c r="BH242" s="187">
        <f>IF(N242="sníž. přenesená",J242,0)</f>
        <v>0</v>
      </c>
      <c r="BI242" s="187">
        <f>IF(N242="nulová",J242,0)</f>
        <v>0</v>
      </c>
      <c r="BJ242" s="20" t="s">
        <v>86</v>
      </c>
      <c r="BK242" s="187">
        <f>ROUND(I242*H242,2)</f>
        <v>0</v>
      </c>
      <c r="BL242" s="20" t="s">
        <v>246</v>
      </c>
      <c r="BM242" s="186" t="s">
        <v>1408</v>
      </c>
    </row>
    <row r="243" s="14" customFormat="1">
      <c r="A243" s="14"/>
      <c r="B243" s="196"/>
      <c r="C243" s="14"/>
      <c r="D243" s="189" t="s">
        <v>248</v>
      </c>
      <c r="E243" s="197" t="s">
        <v>3</v>
      </c>
      <c r="F243" s="198" t="s">
        <v>4821</v>
      </c>
      <c r="G243" s="14"/>
      <c r="H243" s="199">
        <v>11.4</v>
      </c>
      <c r="I243" s="200"/>
      <c r="J243" s="14"/>
      <c r="K243" s="14"/>
      <c r="L243" s="196"/>
      <c r="M243" s="201"/>
      <c r="N243" s="202"/>
      <c r="O243" s="202"/>
      <c r="P243" s="202"/>
      <c r="Q243" s="202"/>
      <c r="R243" s="202"/>
      <c r="S243" s="202"/>
      <c r="T243" s="20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197" t="s">
        <v>248</v>
      </c>
      <c r="AU243" s="197" t="s">
        <v>86</v>
      </c>
      <c r="AV243" s="14" t="s">
        <v>86</v>
      </c>
      <c r="AW243" s="14" t="s">
        <v>33</v>
      </c>
      <c r="AX243" s="14" t="s">
        <v>73</v>
      </c>
      <c r="AY243" s="197" t="s">
        <v>239</v>
      </c>
    </row>
    <row r="244" s="15" customFormat="1">
      <c r="A244" s="15"/>
      <c r="B244" s="204"/>
      <c r="C244" s="15"/>
      <c r="D244" s="189" t="s">
        <v>248</v>
      </c>
      <c r="E244" s="205" t="s">
        <v>3</v>
      </c>
      <c r="F244" s="206" t="s">
        <v>251</v>
      </c>
      <c r="G244" s="15"/>
      <c r="H244" s="207">
        <v>11.4</v>
      </c>
      <c r="I244" s="208"/>
      <c r="J244" s="15"/>
      <c r="K244" s="15"/>
      <c r="L244" s="204"/>
      <c r="M244" s="209"/>
      <c r="N244" s="210"/>
      <c r="O244" s="210"/>
      <c r="P244" s="210"/>
      <c r="Q244" s="210"/>
      <c r="R244" s="210"/>
      <c r="S244" s="210"/>
      <c r="T244" s="211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05" t="s">
        <v>248</v>
      </c>
      <c r="AU244" s="205" t="s">
        <v>86</v>
      </c>
      <c r="AV244" s="15" t="s">
        <v>246</v>
      </c>
      <c r="AW244" s="15" t="s">
        <v>33</v>
      </c>
      <c r="AX244" s="15" t="s">
        <v>80</v>
      </c>
      <c r="AY244" s="205" t="s">
        <v>239</v>
      </c>
    </row>
    <row r="245" s="2" customFormat="1" ht="16.5" customHeight="1">
      <c r="A245" s="39"/>
      <c r="B245" s="174"/>
      <c r="C245" s="212" t="s">
        <v>1141</v>
      </c>
      <c r="D245" s="212" t="s">
        <v>294</v>
      </c>
      <c r="E245" s="213" t="s">
        <v>4822</v>
      </c>
      <c r="F245" s="214" t="s">
        <v>4823</v>
      </c>
      <c r="G245" s="215" t="s">
        <v>326</v>
      </c>
      <c r="H245" s="216">
        <v>11.4</v>
      </c>
      <c r="I245" s="217"/>
      <c r="J245" s="218">
        <f>ROUND(I245*H245,2)</f>
        <v>0</v>
      </c>
      <c r="K245" s="214" t="s">
        <v>245</v>
      </c>
      <c r="L245" s="219"/>
      <c r="M245" s="220" t="s">
        <v>3</v>
      </c>
      <c r="N245" s="221" t="s">
        <v>45</v>
      </c>
      <c r="O245" s="73"/>
      <c r="P245" s="184">
        <f>O245*H245</f>
        <v>0</v>
      </c>
      <c r="Q245" s="184">
        <v>0</v>
      </c>
      <c r="R245" s="184">
        <f>Q245*H245</f>
        <v>0</v>
      </c>
      <c r="S245" s="184">
        <v>0</v>
      </c>
      <c r="T245" s="185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186" t="s">
        <v>287</v>
      </c>
      <c r="AT245" s="186" t="s">
        <v>294</v>
      </c>
      <c r="AU245" s="186" t="s">
        <v>86</v>
      </c>
      <c r="AY245" s="20" t="s">
        <v>239</v>
      </c>
      <c r="BE245" s="187">
        <f>IF(N245="základní",J245,0)</f>
        <v>0</v>
      </c>
      <c r="BF245" s="187">
        <f>IF(N245="snížená",J245,0)</f>
        <v>0</v>
      </c>
      <c r="BG245" s="187">
        <f>IF(N245="zákl. přenesená",J245,0)</f>
        <v>0</v>
      </c>
      <c r="BH245" s="187">
        <f>IF(N245="sníž. přenesená",J245,0)</f>
        <v>0</v>
      </c>
      <c r="BI245" s="187">
        <f>IF(N245="nulová",J245,0)</f>
        <v>0</v>
      </c>
      <c r="BJ245" s="20" t="s">
        <v>86</v>
      </c>
      <c r="BK245" s="187">
        <f>ROUND(I245*H245,2)</f>
        <v>0</v>
      </c>
      <c r="BL245" s="20" t="s">
        <v>246</v>
      </c>
      <c r="BM245" s="186" t="s">
        <v>1417</v>
      </c>
    </row>
    <row r="246" s="2" customFormat="1" ht="33" customHeight="1">
      <c r="A246" s="39"/>
      <c r="B246" s="174"/>
      <c r="C246" s="175" t="s">
        <v>1146</v>
      </c>
      <c r="D246" s="175" t="s">
        <v>241</v>
      </c>
      <c r="E246" s="176" t="s">
        <v>1335</v>
      </c>
      <c r="F246" s="177" t="s">
        <v>4824</v>
      </c>
      <c r="G246" s="178" t="s">
        <v>326</v>
      </c>
      <c r="H246" s="179">
        <v>38.340000000000003</v>
      </c>
      <c r="I246" s="180"/>
      <c r="J246" s="181">
        <f>ROUND(I246*H246,2)</f>
        <v>0</v>
      </c>
      <c r="K246" s="177" t="s">
        <v>460</v>
      </c>
      <c r="L246" s="40"/>
      <c r="M246" s="182" t="s">
        <v>3</v>
      </c>
      <c r="N246" s="183" t="s">
        <v>45</v>
      </c>
      <c r="O246" s="73"/>
      <c r="P246" s="184">
        <f>O246*H246</f>
        <v>0</v>
      </c>
      <c r="Q246" s="184">
        <v>0</v>
      </c>
      <c r="R246" s="184">
        <f>Q246*H246</f>
        <v>0</v>
      </c>
      <c r="S246" s="184">
        <v>0</v>
      </c>
      <c r="T246" s="185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186" t="s">
        <v>246</v>
      </c>
      <c r="AT246" s="186" t="s">
        <v>241</v>
      </c>
      <c r="AU246" s="186" t="s">
        <v>86</v>
      </c>
      <c r="AY246" s="20" t="s">
        <v>239</v>
      </c>
      <c r="BE246" s="187">
        <f>IF(N246="základní",J246,0)</f>
        <v>0</v>
      </c>
      <c r="BF246" s="187">
        <f>IF(N246="snížená",J246,0)</f>
        <v>0</v>
      </c>
      <c r="BG246" s="187">
        <f>IF(N246="zákl. přenesená",J246,0)</f>
        <v>0</v>
      </c>
      <c r="BH246" s="187">
        <f>IF(N246="sníž. přenesená",J246,0)</f>
        <v>0</v>
      </c>
      <c r="BI246" s="187">
        <f>IF(N246="nulová",J246,0)</f>
        <v>0</v>
      </c>
      <c r="BJ246" s="20" t="s">
        <v>86</v>
      </c>
      <c r="BK246" s="187">
        <f>ROUND(I246*H246,2)</f>
        <v>0</v>
      </c>
      <c r="BL246" s="20" t="s">
        <v>246</v>
      </c>
      <c r="BM246" s="186" t="s">
        <v>1425</v>
      </c>
    </row>
    <row r="247" s="14" customFormat="1">
      <c r="A247" s="14"/>
      <c r="B247" s="196"/>
      <c r="C247" s="14"/>
      <c r="D247" s="189" t="s">
        <v>248</v>
      </c>
      <c r="E247" s="197" t="s">
        <v>3</v>
      </c>
      <c r="F247" s="198" t="s">
        <v>4825</v>
      </c>
      <c r="G247" s="14"/>
      <c r="H247" s="199">
        <v>22.300000000000001</v>
      </c>
      <c r="I247" s="200"/>
      <c r="J247" s="14"/>
      <c r="K247" s="14"/>
      <c r="L247" s="196"/>
      <c r="M247" s="201"/>
      <c r="N247" s="202"/>
      <c r="O247" s="202"/>
      <c r="P247" s="202"/>
      <c r="Q247" s="202"/>
      <c r="R247" s="202"/>
      <c r="S247" s="202"/>
      <c r="T247" s="20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197" t="s">
        <v>248</v>
      </c>
      <c r="AU247" s="197" t="s">
        <v>86</v>
      </c>
      <c r="AV247" s="14" t="s">
        <v>86</v>
      </c>
      <c r="AW247" s="14" t="s">
        <v>33</v>
      </c>
      <c r="AX247" s="14" t="s">
        <v>73</v>
      </c>
      <c r="AY247" s="197" t="s">
        <v>239</v>
      </c>
    </row>
    <row r="248" s="14" customFormat="1">
      <c r="A248" s="14"/>
      <c r="B248" s="196"/>
      <c r="C248" s="14"/>
      <c r="D248" s="189" t="s">
        <v>248</v>
      </c>
      <c r="E248" s="197" t="s">
        <v>3</v>
      </c>
      <c r="F248" s="198" t="s">
        <v>4826</v>
      </c>
      <c r="G248" s="14"/>
      <c r="H248" s="199">
        <v>16.039999999999999</v>
      </c>
      <c r="I248" s="200"/>
      <c r="J248" s="14"/>
      <c r="K248" s="14"/>
      <c r="L248" s="196"/>
      <c r="M248" s="201"/>
      <c r="N248" s="202"/>
      <c r="O248" s="202"/>
      <c r="P248" s="202"/>
      <c r="Q248" s="202"/>
      <c r="R248" s="202"/>
      <c r="S248" s="202"/>
      <c r="T248" s="20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197" t="s">
        <v>248</v>
      </c>
      <c r="AU248" s="197" t="s">
        <v>86</v>
      </c>
      <c r="AV248" s="14" t="s">
        <v>86</v>
      </c>
      <c r="AW248" s="14" t="s">
        <v>33</v>
      </c>
      <c r="AX248" s="14" t="s">
        <v>73</v>
      </c>
      <c r="AY248" s="197" t="s">
        <v>239</v>
      </c>
    </row>
    <row r="249" s="15" customFormat="1">
      <c r="A249" s="15"/>
      <c r="B249" s="204"/>
      <c r="C249" s="15"/>
      <c r="D249" s="189" t="s">
        <v>248</v>
      </c>
      <c r="E249" s="205" t="s">
        <v>3</v>
      </c>
      <c r="F249" s="206" t="s">
        <v>4688</v>
      </c>
      <c r="G249" s="15"/>
      <c r="H249" s="207">
        <v>38.340000000000003</v>
      </c>
      <c r="I249" s="208"/>
      <c r="J249" s="15"/>
      <c r="K249" s="15"/>
      <c r="L249" s="204"/>
      <c r="M249" s="209"/>
      <c r="N249" s="210"/>
      <c r="O249" s="210"/>
      <c r="P249" s="210"/>
      <c r="Q249" s="210"/>
      <c r="R249" s="210"/>
      <c r="S249" s="210"/>
      <c r="T249" s="211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05" t="s">
        <v>248</v>
      </c>
      <c r="AU249" s="205" t="s">
        <v>86</v>
      </c>
      <c r="AV249" s="15" t="s">
        <v>246</v>
      </c>
      <c r="AW249" s="15" t="s">
        <v>33</v>
      </c>
      <c r="AX249" s="15" t="s">
        <v>80</v>
      </c>
      <c r="AY249" s="205" t="s">
        <v>239</v>
      </c>
    </row>
    <row r="250" s="2" customFormat="1" ht="16.5" customHeight="1">
      <c r="A250" s="39"/>
      <c r="B250" s="174"/>
      <c r="C250" s="212" t="s">
        <v>1150</v>
      </c>
      <c r="D250" s="212" t="s">
        <v>294</v>
      </c>
      <c r="E250" s="213" t="s">
        <v>4827</v>
      </c>
      <c r="F250" s="214" t="s">
        <v>4828</v>
      </c>
      <c r="G250" s="215" t="s">
        <v>326</v>
      </c>
      <c r="H250" s="216">
        <v>38.722999999999999</v>
      </c>
      <c r="I250" s="217"/>
      <c r="J250" s="218">
        <f>ROUND(I250*H250,2)</f>
        <v>0</v>
      </c>
      <c r="K250" s="214" t="s">
        <v>245</v>
      </c>
      <c r="L250" s="219"/>
      <c r="M250" s="220" t="s">
        <v>3</v>
      </c>
      <c r="N250" s="221" t="s">
        <v>45</v>
      </c>
      <c r="O250" s="73"/>
      <c r="P250" s="184">
        <f>O250*H250</f>
        <v>0</v>
      </c>
      <c r="Q250" s="184">
        <v>0</v>
      </c>
      <c r="R250" s="184">
        <f>Q250*H250</f>
        <v>0</v>
      </c>
      <c r="S250" s="184">
        <v>0</v>
      </c>
      <c r="T250" s="185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186" t="s">
        <v>287</v>
      </c>
      <c r="AT250" s="186" t="s">
        <v>294</v>
      </c>
      <c r="AU250" s="186" t="s">
        <v>86</v>
      </c>
      <c r="AY250" s="20" t="s">
        <v>239</v>
      </c>
      <c r="BE250" s="187">
        <f>IF(N250="základní",J250,0)</f>
        <v>0</v>
      </c>
      <c r="BF250" s="187">
        <f>IF(N250="snížená",J250,0)</f>
        <v>0</v>
      </c>
      <c r="BG250" s="187">
        <f>IF(N250="zákl. přenesená",J250,0)</f>
        <v>0</v>
      </c>
      <c r="BH250" s="187">
        <f>IF(N250="sníž. přenesená",J250,0)</f>
        <v>0</v>
      </c>
      <c r="BI250" s="187">
        <f>IF(N250="nulová",J250,0)</f>
        <v>0</v>
      </c>
      <c r="BJ250" s="20" t="s">
        <v>86</v>
      </c>
      <c r="BK250" s="187">
        <f>ROUND(I250*H250,2)</f>
        <v>0</v>
      </c>
      <c r="BL250" s="20" t="s">
        <v>246</v>
      </c>
      <c r="BM250" s="186" t="s">
        <v>1438</v>
      </c>
    </row>
    <row r="251" s="2" customFormat="1">
      <c r="A251" s="39"/>
      <c r="B251" s="174"/>
      <c r="C251" s="175" t="s">
        <v>1154</v>
      </c>
      <c r="D251" s="175" t="s">
        <v>241</v>
      </c>
      <c r="E251" s="176" t="s">
        <v>4829</v>
      </c>
      <c r="F251" s="177" t="s">
        <v>4830</v>
      </c>
      <c r="G251" s="178" t="s">
        <v>326</v>
      </c>
      <c r="H251" s="179">
        <v>10</v>
      </c>
      <c r="I251" s="180"/>
      <c r="J251" s="181">
        <f>ROUND(I251*H251,2)</f>
        <v>0</v>
      </c>
      <c r="K251" s="177" t="s">
        <v>460</v>
      </c>
      <c r="L251" s="40"/>
      <c r="M251" s="182" t="s">
        <v>3</v>
      </c>
      <c r="N251" s="183" t="s">
        <v>45</v>
      </c>
      <c r="O251" s="73"/>
      <c r="P251" s="184">
        <f>O251*H251</f>
        <v>0</v>
      </c>
      <c r="Q251" s="184">
        <v>0</v>
      </c>
      <c r="R251" s="184">
        <f>Q251*H251</f>
        <v>0</v>
      </c>
      <c r="S251" s="184">
        <v>0</v>
      </c>
      <c r="T251" s="185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186" t="s">
        <v>246</v>
      </c>
      <c r="AT251" s="186" t="s">
        <v>241</v>
      </c>
      <c r="AU251" s="186" t="s">
        <v>86</v>
      </c>
      <c r="AY251" s="20" t="s">
        <v>239</v>
      </c>
      <c r="BE251" s="187">
        <f>IF(N251="základní",J251,0)</f>
        <v>0</v>
      </c>
      <c r="BF251" s="187">
        <f>IF(N251="snížená",J251,0)</f>
        <v>0</v>
      </c>
      <c r="BG251" s="187">
        <f>IF(N251="zákl. přenesená",J251,0)</f>
        <v>0</v>
      </c>
      <c r="BH251" s="187">
        <f>IF(N251="sníž. přenesená",J251,0)</f>
        <v>0</v>
      </c>
      <c r="BI251" s="187">
        <f>IF(N251="nulová",J251,0)</f>
        <v>0</v>
      </c>
      <c r="BJ251" s="20" t="s">
        <v>86</v>
      </c>
      <c r="BK251" s="187">
        <f>ROUND(I251*H251,2)</f>
        <v>0</v>
      </c>
      <c r="BL251" s="20" t="s">
        <v>246</v>
      </c>
      <c r="BM251" s="186" t="s">
        <v>1453</v>
      </c>
    </row>
    <row r="252" s="2" customFormat="1">
      <c r="A252" s="39"/>
      <c r="B252" s="40"/>
      <c r="C252" s="39"/>
      <c r="D252" s="189" t="s">
        <v>391</v>
      </c>
      <c r="E252" s="39"/>
      <c r="F252" s="227" t="s">
        <v>4831</v>
      </c>
      <c r="G252" s="39"/>
      <c r="H252" s="39"/>
      <c r="I252" s="228"/>
      <c r="J252" s="39"/>
      <c r="K252" s="39"/>
      <c r="L252" s="40"/>
      <c r="M252" s="229"/>
      <c r="N252" s="230"/>
      <c r="O252" s="73"/>
      <c r="P252" s="73"/>
      <c r="Q252" s="73"/>
      <c r="R252" s="73"/>
      <c r="S252" s="73"/>
      <c r="T252" s="74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20" t="s">
        <v>391</v>
      </c>
      <c r="AU252" s="20" t="s">
        <v>86</v>
      </c>
    </row>
    <row r="253" s="2" customFormat="1">
      <c r="A253" s="39"/>
      <c r="B253" s="174"/>
      <c r="C253" s="175" t="s">
        <v>1163</v>
      </c>
      <c r="D253" s="175" t="s">
        <v>241</v>
      </c>
      <c r="E253" s="176" t="s">
        <v>4832</v>
      </c>
      <c r="F253" s="177" t="s">
        <v>4833</v>
      </c>
      <c r="G253" s="178" t="s">
        <v>326</v>
      </c>
      <c r="H253" s="179">
        <v>47</v>
      </c>
      <c r="I253" s="180"/>
      <c r="J253" s="181">
        <f>ROUND(I253*H253,2)</f>
        <v>0</v>
      </c>
      <c r="K253" s="177" t="s">
        <v>460</v>
      </c>
      <c r="L253" s="40"/>
      <c r="M253" s="182" t="s">
        <v>3</v>
      </c>
      <c r="N253" s="183" t="s">
        <v>45</v>
      </c>
      <c r="O253" s="73"/>
      <c r="P253" s="184">
        <f>O253*H253</f>
        <v>0</v>
      </c>
      <c r="Q253" s="184">
        <v>0</v>
      </c>
      <c r="R253" s="184">
        <f>Q253*H253</f>
        <v>0</v>
      </c>
      <c r="S253" s="184">
        <v>0</v>
      </c>
      <c r="T253" s="185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186" t="s">
        <v>246</v>
      </c>
      <c r="AT253" s="186" t="s">
        <v>241</v>
      </c>
      <c r="AU253" s="186" t="s">
        <v>86</v>
      </c>
      <c r="AY253" s="20" t="s">
        <v>239</v>
      </c>
      <c r="BE253" s="187">
        <f>IF(N253="základní",J253,0)</f>
        <v>0</v>
      </c>
      <c r="BF253" s="187">
        <f>IF(N253="snížená",J253,0)</f>
        <v>0</v>
      </c>
      <c r="BG253" s="187">
        <f>IF(N253="zákl. přenesená",J253,0)</f>
        <v>0</v>
      </c>
      <c r="BH253" s="187">
        <f>IF(N253="sníž. přenesená",J253,0)</f>
        <v>0</v>
      </c>
      <c r="BI253" s="187">
        <f>IF(N253="nulová",J253,0)</f>
        <v>0</v>
      </c>
      <c r="BJ253" s="20" t="s">
        <v>86</v>
      </c>
      <c r="BK253" s="187">
        <f>ROUND(I253*H253,2)</f>
        <v>0</v>
      </c>
      <c r="BL253" s="20" t="s">
        <v>246</v>
      </c>
      <c r="BM253" s="186" t="s">
        <v>1464</v>
      </c>
    </row>
    <row r="254" s="2" customFormat="1">
      <c r="A254" s="39"/>
      <c r="B254" s="40"/>
      <c r="C254" s="39"/>
      <c r="D254" s="189" t="s">
        <v>391</v>
      </c>
      <c r="E254" s="39"/>
      <c r="F254" s="227" t="s">
        <v>4834</v>
      </c>
      <c r="G254" s="39"/>
      <c r="H254" s="39"/>
      <c r="I254" s="228"/>
      <c r="J254" s="39"/>
      <c r="K254" s="39"/>
      <c r="L254" s="40"/>
      <c r="M254" s="229"/>
      <c r="N254" s="230"/>
      <c r="O254" s="73"/>
      <c r="P254" s="73"/>
      <c r="Q254" s="73"/>
      <c r="R254" s="73"/>
      <c r="S254" s="73"/>
      <c r="T254" s="74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20" t="s">
        <v>391</v>
      </c>
      <c r="AU254" s="20" t="s">
        <v>86</v>
      </c>
    </row>
    <row r="255" s="2" customFormat="1" ht="33" customHeight="1">
      <c r="A255" s="39"/>
      <c r="B255" s="174"/>
      <c r="C255" s="175" t="s">
        <v>1169</v>
      </c>
      <c r="D255" s="175" t="s">
        <v>241</v>
      </c>
      <c r="E255" s="176" t="s">
        <v>4835</v>
      </c>
      <c r="F255" s="177" t="s">
        <v>4836</v>
      </c>
      <c r="G255" s="178" t="s">
        <v>326</v>
      </c>
      <c r="H255" s="179">
        <v>177.34</v>
      </c>
      <c r="I255" s="180"/>
      <c r="J255" s="181">
        <f>ROUND(I255*H255,2)</f>
        <v>0</v>
      </c>
      <c r="K255" s="177" t="s">
        <v>460</v>
      </c>
      <c r="L255" s="40"/>
      <c r="M255" s="182" t="s">
        <v>3</v>
      </c>
      <c r="N255" s="183" t="s">
        <v>45</v>
      </c>
      <c r="O255" s="73"/>
      <c r="P255" s="184">
        <f>O255*H255</f>
        <v>0</v>
      </c>
      <c r="Q255" s="184">
        <v>0</v>
      </c>
      <c r="R255" s="184">
        <f>Q255*H255</f>
        <v>0</v>
      </c>
      <c r="S255" s="184">
        <v>0</v>
      </c>
      <c r="T255" s="185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186" t="s">
        <v>246</v>
      </c>
      <c r="AT255" s="186" t="s">
        <v>241</v>
      </c>
      <c r="AU255" s="186" t="s">
        <v>86</v>
      </c>
      <c r="AY255" s="20" t="s">
        <v>239</v>
      </c>
      <c r="BE255" s="187">
        <f>IF(N255="základní",J255,0)</f>
        <v>0</v>
      </c>
      <c r="BF255" s="187">
        <f>IF(N255="snížená",J255,0)</f>
        <v>0</v>
      </c>
      <c r="BG255" s="187">
        <f>IF(N255="zákl. přenesená",J255,0)</f>
        <v>0</v>
      </c>
      <c r="BH255" s="187">
        <f>IF(N255="sníž. přenesená",J255,0)</f>
        <v>0</v>
      </c>
      <c r="BI255" s="187">
        <f>IF(N255="nulová",J255,0)</f>
        <v>0</v>
      </c>
      <c r="BJ255" s="20" t="s">
        <v>86</v>
      </c>
      <c r="BK255" s="187">
        <f>ROUND(I255*H255,2)</f>
        <v>0</v>
      </c>
      <c r="BL255" s="20" t="s">
        <v>246</v>
      </c>
      <c r="BM255" s="186" t="s">
        <v>1478</v>
      </c>
    </row>
    <row r="256" s="2" customFormat="1">
      <c r="A256" s="39"/>
      <c r="B256" s="40"/>
      <c r="C256" s="39"/>
      <c r="D256" s="189" t="s">
        <v>391</v>
      </c>
      <c r="E256" s="39"/>
      <c r="F256" s="227" t="s">
        <v>4837</v>
      </c>
      <c r="G256" s="39"/>
      <c r="H256" s="39"/>
      <c r="I256" s="228"/>
      <c r="J256" s="39"/>
      <c r="K256" s="39"/>
      <c r="L256" s="40"/>
      <c r="M256" s="229"/>
      <c r="N256" s="230"/>
      <c r="O256" s="73"/>
      <c r="P256" s="73"/>
      <c r="Q256" s="73"/>
      <c r="R256" s="73"/>
      <c r="S256" s="73"/>
      <c r="T256" s="74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20" t="s">
        <v>391</v>
      </c>
      <c r="AU256" s="20" t="s">
        <v>86</v>
      </c>
    </row>
    <row r="257" s="2" customFormat="1" ht="21.75" customHeight="1">
      <c r="A257" s="39"/>
      <c r="B257" s="174"/>
      <c r="C257" s="175" t="s">
        <v>1175</v>
      </c>
      <c r="D257" s="175" t="s">
        <v>241</v>
      </c>
      <c r="E257" s="176" t="s">
        <v>4838</v>
      </c>
      <c r="F257" s="177" t="s">
        <v>4839</v>
      </c>
      <c r="G257" s="178" t="s">
        <v>326</v>
      </c>
      <c r="H257" s="179">
        <v>177.34</v>
      </c>
      <c r="I257" s="180"/>
      <c r="J257" s="181">
        <f>ROUND(I257*H257,2)</f>
        <v>0</v>
      </c>
      <c r="K257" s="177" t="s">
        <v>460</v>
      </c>
      <c r="L257" s="40"/>
      <c r="M257" s="182" t="s">
        <v>3</v>
      </c>
      <c r="N257" s="183" t="s">
        <v>45</v>
      </c>
      <c r="O257" s="73"/>
      <c r="P257" s="184">
        <f>O257*H257</f>
        <v>0</v>
      </c>
      <c r="Q257" s="184">
        <v>0</v>
      </c>
      <c r="R257" s="184">
        <f>Q257*H257</f>
        <v>0</v>
      </c>
      <c r="S257" s="184">
        <v>0</v>
      </c>
      <c r="T257" s="185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186" t="s">
        <v>246</v>
      </c>
      <c r="AT257" s="186" t="s">
        <v>241</v>
      </c>
      <c r="AU257" s="186" t="s">
        <v>86</v>
      </c>
      <c r="AY257" s="20" t="s">
        <v>239</v>
      </c>
      <c r="BE257" s="187">
        <f>IF(N257="základní",J257,0)</f>
        <v>0</v>
      </c>
      <c r="BF257" s="187">
        <f>IF(N257="snížená",J257,0)</f>
        <v>0</v>
      </c>
      <c r="BG257" s="187">
        <f>IF(N257="zákl. přenesená",J257,0)</f>
        <v>0</v>
      </c>
      <c r="BH257" s="187">
        <f>IF(N257="sníž. přenesená",J257,0)</f>
        <v>0</v>
      </c>
      <c r="BI257" s="187">
        <f>IF(N257="nulová",J257,0)</f>
        <v>0</v>
      </c>
      <c r="BJ257" s="20" t="s">
        <v>86</v>
      </c>
      <c r="BK257" s="187">
        <f>ROUND(I257*H257,2)</f>
        <v>0</v>
      </c>
      <c r="BL257" s="20" t="s">
        <v>246</v>
      </c>
      <c r="BM257" s="186" t="s">
        <v>1487</v>
      </c>
    </row>
    <row r="258" s="14" customFormat="1">
      <c r="A258" s="14"/>
      <c r="B258" s="196"/>
      <c r="C258" s="14"/>
      <c r="D258" s="189" t="s">
        <v>248</v>
      </c>
      <c r="E258" s="197" t="s">
        <v>3</v>
      </c>
      <c r="F258" s="198" t="s">
        <v>4840</v>
      </c>
      <c r="G258" s="14"/>
      <c r="H258" s="199">
        <v>177.34</v>
      </c>
      <c r="I258" s="200"/>
      <c r="J258" s="14"/>
      <c r="K258" s="14"/>
      <c r="L258" s="196"/>
      <c r="M258" s="201"/>
      <c r="N258" s="202"/>
      <c r="O258" s="202"/>
      <c r="P258" s="202"/>
      <c r="Q258" s="202"/>
      <c r="R258" s="202"/>
      <c r="S258" s="202"/>
      <c r="T258" s="20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197" t="s">
        <v>248</v>
      </c>
      <c r="AU258" s="197" t="s">
        <v>86</v>
      </c>
      <c r="AV258" s="14" t="s">
        <v>86</v>
      </c>
      <c r="AW258" s="14" t="s">
        <v>33</v>
      </c>
      <c r="AX258" s="14" t="s">
        <v>73</v>
      </c>
      <c r="AY258" s="197" t="s">
        <v>239</v>
      </c>
    </row>
    <row r="259" s="15" customFormat="1">
      <c r="A259" s="15"/>
      <c r="B259" s="204"/>
      <c r="C259" s="15"/>
      <c r="D259" s="189" t="s">
        <v>248</v>
      </c>
      <c r="E259" s="205" t="s">
        <v>3</v>
      </c>
      <c r="F259" s="206" t="s">
        <v>251</v>
      </c>
      <c r="G259" s="15"/>
      <c r="H259" s="207">
        <v>177.34</v>
      </c>
      <c r="I259" s="208"/>
      <c r="J259" s="15"/>
      <c r="K259" s="15"/>
      <c r="L259" s="204"/>
      <c r="M259" s="209"/>
      <c r="N259" s="210"/>
      <c r="O259" s="210"/>
      <c r="P259" s="210"/>
      <c r="Q259" s="210"/>
      <c r="R259" s="210"/>
      <c r="S259" s="210"/>
      <c r="T259" s="211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05" t="s">
        <v>248</v>
      </c>
      <c r="AU259" s="205" t="s">
        <v>86</v>
      </c>
      <c r="AV259" s="15" t="s">
        <v>246</v>
      </c>
      <c r="AW259" s="15" t="s">
        <v>33</v>
      </c>
      <c r="AX259" s="15" t="s">
        <v>80</v>
      </c>
      <c r="AY259" s="205" t="s">
        <v>239</v>
      </c>
    </row>
    <row r="260" s="2" customFormat="1">
      <c r="A260" s="39"/>
      <c r="B260" s="174"/>
      <c r="C260" s="175" t="s">
        <v>1181</v>
      </c>
      <c r="D260" s="175" t="s">
        <v>241</v>
      </c>
      <c r="E260" s="176" t="s">
        <v>4841</v>
      </c>
      <c r="F260" s="177" t="s">
        <v>4842</v>
      </c>
      <c r="G260" s="178" t="s">
        <v>326</v>
      </c>
      <c r="H260" s="179">
        <v>12</v>
      </c>
      <c r="I260" s="180"/>
      <c r="J260" s="181">
        <f>ROUND(I260*H260,2)</f>
        <v>0</v>
      </c>
      <c r="K260" s="177" t="s">
        <v>460</v>
      </c>
      <c r="L260" s="40"/>
      <c r="M260" s="182" t="s">
        <v>3</v>
      </c>
      <c r="N260" s="183" t="s">
        <v>45</v>
      </c>
      <c r="O260" s="73"/>
      <c r="P260" s="184">
        <f>O260*H260</f>
        <v>0</v>
      </c>
      <c r="Q260" s="184">
        <v>0</v>
      </c>
      <c r="R260" s="184">
        <f>Q260*H260</f>
        <v>0</v>
      </c>
      <c r="S260" s="184">
        <v>0</v>
      </c>
      <c r="T260" s="185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186" t="s">
        <v>246</v>
      </c>
      <c r="AT260" s="186" t="s">
        <v>241</v>
      </c>
      <c r="AU260" s="186" t="s">
        <v>86</v>
      </c>
      <c r="AY260" s="20" t="s">
        <v>239</v>
      </c>
      <c r="BE260" s="187">
        <f>IF(N260="základní",J260,0)</f>
        <v>0</v>
      </c>
      <c r="BF260" s="187">
        <f>IF(N260="snížená",J260,0)</f>
        <v>0</v>
      </c>
      <c r="BG260" s="187">
        <f>IF(N260="zákl. přenesená",J260,0)</f>
        <v>0</v>
      </c>
      <c r="BH260" s="187">
        <f>IF(N260="sníž. přenesená",J260,0)</f>
        <v>0</v>
      </c>
      <c r="BI260" s="187">
        <f>IF(N260="nulová",J260,0)</f>
        <v>0</v>
      </c>
      <c r="BJ260" s="20" t="s">
        <v>86</v>
      </c>
      <c r="BK260" s="187">
        <f>ROUND(I260*H260,2)</f>
        <v>0</v>
      </c>
      <c r="BL260" s="20" t="s">
        <v>246</v>
      </c>
      <c r="BM260" s="186" t="s">
        <v>1494</v>
      </c>
    </row>
    <row r="261" s="14" customFormat="1">
      <c r="A261" s="14"/>
      <c r="B261" s="196"/>
      <c r="C261" s="14"/>
      <c r="D261" s="189" t="s">
        <v>248</v>
      </c>
      <c r="E261" s="197" t="s">
        <v>3</v>
      </c>
      <c r="F261" s="198" t="s">
        <v>4843</v>
      </c>
      <c r="G261" s="14"/>
      <c r="H261" s="199">
        <v>12</v>
      </c>
      <c r="I261" s="200"/>
      <c r="J261" s="14"/>
      <c r="K261" s="14"/>
      <c r="L261" s="196"/>
      <c r="M261" s="201"/>
      <c r="N261" s="202"/>
      <c r="O261" s="202"/>
      <c r="P261" s="202"/>
      <c r="Q261" s="202"/>
      <c r="R261" s="202"/>
      <c r="S261" s="202"/>
      <c r="T261" s="20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197" t="s">
        <v>248</v>
      </c>
      <c r="AU261" s="197" t="s">
        <v>86</v>
      </c>
      <c r="AV261" s="14" t="s">
        <v>86</v>
      </c>
      <c r="AW261" s="14" t="s">
        <v>33</v>
      </c>
      <c r="AX261" s="14" t="s">
        <v>73</v>
      </c>
      <c r="AY261" s="197" t="s">
        <v>239</v>
      </c>
    </row>
    <row r="262" s="15" customFormat="1">
      <c r="A262" s="15"/>
      <c r="B262" s="204"/>
      <c r="C262" s="15"/>
      <c r="D262" s="189" t="s">
        <v>248</v>
      </c>
      <c r="E262" s="205" t="s">
        <v>3</v>
      </c>
      <c r="F262" s="206" t="s">
        <v>251</v>
      </c>
      <c r="G262" s="15"/>
      <c r="H262" s="207">
        <v>12</v>
      </c>
      <c r="I262" s="208"/>
      <c r="J262" s="15"/>
      <c r="K262" s="15"/>
      <c r="L262" s="204"/>
      <c r="M262" s="209"/>
      <c r="N262" s="210"/>
      <c r="O262" s="210"/>
      <c r="P262" s="210"/>
      <c r="Q262" s="210"/>
      <c r="R262" s="210"/>
      <c r="S262" s="210"/>
      <c r="T262" s="211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05" t="s">
        <v>248</v>
      </c>
      <c r="AU262" s="205" t="s">
        <v>86</v>
      </c>
      <c r="AV262" s="15" t="s">
        <v>246</v>
      </c>
      <c r="AW262" s="15" t="s">
        <v>33</v>
      </c>
      <c r="AX262" s="15" t="s">
        <v>80</v>
      </c>
      <c r="AY262" s="205" t="s">
        <v>239</v>
      </c>
    </row>
    <row r="263" s="2" customFormat="1">
      <c r="A263" s="39"/>
      <c r="B263" s="174"/>
      <c r="C263" s="212" t="s">
        <v>726</v>
      </c>
      <c r="D263" s="212" t="s">
        <v>294</v>
      </c>
      <c r="E263" s="213" t="s">
        <v>4844</v>
      </c>
      <c r="F263" s="214" t="s">
        <v>4845</v>
      </c>
      <c r="G263" s="215" t="s">
        <v>326</v>
      </c>
      <c r="H263" s="216">
        <v>12</v>
      </c>
      <c r="I263" s="217"/>
      <c r="J263" s="218">
        <f>ROUND(I263*H263,2)</f>
        <v>0</v>
      </c>
      <c r="K263" s="214" t="s">
        <v>245</v>
      </c>
      <c r="L263" s="219"/>
      <c r="M263" s="220" t="s">
        <v>3</v>
      </c>
      <c r="N263" s="221" t="s">
        <v>45</v>
      </c>
      <c r="O263" s="73"/>
      <c r="P263" s="184">
        <f>O263*H263</f>
        <v>0</v>
      </c>
      <c r="Q263" s="184">
        <v>0</v>
      </c>
      <c r="R263" s="184">
        <f>Q263*H263</f>
        <v>0</v>
      </c>
      <c r="S263" s="184">
        <v>0</v>
      </c>
      <c r="T263" s="185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186" t="s">
        <v>287</v>
      </c>
      <c r="AT263" s="186" t="s">
        <v>294</v>
      </c>
      <c r="AU263" s="186" t="s">
        <v>86</v>
      </c>
      <c r="AY263" s="20" t="s">
        <v>239</v>
      </c>
      <c r="BE263" s="187">
        <f>IF(N263="základní",J263,0)</f>
        <v>0</v>
      </c>
      <c r="BF263" s="187">
        <f>IF(N263="snížená",J263,0)</f>
        <v>0</v>
      </c>
      <c r="BG263" s="187">
        <f>IF(N263="zákl. přenesená",J263,0)</f>
        <v>0</v>
      </c>
      <c r="BH263" s="187">
        <f>IF(N263="sníž. přenesená",J263,0)</f>
        <v>0</v>
      </c>
      <c r="BI263" s="187">
        <f>IF(N263="nulová",J263,0)</f>
        <v>0</v>
      </c>
      <c r="BJ263" s="20" t="s">
        <v>86</v>
      </c>
      <c r="BK263" s="187">
        <f>ROUND(I263*H263,2)</f>
        <v>0</v>
      </c>
      <c r="BL263" s="20" t="s">
        <v>246</v>
      </c>
      <c r="BM263" s="186" t="s">
        <v>1505</v>
      </c>
    </row>
    <row r="264" s="2" customFormat="1" ht="16.5" customHeight="1">
      <c r="A264" s="39"/>
      <c r="B264" s="174"/>
      <c r="C264" s="212" t="s">
        <v>1191</v>
      </c>
      <c r="D264" s="212" t="s">
        <v>294</v>
      </c>
      <c r="E264" s="213" t="s">
        <v>4846</v>
      </c>
      <c r="F264" s="214" t="s">
        <v>4847</v>
      </c>
      <c r="G264" s="215" t="s">
        <v>385</v>
      </c>
      <c r="H264" s="216">
        <v>12</v>
      </c>
      <c r="I264" s="217"/>
      <c r="J264" s="218">
        <f>ROUND(I264*H264,2)</f>
        <v>0</v>
      </c>
      <c r="K264" s="214" t="s">
        <v>3</v>
      </c>
      <c r="L264" s="219"/>
      <c r="M264" s="220" t="s">
        <v>3</v>
      </c>
      <c r="N264" s="221" t="s">
        <v>45</v>
      </c>
      <c r="O264" s="73"/>
      <c r="P264" s="184">
        <f>O264*H264</f>
        <v>0</v>
      </c>
      <c r="Q264" s="184">
        <v>0</v>
      </c>
      <c r="R264" s="184">
        <f>Q264*H264</f>
        <v>0</v>
      </c>
      <c r="S264" s="184">
        <v>0</v>
      </c>
      <c r="T264" s="185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186" t="s">
        <v>287</v>
      </c>
      <c r="AT264" s="186" t="s">
        <v>294</v>
      </c>
      <c r="AU264" s="186" t="s">
        <v>86</v>
      </c>
      <c r="AY264" s="20" t="s">
        <v>239</v>
      </c>
      <c r="BE264" s="187">
        <f>IF(N264="základní",J264,0)</f>
        <v>0</v>
      </c>
      <c r="BF264" s="187">
        <f>IF(N264="snížená",J264,0)</f>
        <v>0</v>
      </c>
      <c r="BG264" s="187">
        <f>IF(N264="zákl. přenesená",J264,0)</f>
        <v>0</v>
      </c>
      <c r="BH264" s="187">
        <f>IF(N264="sníž. přenesená",J264,0)</f>
        <v>0</v>
      </c>
      <c r="BI264" s="187">
        <f>IF(N264="nulová",J264,0)</f>
        <v>0</v>
      </c>
      <c r="BJ264" s="20" t="s">
        <v>86</v>
      </c>
      <c r="BK264" s="187">
        <f>ROUND(I264*H264,2)</f>
        <v>0</v>
      </c>
      <c r="BL264" s="20" t="s">
        <v>246</v>
      </c>
      <c r="BM264" s="186" t="s">
        <v>1512</v>
      </c>
    </row>
    <row r="265" s="2" customFormat="1">
      <c r="A265" s="39"/>
      <c r="B265" s="40"/>
      <c r="C265" s="39"/>
      <c r="D265" s="189" t="s">
        <v>391</v>
      </c>
      <c r="E265" s="39"/>
      <c r="F265" s="227" t="s">
        <v>4848</v>
      </c>
      <c r="G265" s="39"/>
      <c r="H265" s="39"/>
      <c r="I265" s="228"/>
      <c r="J265" s="39"/>
      <c r="K265" s="39"/>
      <c r="L265" s="40"/>
      <c r="M265" s="229"/>
      <c r="N265" s="230"/>
      <c r="O265" s="73"/>
      <c r="P265" s="73"/>
      <c r="Q265" s="73"/>
      <c r="R265" s="73"/>
      <c r="S265" s="73"/>
      <c r="T265" s="74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T265" s="20" t="s">
        <v>391</v>
      </c>
      <c r="AU265" s="20" t="s">
        <v>86</v>
      </c>
    </row>
    <row r="266" s="2" customFormat="1" ht="21.75" customHeight="1">
      <c r="A266" s="39"/>
      <c r="B266" s="174"/>
      <c r="C266" s="212" t="s">
        <v>1201</v>
      </c>
      <c r="D266" s="212" t="s">
        <v>294</v>
      </c>
      <c r="E266" s="213" t="s">
        <v>4849</v>
      </c>
      <c r="F266" s="214" t="s">
        <v>4850</v>
      </c>
      <c r="G266" s="215" t="s">
        <v>385</v>
      </c>
      <c r="H266" s="216">
        <v>12</v>
      </c>
      <c r="I266" s="217"/>
      <c r="J266" s="218">
        <f>ROUND(I266*H266,2)</f>
        <v>0</v>
      </c>
      <c r="K266" s="214" t="s">
        <v>3</v>
      </c>
      <c r="L266" s="219"/>
      <c r="M266" s="220" t="s">
        <v>3</v>
      </c>
      <c r="N266" s="221" t="s">
        <v>45</v>
      </c>
      <c r="O266" s="73"/>
      <c r="P266" s="184">
        <f>O266*H266</f>
        <v>0</v>
      </c>
      <c r="Q266" s="184">
        <v>0</v>
      </c>
      <c r="R266" s="184">
        <f>Q266*H266</f>
        <v>0</v>
      </c>
      <c r="S266" s="184">
        <v>0</v>
      </c>
      <c r="T266" s="185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186" t="s">
        <v>287</v>
      </c>
      <c r="AT266" s="186" t="s">
        <v>294</v>
      </c>
      <c r="AU266" s="186" t="s">
        <v>86</v>
      </c>
      <c r="AY266" s="20" t="s">
        <v>239</v>
      </c>
      <c r="BE266" s="187">
        <f>IF(N266="základní",J266,0)</f>
        <v>0</v>
      </c>
      <c r="BF266" s="187">
        <f>IF(N266="snížená",J266,0)</f>
        <v>0</v>
      </c>
      <c r="BG266" s="187">
        <f>IF(N266="zákl. přenesená",J266,0)</f>
        <v>0</v>
      </c>
      <c r="BH266" s="187">
        <f>IF(N266="sníž. přenesená",J266,0)</f>
        <v>0</v>
      </c>
      <c r="BI266" s="187">
        <f>IF(N266="nulová",J266,0)</f>
        <v>0</v>
      </c>
      <c r="BJ266" s="20" t="s">
        <v>86</v>
      </c>
      <c r="BK266" s="187">
        <f>ROUND(I266*H266,2)</f>
        <v>0</v>
      </c>
      <c r="BL266" s="20" t="s">
        <v>246</v>
      </c>
      <c r="BM266" s="186" t="s">
        <v>1525</v>
      </c>
    </row>
    <row r="267" s="2" customFormat="1">
      <c r="A267" s="39"/>
      <c r="B267" s="40"/>
      <c r="C267" s="39"/>
      <c r="D267" s="189" t="s">
        <v>391</v>
      </c>
      <c r="E267" s="39"/>
      <c r="F267" s="227" t="s">
        <v>4851</v>
      </c>
      <c r="G267" s="39"/>
      <c r="H267" s="39"/>
      <c r="I267" s="228"/>
      <c r="J267" s="39"/>
      <c r="K267" s="39"/>
      <c r="L267" s="40"/>
      <c r="M267" s="229"/>
      <c r="N267" s="230"/>
      <c r="O267" s="73"/>
      <c r="P267" s="73"/>
      <c r="Q267" s="73"/>
      <c r="R267" s="73"/>
      <c r="S267" s="73"/>
      <c r="T267" s="74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20" t="s">
        <v>391</v>
      </c>
      <c r="AU267" s="20" t="s">
        <v>86</v>
      </c>
    </row>
    <row r="268" s="2" customFormat="1">
      <c r="A268" s="39"/>
      <c r="B268" s="174"/>
      <c r="C268" s="175" t="s">
        <v>1207</v>
      </c>
      <c r="D268" s="175" t="s">
        <v>241</v>
      </c>
      <c r="E268" s="176" t="s">
        <v>4852</v>
      </c>
      <c r="F268" s="177" t="s">
        <v>4853</v>
      </c>
      <c r="G268" s="178" t="s">
        <v>385</v>
      </c>
      <c r="H268" s="179">
        <v>3</v>
      </c>
      <c r="I268" s="180"/>
      <c r="J268" s="181">
        <f>ROUND(I268*H268,2)</f>
        <v>0</v>
      </c>
      <c r="K268" s="177" t="s">
        <v>460</v>
      </c>
      <c r="L268" s="40"/>
      <c r="M268" s="182" t="s">
        <v>3</v>
      </c>
      <c r="N268" s="183" t="s">
        <v>45</v>
      </c>
      <c r="O268" s="73"/>
      <c r="P268" s="184">
        <f>O268*H268</f>
        <v>0</v>
      </c>
      <c r="Q268" s="184">
        <v>0</v>
      </c>
      <c r="R268" s="184">
        <f>Q268*H268</f>
        <v>0</v>
      </c>
      <c r="S268" s="184">
        <v>0</v>
      </c>
      <c r="T268" s="185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186" t="s">
        <v>246</v>
      </c>
      <c r="AT268" s="186" t="s">
        <v>241</v>
      </c>
      <c r="AU268" s="186" t="s">
        <v>86</v>
      </c>
      <c r="AY268" s="20" t="s">
        <v>239</v>
      </c>
      <c r="BE268" s="187">
        <f>IF(N268="základní",J268,0)</f>
        <v>0</v>
      </c>
      <c r="BF268" s="187">
        <f>IF(N268="snížená",J268,0)</f>
        <v>0</v>
      </c>
      <c r="BG268" s="187">
        <f>IF(N268="zákl. přenesená",J268,0)</f>
        <v>0</v>
      </c>
      <c r="BH268" s="187">
        <f>IF(N268="sníž. přenesená",J268,0)</f>
        <v>0</v>
      </c>
      <c r="BI268" s="187">
        <f>IF(N268="nulová",J268,0)</f>
        <v>0</v>
      </c>
      <c r="BJ268" s="20" t="s">
        <v>86</v>
      </c>
      <c r="BK268" s="187">
        <f>ROUND(I268*H268,2)</f>
        <v>0</v>
      </c>
      <c r="BL268" s="20" t="s">
        <v>246</v>
      </c>
      <c r="BM268" s="186" t="s">
        <v>1535</v>
      </c>
    </row>
    <row r="269" s="2" customFormat="1">
      <c r="A269" s="39"/>
      <c r="B269" s="174"/>
      <c r="C269" s="175" t="s">
        <v>1212</v>
      </c>
      <c r="D269" s="175" t="s">
        <v>241</v>
      </c>
      <c r="E269" s="176" t="s">
        <v>4854</v>
      </c>
      <c r="F269" s="177" t="s">
        <v>4855</v>
      </c>
      <c r="G269" s="178" t="s">
        <v>385</v>
      </c>
      <c r="H269" s="179">
        <v>3</v>
      </c>
      <c r="I269" s="180"/>
      <c r="J269" s="181">
        <f>ROUND(I269*H269,2)</f>
        <v>0</v>
      </c>
      <c r="K269" s="177" t="s">
        <v>460</v>
      </c>
      <c r="L269" s="40"/>
      <c r="M269" s="182" t="s">
        <v>3</v>
      </c>
      <c r="N269" s="183" t="s">
        <v>45</v>
      </c>
      <c r="O269" s="73"/>
      <c r="P269" s="184">
        <f>O269*H269</f>
        <v>0</v>
      </c>
      <c r="Q269" s="184">
        <v>0</v>
      </c>
      <c r="R269" s="184">
        <f>Q269*H269</f>
        <v>0</v>
      </c>
      <c r="S269" s="184">
        <v>0</v>
      </c>
      <c r="T269" s="185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186" t="s">
        <v>246</v>
      </c>
      <c r="AT269" s="186" t="s">
        <v>241</v>
      </c>
      <c r="AU269" s="186" t="s">
        <v>86</v>
      </c>
      <c r="AY269" s="20" t="s">
        <v>239</v>
      </c>
      <c r="BE269" s="187">
        <f>IF(N269="základní",J269,0)</f>
        <v>0</v>
      </c>
      <c r="BF269" s="187">
        <f>IF(N269="snížená",J269,0)</f>
        <v>0</v>
      </c>
      <c r="BG269" s="187">
        <f>IF(N269="zákl. přenesená",J269,0)</f>
        <v>0</v>
      </c>
      <c r="BH269" s="187">
        <f>IF(N269="sníž. přenesená",J269,0)</f>
        <v>0</v>
      </c>
      <c r="BI269" s="187">
        <f>IF(N269="nulová",J269,0)</f>
        <v>0</v>
      </c>
      <c r="BJ269" s="20" t="s">
        <v>86</v>
      </c>
      <c r="BK269" s="187">
        <f>ROUND(I269*H269,2)</f>
        <v>0</v>
      </c>
      <c r="BL269" s="20" t="s">
        <v>246</v>
      </c>
      <c r="BM269" s="186" t="s">
        <v>1544</v>
      </c>
    </row>
    <row r="270" s="2" customFormat="1">
      <c r="A270" s="39"/>
      <c r="B270" s="40"/>
      <c r="C270" s="39"/>
      <c r="D270" s="189" t="s">
        <v>391</v>
      </c>
      <c r="E270" s="39"/>
      <c r="F270" s="227" t="s">
        <v>4856</v>
      </c>
      <c r="G270" s="39"/>
      <c r="H270" s="39"/>
      <c r="I270" s="228"/>
      <c r="J270" s="39"/>
      <c r="K270" s="39"/>
      <c r="L270" s="40"/>
      <c r="M270" s="229"/>
      <c r="N270" s="230"/>
      <c r="O270" s="73"/>
      <c r="P270" s="73"/>
      <c r="Q270" s="73"/>
      <c r="R270" s="73"/>
      <c r="S270" s="73"/>
      <c r="T270" s="74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20" t="s">
        <v>391</v>
      </c>
      <c r="AU270" s="20" t="s">
        <v>86</v>
      </c>
    </row>
    <row r="271" s="12" customFormat="1" ht="22.8" customHeight="1">
      <c r="A271" s="12"/>
      <c r="B271" s="161"/>
      <c r="C271" s="12"/>
      <c r="D271" s="162" t="s">
        <v>72</v>
      </c>
      <c r="E271" s="172" t="s">
        <v>4857</v>
      </c>
      <c r="F271" s="172" t="s">
        <v>4858</v>
      </c>
      <c r="G271" s="12"/>
      <c r="H271" s="12"/>
      <c r="I271" s="164"/>
      <c r="J271" s="173">
        <f>BK271</f>
        <v>0</v>
      </c>
      <c r="K271" s="12"/>
      <c r="L271" s="161"/>
      <c r="M271" s="166"/>
      <c r="N271" s="167"/>
      <c r="O271" s="167"/>
      <c r="P271" s="168">
        <f>SUM(P272:P280)</f>
        <v>0</v>
      </c>
      <c r="Q271" s="167"/>
      <c r="R271" s="168">
        <f>SUM(R272:R280)</f>
        <v>0</v>
      </c>
      <c r="S271" s="167"/>
      <c r="T271" s="169">
        <f>SUM(T272:T280)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162" t="s">
        <v>80</v>
      </c>
      <c r="AT271" s="170" t="s">
        <v>72</v>
      </c>
      <c r="AU271" s="170" t="s">
        <v>80</v>
      </c>
      <c r="AY271" s="162" t="s">
        <v>239</v>
      </c>
      <c r="BK271" s="171">
        <f>SUM(BK272:BK280)</f>
        <v>0</v>
      </c>
    </row>
    <row r="272" s="2" customFormat="1" ht="21.75" customHeight="1">
      <c r="A272" s="39"/>
      <c r="B272" s="174"/>
      <c r="C272" s="175" t="s">
        <v>1225</v>
      </c>
      <c r="D272" s="175" t="s">
        <v>241</v>
      </c>
      <c r="E272" s="176" t="s">
        <v>4859</v>
      </c>
      <c r="F272" s="177" t="s">
        <v>4860</v>
      </c>
      <c r="G272" s="178" t="s">
        <v>279</v>
      </c>
      <c r="H272" s="179">
        <v>21.343</v>
      </c>
      <c r="I272" s="180"/>
      <c r="J272" s="181">
        <f>ROUND(I272*H272,2)</f>
        <v>0</v>
      </c>
      <c r="K272" s="177" t="s">
        <v>460</v>
      </c>
      <c r="L272" s="40"/>
      <c r="M272" s="182" t="s">
        <v>3</v>
      </c>
      <c r="N272" s="183" t="s">
        <v>45</v>
      </c>
      <c r="O272" s="73"/>
      <c r="P272" s="184">
        <f>O272*H272</f>
        <v>0</v>
      </c>
      <c r="Q272" s="184">
        <v>0</v>
      </c>
      <c r="R272" s="184">
        <f>Q272*H272</f>
        <v>0</v>
      </c>
      <c r="S272" s="184">
        <v>0</v>
      </c>
      <c r="T272" s="185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186" t="s">
        <v>246</v>
      </c>
      <c r="AT272" s="186" t="s">
        <v>241</v>
      </c>
      <c r="AU272" s="186" t="s">
        <v>86</v>
      </c>
      <c r="AY272" s="20" t="s">
        <v>239</v>
      </c>
      <c r="BE272" s="187">
        <f>IF(N272="základní",J272,0)</f>
        <v>0</v>
      </c>
      <c r="BF272" s="187">
        <f>IF(N272="snížená",J272,0)</f>
        <v>0</v>
      </c>
      <c r="BG272" s="187">
        <f>IF(N272="zákl. přenesená",J272,0)</f>
        <v>0</v>
      </c>
      <c r="BH272" s="187">
        <f>IF(N272="sníž. přenesená",J272,0)</f>
        <v>0</v>
      </c>
      <c r="BI272" s="187">
        <f>IF(N272="nulová",J272,0)</f>
        <v>0</v>
      </c>
      <c r="BJ272" s="20" t="s">
        <v>86</v>
      </c>
      <c r="BK272" s="187">
        <f>ROUND(I272*H272,2)</f>
        <v>0</v>
      </c>
      <c r="BL272" s="20" t="s">
        <v>246</v>
      </c>
      <c r="BM272" s="186" t="s">
        <v>1551</v>
      </c>
    </row>
    <row r="273" s="14" customFormat="1">
      <c r="A273" s="14"/>
      <c r="B273" s="196"/>
      <c r="C273" s="14"/>
      <c r="D273" s="189" t="s">
        <v>248</v>
      </c>
      <c r="E273" s="197" t="s">
        <v>3</v>
      </c>
      <c r="F273" s="198" t="s">
        <v>4861</v>
      </c>
      <c r="G273" s="14"/>
      <c r="H273" s="199">
        <v>21.343</v>
      </c>
      <c r="I273" s="200"/>
      <c r="J273" s="14"/>
      <c r="K273" s="14"/>
      <c r="L273" s="196"/>
      <c r="M273" s="201"/>
      <c r="N273" s="202"/>
      <c r="O273" s="202"/>
      <c r="P273" s="202"/>
      <c r="Q273" s="202"/>
      <c r="R273" s="202"/>
      <c r="S273" s="202"/>
      <c r="T273" s="20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197" t="s">
        <v>248</v>
      </c>
      <c r="AU273" s="197" t="s">
        <v>86</v>
      </c>
      <c r="AV273" s="14" t="s">
        <v>86</v>
      </c>
      <c r="AW273" s="14" t="s">
        <v>33</v>
      </c>
      <c r="AX273" s="14" t="s">
        <v>73</v>
      </c>
      <c r="AY273" s="197" t="s">
        <v>239</v>
      </c>
    </row>
    <row r="274" s="15" customFormat="1">
      <c r="A274" s="15"/>
      <c r="B274" s="204"/>
      <c r="C274" s="15"/>
      <c r="D274" s="189" t="s">
        <v>248</v>
      </c>
      <c r="E274" s="205" t="s">
        <v>3</v>
      </c>
      <c r="F274" s="206" t="s">
        <v>251</v>
      </c>
      <c r="G274" s="15"/>
      <c r="H274" s="207">
        <v>21.343</v>
      </c>
      <c r="I274" s="208"/>
      <c r="J274" s="15"/>
      <c r="K274" s="15"/>
      <c r="L274" s="204"/>
      <c r="M274" s="209"/>
      <c r="N274" s="210"/>
      <c r="O274" s="210"/>
      <c r="P274" s="210"/>
      <c r="Q274" s="210"/>
      <c r="R274" s="210"/>
      <c r="S274" s="210"/>
      <c r="T274" s="211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05" t="s">
        <v>248</v>
      </c>
      <c r="AU274" s="205" t="s">
        <v>86</v>
      </c>
      <c r="AV274" s="15" t="s">
        <v>246</v>
      </c>
      <c r="AW274" s="15" t="s">
        <v>33</v>
      </c>
      <c r="AX274" s="15" t="s">
        <v>80</v>
      </c>
      <c r="AY274" s="205" t="s">
        <v>239</v>
      </c>
    </row>
    <row r="275" s="2" customFormat="1">
      <c r="A275" s="39"/>
      <c r="B275" s="174"/>
      <c r="C275" s="175" t="s">
        <v>1230</v>
      </c>
      <c r="D275" s="175" t="s">
        <v>241</v>
      </c>
      <c r="E275" s="176" t="s">
        <v>4862</v>
      </c>
      <c r="F275" s="177" t="s">
        <v>4863</v>
      </c>
      <c r="G275" s="178" t="s">
        <v>279</v>
      </c>
      <c r="H275" s="179">
        <v>298.80200000000002</v>
      </c>
      <c r="I275" s="180"/>
      <c r="J275" s="181">
        <f>ROUND(I275*H275,2)</f>
        <v>0</v>
      </c>
      <c r="K275" s="177" t="s">
        <v>460</v>
      </c>
      <c r="L275" s="40"/>
      <c r="M275" s="182" t="s">
        <v>3</v>
      </c>
      <c r="N275" s="183" t="s">
        <v>45</v>
      </c>
      <c r="O275" s="73"/>
      <c r="P275" s="184">
        <f>O275*H275</f>
        <v>0</v>
      </c>
      <c r="Q275" s="184">
        <v>0</v>
      </c>
      <c r="R275" s="184">
        <f>Q275*H275</f>
        <v>0</v>
      </c>
      <c r="S275" s="184">
        <v>0</v>
      </c>
      <c r="T275" s="185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186" t="s">
        <v>246</v>
      </c>
      <c r="AT275" s="186" t="s">
        <v>241</v>
      </c>
      <c r="AU275" s="186" t="s">
        <v>86</v>
      </c>
      <c r="AY275" s="20" t="s">
        <v>239</v>
      </c>
      <c r="BE275" s="187">
        <f>IF(N275="základní",J275,0)</f>
        <v>0</v>
      </c>
      <c r="BF275" s="187">
        <f>IF(N275="snížená",J275,0)</f>
        <v>0</v>
      </c>
      <c r="BG275" s="187">
        <f>IF(N275="zákl. přenesená",J275,0)</f>
        <v>0</v>
      </c>
      <c r="BH275" s="187">
        <f>IF(N275="sníž. přenesená",J275,0)</f>
        <v>0</v>
      </c>
      <c r="BI275" s="187">
        <f>IF(N275="nulová",J275,0)</f>
        <v>0</v>
      </c>
      <c r="BJ275" s="20" t="s">
        <v>86</v>
      </c>
      <c r="BK275" s="187">
        <f>ROUND(I275*H275,2)</f>
        <v>0</v>
      </c>
      <c r="BL275" s="20" t="s">
        <v>246</v>
      </c>
      <c r="BM275" s="186" t="s">
        <v>1560</v>
      </c>
    </row>
    <row r="276" s="2" customFormat="1">
      <c r="A276" s="39"/>
      <c r="B276" s="40"/>
      <c r="C276" s="39"/>
      <c r="D276" s="189" t="s">
        <v>391</v>
      </c>
      <c r="E276" s="39"/>
      <c r="F276" s="227" t="s">
        <v>4864</v>
      </c>
      <c r="G276" s="39"/>
      <c r="H276" s="39"/>
      <c r="I276" s="228"/>
      <c r="J276" s="39"/>
      <c r="K276" s="39"/>
      <c r="L276" s="40"/>
      <c r="M276" s="229"/>
      <c r="N276" s="230"/>
      <c r="O276" s="73"/>
      <c r="P276" s="73"/>
      <c r="Q276" s="73"/>
      <c r="R276" s="73"/>
      <c r="S276" s="73"/>
      <c r="T276" s="74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20" t="s">
        <v>391</v>
      </c>
      <c r="AU276" s="20" t="s">
        <v>86</v>
      </c>
    </row>
    <row r="277" s="14" customFormat="1">
      <c r="A277" s="14"/>
      <c r="B277" s="196"/>
      <c r="C277" s="14"/>
      <c r="D277" s="189" t="s">
        <v>248</v>
      </c>
      <c r="E277" s="197" t="s">
        <v>3</v>
      </c>
      <c r="F277" s="198" t="s">
        <v>4865</v>
      </c>
      <c r="G277" s="14"/>
      <c r="H277" s="199">
        <v>298.80200000000002</v>
      </c>
      <c r="I277" s="200"/>
      <c r="J277" s="14"/>
      <c r="K277" s="14"/>
      <c r="L277" s="196"/>
      <c r="M277" s="201"/>
      <c r="N277" s="202"/>
      <c r="O277" s="202"/>
      <c r="P277" s="202"/>
      <c r="Q277" s="202"/>
      <c r="R277" s="202"/>
      <c r="S277" s="202"/>
      <c r="T277" s="20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197" t="s">
        <v>248</v>
      </c>
      <c r="AU277" s="197" t="s">
        <v>86</v>
      </c>
      <c r="AV277" s="14" t="s">
        <v>86</v>
      </c>
      <c r="AW277" s="14" t="s">
        <v>33</v>
      </c>
      <c r="AX277" s="14" t="s">
        <v>73</v>
      </c>
      <c r="AY277" s="197" t="s">
        <v>239</v>
      </c>
    </row>
    <row r="278" s="15" customFormat="1">
      <c r="A278" s="15"/>
      <c r="B278" s="204"/>
      <c r="C278" s="15"/>
      <c r="D278" s="189" t="s">
        <v>248</v>
      </c>
      <c r="E278" s="205" t="s">
        <v>3</v>
      </c>
      <c r="F278" s="206" t="s">
        <v>251</v>
      </c>
      <c r="G278" s="15"/>
      <c r="H278" s="207">
        <v>298.80200000000002</v>
      </c>
      <c r="I278" s="208"/>
      <c r="J278" s="15"/>
      <c r="K278" s="15"/>
      <c r="L278" s="204"/>
      <c r="M278" s="209"/>
      <c r="N278" s="210"/>
      <c r="O278" s="210"/>
      <c r="P278" s="210"/>
      <c r="Q278" s="210"/>
      <c r="R278" s="210"/>
      <c r="S278" s="210"/>
      <c r="T278" s="211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05" t="s">
        <v>248</v>
      </c>
      <c r="AU278" s="205" t="s">
        <v>86</v>
      </c>
      <c r="AV278" s="15" t="s">
        <v>246</v>
      </c>
      <c r="AW278" s="15" t="s">
        <v>33</v>
      </c>
      <c r="AX278" s="15" t="s">
        <v>80</v>
      </c>
      <c r="AY278" s="205" t="s">
        <v>239</v>
      </c>
    </row>
    <row r="279" s="2" customFormat="1" ht="33" customHeight="1">
      <c r="A279" s="39"/>
      <c r="B279" s="174"/>
      <c r="C279" s="175" t="s">
        <v>1234</v>
      </c>
      <c r="D279" s="175" t="s">
        <v>241</v>
      </c>
      <c r="E279" s="176" t="s">
        <v>4866</v>
      </c>
      <c r="F279" s="177" t="s">
        <v>4867</v>
      </c>
      <c r="G279" s="178" t="s">
        <v>279</v>
      </c>
      <c r="H279" s="179">
        <v>21.085000000000001</v>
      </c>
      <c r="I279" s="180"/>
      <c r="J279" s="181">
        <f>ROUND(I279*H279,2)</f>
        <v>0</v>
      </c>
      <c r="K279" s="177" t="s">
        <v>460</v>
      </c>
      <c r="L279" s="40"/>
      <c r="M279" s="182" t="s">
        <v>3</v>
      </c>
      <c r="N279" s="183" t="s">
        <v>45</v>
      </c>
      <c r="O279" s="73"/>
      <c r="P279" s="184">
        <f>O279*H279</f>
        <v>0</v>
      </c>
      <c r="Q279" s="184">
        <v>0</v>
      </c>
      <c r="R279" s="184">
        <f>Q279*H279</f>
        <v>0</v>
      </c>
      <c r="S279" s="184">
        <v>0</v>
      </c>
      <c r="T279" s="185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186" t="s">
        <v>246</v>
      </c>
      <c r="AT279" s="186" t="s">
        <v>241</v>
      </c>
      <c r="AU279" s="186" t="s">
        <v>86</v>
      </c>
      <c r="AY279" s="20" t="s">
        <v>239</v>
      </c>
      <c r="BE279" s="187">
        <f>IF(N279="základní",J279,0)</f>
        <v>0</v>
      </c>
      <c r="BF279" s="187">
        <f>IF(N279="snížená",J279,0)</f>
        <v>0</v>
      </c>
      <c r="BG279" s="187">
        <f>IF(N279="zákl. přenesená",J279,0)</f>
        <v>0</v>
      </c>
      <c r="BH279" s="187">
        <f>IF(N279="sníž. přenesená",J279,0)</f>
        <v>0</v>
      </c>
      <c r="BI279" s="187">
        <f>IF(N279="nulová",J279,0)</f>
        <v>0</v>
      </c>
      <c r="BJ279" s="20" t="s">
        <v>86</v>
      </c>
      <c r="BK279" s="187">
        <f>ROUND(I279*H279,2)</f>
        <v>0</v>
      </c>
      <c r="BL279" s="20" t="s">
        <v>246</v>
      </c>
      <c r="BM279" s="186" t="s">
        <v>1588</v>
      </c>
    </row>
    <row r="280" s="2" customFormat="1">
      <c r="A280" s="39"/>
      <c r="B280" s="40"/>
      <c r="C280" s="39"/>
      <c r="D280" s="189" t="s">
        <v>391</v>
      </c>
      <c r="E280" s="39"/>
      <c r="F280" s="227" t="s">
        <v>4868</v>
      </c>
      <c r="G280" s="39"/>
      <c r="H280" s="39"/>
      <c r="I280" s="228"/>
      <c r="J280" s="39"/>
      <c r="K280" s="39"/>
      <c r="L280" s="40"/>
      <c r="M280" s="229"/>
      <c r="N280" s="230"/>
      <c r="O280" s="73"/>
      <c r="P280" s="73"/>
      <c r="Q280" s="73"/>
      <c r="R280" s="73"/>
      <c r="S280" s="73"/>
      <c r="T280" s="74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20" t="s">
        <v>391</v>
      </c>
      <c r="AU280" s="20" t="s">
        <v>86</v>
      </c>
    </row>
    <row r="281" s="12" customFormat="1" ht="22.8" customHeight="1">
      <c r="A281" s="12"/>
      <c r="B281" s="161"/>
      <c r="C281" s="12"/>
      <c r="D281" s="162" t="s">
        <v>72</v>
      </c>
      <c r="E281" s="172" t="s">
        <v>308</v>
      </c>
      <c r="F281" s="172" t="s">
        <v>4869</v>
      </c>
      <c r="G281" s="12"/>
      <c r="H281" s="12"/>
      <c r="I281" s="164"/>
      <c r="J281" s="173">
        <f>BK281</f>
        <v>0</v>
      </c>
      <c r="K281" s="12"/>
      <c r="L281" s="161"/>
      <c r="M281" s="166"/>
      <c r="N281" s="167"/>
      <c r="O281" s="167"/>
      <c r="P281" s="168">
        <f>SUM(P282:P283)</f>
        <v>0</v>
      </c>
      <c r="Q281" s="167"/>
      <c r="R281" s="168">
        <f>SUM(R282:R283)</f>
        <v>0</v>
      </c>
      <c r="S281" s="167"/>
      <c r="T281" s="169">
        <f>SUM(T282:T283)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162" t="s">
        <v>80</v>
      </c>
      <c r="AT281" s="170" t="s">
        <v>72</v>
      </c>
      <c r="AU281" s="170" t="s">
        <v>80</v>
      </c>
      <c r="AY281" s="162" t="s">
        <v>239</v>
      </c>
      <c r="BK281" s="171">
        <f>SUM(BK282:BK283)</f>
        <v>0</v>
      </c>
    </row>
    <row r="282" s="2" customFormat="1">
      <c r="A282" s="39"/>
      <c r="B282" s="174"/>
      <c r="C282" s="175" t="s">
        <v>1238</v>
      </c>
      <c r="D282" s="175" t="s">
        <v>241</v>
      </c>
      <c r="E282" s="176" t="s">
        <v>1426</v>
      </c>
      <c r="F282" s="177" t="s">
        <v>4870</v>
      </c>
      <c r="G282" s="178" t="s">
        <v>279</v>
      </c>
      <c r="H282" s="179">
        <v>27.353000000000002</v>
      </c>
      <c r="I282" s="180"/>
      <c r="J282" s="181">
        <f>ROUND(I282*H282,2)</f>
        <v>0</v>
      </c>
      <c r="K282" s="177" t="s">
        <v>460</v>
      </c>
      <c r="L282" s="40"/>
      <c r="M282" s="182" t="s">
        <v>3</v>
      </c>
      <c r="N282" s="183" t="s">
        <v>45</v>
      </c>
      <c r="O282" s="73"/>
      <c r="P282" s="184">
        <f>O282*H282</f>
        <v>0</v>
      </c>
      <c r="Q282" s="184">
        <v>0</v>
      </c>
      <c r="R282" s="184">
        <f>Q282*H282</f>
        <v>0</v>
      </c>
      <c r="S282" s="184">
        <v>0</v>
      </c>
      <c r="T282" s="185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186" t="s">
        <v>246</v>
      </c>
      <c r="AT282" s="186" t="s">
        <v>241</v>
      </c>
      <c r="AU282" s="186" t="s">
        <v>86</v>
      </c>
      <c r="AY282" s="20" t="s">
        <v>239</v>
      </c>
      <c r="BE282" s="187">
        <f>IF(N282="základní",J282,0)</f>
        <v>0</v>
      </c>
      <c r="BF282" s="187">
        <f>IF(N282="snížená",J282,0)</f>
        <v>0</v>
      </c>
      <c r="BG282" s="187">
        <f>IF(N282="zákl. přenesená",J282,0)</f>
        <v>0</v>
      </c>
      <c r="BH282" s="187">
        <f>IF(N282="sníž. přenesená",J282,0)</f>
        <v>0</v>
      </c>
      <c r="BI282" s="187">
        <f>IF(N282="nulová",J282,0)</f>
        <v>0</v>
      </c>
      <c r="BJ282" s="20" t="s">
        <v>86</v>
      </c>
      <c r="BK282" s="187">
        <f>ROUND(I282*H282,2)</f>
        <v>0</v>
      </c>
      <c r="BL282" s="20" t="s">
        <v>246</v>
      </c>
      <c r="BM282" s="186" t="s">
        <v>1597</v>
      </c>
    </row>
    <row r="283" s="2" customFormat="1" ht="33" customHeight="1">
      <c r="A283" s="39"/>
      <c r="B283" s="174"/>
      <c r="C283" s="175" t="s">
        <v>1242</v>
      </c>
      <c r="D283" s="175" t="s">
        <v>241</v>
      </c>
      <c r="E283" s="176" t="s">
        <v>4871</v>
      </c>
      <c r="F283" s="177" t="s">
        <v>4872</v>
      </c>
      <c r="G283" s="178" t="s">
        <v>279</v>
      </c>
      <c r="H283" s="179">
        <v>73.953999999999994</v>
      </c>
      <c r="I283" s="180"/>
      <c r="J283" s="181">
        <f>ROUND(I283*H283,2)</f>
        <v>0</v>
      </c>
      <c r="K283" s="177" t="s">
        <v>460</v>
      </c>
      <c r="L283" s="40"/>
      <c r="M283" s="182" t="s">
        <v>3</v>
      </c>
      <c r="N283" s="183" t="s">
        <v>45</v>
      </c>
      <c r="O283" s="73"/>
      <c r="P283" s="184">
        <f>O283*H283</f>
        <v>0</v>
      </c>
      <c r="Q283" s="184">
        <v>0</v>
      </c>
      <c r="R283" s="184">
        <f>Q283*H283</f>
        <v>0</v>
      </c>
      <c r="S283" s="184">
        <v>0</v>
      </c>
      <c r="T283" s="185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186" t="s">
        <v>246</v>
      </c>
      <c r="AT283" s="186" t="s">
        <v>241</v>
      </c>
      <c r="AU283" s="186" t="s">
        <v>86</v>
      </c>
      <c r="AY283" s="20" t="s">
        <v>239</v>
      </c>
      <c r="BE283" s="187">
        <f>IF(N283="základní",J283,0)</f>
        <v>0</v>
      </c>
      <c r="BF283" s="187">
        <f>IF(N283="snížená",J283,0)</f>
        <v>0</v>
      </c>
      <c r="BG283" s="187">
        <f>IF(N283="zákl. přenesená",J283,0)</f>
        <v>0</v>
      </c>
      <c r="BH283" s="187">
        <f>IF(N283="sníž. přenesená",J283,0)</f>
        <v>0</v>
      </c>
      <c r="BI283" s="187">
        <f>IF(N283="nulová",J283,0)</f>
        <v>0</v>
      </c>
      <c r="BJ283" s="20" t="s">
        <v>86</v>
      </c>
      <c r="BK283" s="187">
        <f>ROUND(I283*H283,2)</f>
        <v>0</v>
      </c>
      <c r="BL283" s="20" t="s">
        <v>246</v>
      </c>
      <c r="BM283" s="186" t="s">
        <v>1607</v>
      </c>
    </row>
    <row r="284" s="12" customFormat="1" ht="25.92" customHeight="1">
      <c r="A284" s="12"/>
      <c r="B284" s="161"/>
      <c r="C284" s="12"/>
      <c r="D284" s="162" t="s">
        <v>72</v>
      </c>
      <c r="E284" s="163" t="s">
        <v>437</v>
      </c>
      <c r="F284" s="163" t="s">
        <v>4873</v>
      </c>
      <c r="G284" s="12"/>
      <c r="H284" s="12"/>
      <c r="I284" s="164"/>
      <c r="J284" s="165">
        <f>BK284</f>
        <v>0</v>
      </c>
      <c r="K284" s="12"/>
      <c r="L284" s="161"/>
      <c r="M284" s="166"/>
      <c r="N284" s="167"/>
      <c r="O284" s="167"/>
      <c r="P284" s="168">
        <f>P285</f>
        <v>0</v>
      </c>
      <c r="Q284" s="167"/>
      <c r="R284" s="168">
        <f>R285</f>
        <v>0</v>
      </c>
      <c r="S284" s="167"/>
      <c r="T284" s="169">
        <f>T285</f>
        <v>0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R284" s="162" t="s">
        <v>86</v>
      </c>
      <c r="AT284" s="170" t="s">
        <v>72</v>
      </c>
      <c r="AU284" s="170" t="s">
        <v>73</v>
      </c>
      <c r="AY284" s="162" t="s">
        <v>239</v>
      </c>
      <c r="BK284" s="171">
        <f>BK285</f>
        <v>0</v>
      </c>
    </row>
    <row r="285" s="12" customFormat="1" ht="22.8" customHeight="1">
      <c r="A285" s="12"/>
      <c r="B285" s="161"/>
      <c r="C285" s="12"/>
      <c r="D285" s="162" t="s">
        <v>72</v>
      </c>
      <c r="E285" s="172" t="s">
        <v>1430</v>
      </c>
      <c r="F285" s="172" t="s">
        <v>4874</v>
      </c>
      <c r="G285" s="12"/>
      <c r="H285" s="12"/>
      <c r="I285" s="164"/>
      <c r="J285" s="173">
        <f>BK285</f>
        <v>0</v>
      </c>
      <c r="K285" s="12"/>
      <c r="L285" s="161"/>
      <c r="M285" s="166"/>
      <c r="N285" s="167"/>
      <c r="O285" s="167"/>
      <c r="P285" s="168">
        <f>SUM(P286:P288)</f>
        <v>0</v>
      </c>
      <c r="Q285" s="167"/>
      <c r="R285" s="168">
        <f>SUM(R286:R288)</f>
        <v>0</v>
      </c>
      <c r="S285" s="167"/>
      <c r="T285" s="169">
        <f>SUM(T286:T288)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162" t="s">
        <v>86</v>
      </c>
      <c r="AT285" s="170" t="s">
        <v>72</v>
      </c>
      <c r="AU285" s="170" t="s">
        <v>80</v>
      </c>
      <c r="AY285" s="162" t="s">
        <v>239</v>
      </c>
      <c r="BK285" s="171">
        <f>SUM(BK286:BK288)</f>
        <v>0</v>
      </c>
    </row>
    <row r="286" s="2" customFormat="1" ht="33" customHeight="1">
      <c r="A286" s="39"/>
      <c r="B286" s="174"/>
      <c r="C286" s="175" t="s">
        <v>1247</v>
      </c>
      <c r="D286" s="175" t="s">
        <v>241</v>
      </c>
      <c r="E286" s="176" t="s">
        <v>4875</v>
      </c>
      <c r="F286" s="177" t="s">
        <v>4876</v>
      </c>
      <c r="G286" s="178" t="s">
        <v>244</v>
      </c>
      <c r="H286" s="179">
        <v>6.9669999999999996</v>
      </c>
      <c r="I286" s="180"/>
      <c r="J286" s="181">
        <f>ROUND(I286*H286,2)</f>
        <v>0</v>
      </c>
      <c r="K286" s="177" t="s">
        <v>460</v>
      </c>
      <c r="L286" s="40"/>
      <c r="M286" s="182" t="s">
        <v>3</v>
      </c>
      <c r="N286" s="183" t="s">
        <v>45</v>
      </c>
      <c r="O286" s="73"/>
      <c r="P286" s="184">
        <f>O286*H286</f>
        <v>0</v>
      </c>
      <c r="Q286" s="184">
        <v>0</v>
      </c>
      <c r="R286" s="184">
        <f>Q286*H286</f>
        <v>0</v>
      </c>
      <c r="S286" s="184">
        <v>0</v>
      </c>
      <c r="T286" s="185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186" t="s">
        <v>377</v>
      </c>
      <c r="AT286" s="186" t="s">
        <v>241</v>
      </c>
      <c r="AU286" s="186" t="s">
        <v>86</v>
      </c>
      <c r="AY286" s="20" t="s">
        <v>239</v>
      </c>
      <c r="BE286" s="187">
        <f>IF(N286="základní",J286,0)</f>
        <v>0</v>
      </c>
      <c r="BF286" s="187">
        <f>IF(N286="snížená",J286,0)</f>
        <v>0</v>
      </c>
      <c r="BG286" s="187">
        <f>IF(N286="zákl. přenesená",J286,0)</f>
        <v>0</v>
      </c>
      <c r="BH286" s="187">
        <f>IF(N286="sníž. přenesená",J286,0)</f>
        <v>0</v>
      </c>
      <c r="BI286" s="187">
        <f>IF(N286="nulová",J286,0)</f>
        <v>0</v>
      </c>
      <c r="BJ286" s="20" t="s">
        <v>86</v>
      </c>
      <c r="BK286" s="187">
        <f>ROUND(I286*H286,2)</f>
        <v>0</v>
      </c>
      <c r="BL286" s="20" t="s">
        <v>377</v>
      </c>
      <c r="BM286" s="186" t="s">
        <v>1618</v>
      </c>
    </row>
    <row r="287" s="14" customFormat="1">
      <c r="A287" s="14"/>
      <c r="B287" s="196"/>
      <c r="C287" s="14"/>
      <c r="D287" s="189" t="s">
        <v>248</v>
      </c>
      <c r="E287" s="197" t="s">
        <v>3</v>
      </c>
      <c r="F287" s="198" t="s">
        <v>4877</v>
      </c>
      <c r="G287" s="14"/>
      <c r="H287" s="199">
        <v>6.9669999999999996</v>
      </c>
      <c r="I287" s="200"/>
      <c r="J287" s="14"/>
      <c r="K287" s="14"/>
      <c r="L287" s="196"/>
      <c r="M287" s="201"/>
      <c r="N287" s="202"/>
      <c r="O287" s="202"/>
      <c r="P287" s="202"/>
      <c r="Q287" s="202"/>
      <c r="R287" s="202"/>
      <c r="S287" s="202"/>
      <c r="T287" s="20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197" t="s">
        <v>248</v>
      </c>
      <c r="AU287" s="197" t="s">
        <v>86</v>
      </c>
      <c r="AV287" s="14" t="s">
        <v>86</v>
      </c>
      <c r="AW287" s="14" t="s">
        <v>33</v>
      </c>
      <c r="AX287" s="14" t="s">
        <v>73</v>
      </c>
      <c r="AY287" s="197" t="s">
        <v>239</v>
      </c>
    </row>
    <row r="288" s="15" customFormat="1">
      <c r="A288" s="15"/>
      <c r="B288" s="204"/>
      <c r="C288" s="15"/>
      <c r="D288" s="189" t="s">
        <v>248</v>
      </c>
      <c r="E288" s="205" t="s">
        <v>3</v>
      </c>
      <c r="F288" s="206" t="s">
        <v>251</v>
      </c>
      <c r="G288" s="15"/>
      <c r="H288" s="207">
        <v>6.9669999999999996</v>
      </c>
      <c r="I288" s="208"/>
      <c r="J288" s="15"/>
      <c r="K288" s="15"/>
      <c r="L288" s="204"/>
      <c r="M288" s="209"/>
      <c r="N288" s="210"/>
      <c r="O288" s="210"/>
      <c r="P288" s="210"/>
      <c r="Q288" s="210"/>
      <c r="R288" s="210"/>
      <c r="S288" s="210"/>
      <c r="T288" s="211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05" t="s">
        <v>248</v>
      </c>
      <c r="AU288" s="205" t="s">
        <v>86</v>
      </c>
      <c r="AV288" s="15" t="s">
        <v>246</v>
      </c>
      <c r="AW288" s="15" t="s">
        <v>33</v>
      </c>
      <c r="AX288" s="15" t="s">
        <v>80</v>
      </c>
      <c r="AY288" s="205" t="s">
        <v>239</v>
      </c>
    </row>
    <row r="289" s="12" customFormat="1" ht="25.92" customHeight="1">
      <c r="A289" s="12"/>
      <c r="B289" s="161"/>
      <c r="C289" s="12"/>
      <c r="D289" s="162" t="s">
        <v>72</v>
      </c>
      <c r="E289" s="163" t="s">
        <v>294</v>
      </c>
      <c r="F289" s="163" t="s">
        <v>4878</v>
      </c>
      <c r="G289" s="12"/>
      <c r="H289" s="12"/>
      <c r="I289" s="164"/>
      <c r="J289" s="165">
        <f>BK289</f>
        <v>0</v>
      </c>
      <c r="K289" s="12"/>
      <c r="L289" s="161"/>
      <c r="M289" s="166"/>
      <c r="N289" s="167"/>
      <c r="O289" s="167"/>
      <c r="P289" s="168">
        <f>P290</f>
        <v>0</v>
      </c>
      <c r="Q289" s="167"/>
      <c r="R289" s="168">
        <f>R290</f>
        <v>0</v>
      </c>
      <c r="S289" s="167"/>
      <c r="T289" s="169">
        <f>T290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162" t="s">
        <v>117</v>
      </c>
      <c r="AT289" s="170" t="s">
        <v>72</v>
      </c>
      <c r="AU289" s="170" t="s">
        <v>73</v>
      </c>
      <c r="AY289" s="162" t="s">
        <v>239</v>
      </c>
      <c r="BK289" s="171">
        <f>BK290</f>
        <v>0</v>
      </c>
    </row>
    <row r="290" s="12" customFormat="1" ht="22.8" customHeight="1">
      <c r="A290" s="12"/>
      <c r="B290" s="161"/>
      <c r="C290" s="12"/>
      <c r="D290" s="162" t="s">
        <v>72</v>
      </c>
      <c r="E290" s="172" t="s">
        <v>4879</v>
      </c>
      <c r="F290" s="172" t="s">
        <v>4880</v>
      </c>
      <c r="G290" s="12"/>
      <c r="H290" s="12"/>
      <c r="I290" s="164"/>
      <c r="J290" s="173">
        <f>BK290</f>
        <v>0</v>
      </c>
      <c r="K290" s="12"/>
      <c r="L290" s="161"/>
      <c r="M290" s="166"/>
      <c r="N290" s="167"/>
      <c r="O290" s="167"/>
      <c r="P290" s="168">
        <f>SUM(P291:P293)</f>
        <v>0</v>
      </c>
      <c r="Q290" s="167"/>
      <c r="R290" s="168">
        <f>SUM(R291:R293)</f>
        <v>0</v>
      </c>
      <c r="S290" s="167"/>
      <c r="T290" s="169">
        <f>SUM(T291:T293)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162" t="s">
        <v>117</v>
      </c>
      <c r="AT290" s="170" t="s">
        <v>72</v>
      </c>
      <c r="AU290" s="170" t="s">
        <v>80</v>
      </c>
      <c r="AY290" s="162" t="s">
        <v>239</v>
      </c>
      <c r="BK290" s="171">
        <f>SUM(BK291:BK293)</f>
        <v>0</v>
      </c>
    </row>
    <row r="291" s="2" customFormat="1" ht="21.75" customHeight="1">
      <c r="A291" s="39"/>
      <c r="B291" s="174"/>
      <c r="C291" s="175" t="s">
        <v>1251</v>
      </c>
      <c r="D291" s="175" t="s">
        <v>241</v>
      </c>
      <c r="E291" s="176" t="s">
        <v>4881</v>
      </c>
      <c r="F291" s="177" t="s">
        <v>4882</v>
      </c>
      <c r="G291" s="178" t="s">
        <v>326</v>
      </c>
      <c r="H291" s="179">
        <v>30.640000000000001</v>
      </c>
      <c r="I291" s="180"/>
      <c r="J291" s="181">
        <f>ROUND(I291*H291,2)</f>
        <v>0</v>
      </c>
      <c r="K291" s="177" t="s">
        <v>460</v>
      </c>
      <c r="L291" s="40"/>
      <c r="M291" s="182" t="s">
        <v>3</v>
      </c>
      <c r="N291" s="183" t="s">
        <v>45</v>
      </c>
      <c r="O291" s="73"/>
      <c r="P291" s="184">
        <f>O291*H291</f>
        <v>0</v>
      </c>
      <c r="Q291" s="184">
        <v>0</v>
      </c>
      <c r="R291" s="184">
        <f>Q291*H291</f>
        <v>0</v>
      </c>
      <c r="S291" s="184">
        <v>0</v>
      </c>
      <c r="T291" s="185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186" t="s">
        <v>1238</v>
      </c>
      <c r="AT291" s="186" t="s">
        <v>241</v>
      </c>
      <c r="AU291" s="186" t="s">
        <v>86</v>
      </c>
      <c r="AY291" s="20" t="s">
        <v>239</v>
      </c>
      <c r="BE291" s="187">
        <f>IF(N291="základní",J291,0)</f>
        <v>0</v>
      </c>
      <c r="BF291" s="187">
        <f>IF(N291="snížená",J291,0)</f>
        <v>0</v>
      </c>
      <c r="BG291" s="187">
        <f>IF(N291="zákl. přenesená",J291,0)</f>
        <v>0</v>
      </c>
      <c r="BH291" s="187">
        <f>IF(N291="sníž. přenesená",J291,0)</f>
        <v>0</v>
      </c>
      <c r="BI291" s="187">
        <f>IF(N291="nulová",J291,0)</f>
        <v>0</v>
      </c>
      <c r="BJ291" s="20" t="s">
        <v>86</v>
      </c>
      <c r="BK291" s="187">
        <f>ROUND(I291*H291,2)</f>
        <v>0</v>
      </c>
      <c r="BL291" s="20" t="s">
        <v>1238</v>
      </c>
      <c r="BM291" s="186" t="s">
        <v>1629</v>
      </c>
    </row>
    <row r="292" s="14" customFormat="1">
      <c r="A292" s="14"/>
      <c r="B292" s="196"/>
      <c r="C292" s="14"/>
      <c r="D292" s="189" t="s">
        <v>248</v>
      </c>
      <c r="E292" s="197" t="s">
        <v>3</v>
      </c>
      <c r="F292" s="198" t="s">
        <v>4883</v>
      </c>
      <c r="G292" s="14"/>
      <c r="H292" s="199">
        <v>30.640000000000001</v>
      </c>
      <c r="I292" s="200"/>
      <c r="J292" s="14"/>
      <c r="K292" s="14"/>
      <c r="L292" s="196"/>
      <c r="M292" s="201"/>
      <c r="N292" s="202"/>
      <c r="O292" s="202"/>
      <c r="P292" s="202"/>
      <c r="Q292" s="202"/>
      <c r="R292" s="202"/>
      <c r="S292" s="202"/>
      <c r="T292" s="20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197" t="s">
        <v>248</v>
      </c>
      <c r="AU292" s="197" t="s">
        <v>86</v>
      </c>
      <c r="AV292" s="14" t="s">
        <v>86</v>
      </c>
      <c r="AW292" s="14" t="s">
        <v>33</v>
      </c>
      <c r="AX292" s="14" t="s">
        <v>73</v>
      </c>
      <c r="AY292" s="197" t="s">
        <v>239</v>
      </c>
    </row>
    <row r="293" s="15" customFormat="1">
      <c r="A293" s="15"/>
      <c r="B293" s="204"/>
      <c r="C293" s="15"/>
      <c r="D293" s="189" t="s">
        <v>248</v>
      </c>
      <c r="E293" s="205" t="s">
        <v>3</v>
      </c>
      <c r="F293" s="206" t="s">
        <v>251</v>
      </c>
      <c r="G293" s="15"/>
      <c r="H293" s="207">
        <v>30.640000000000001</v>
      </c>
      <c r="I293" s="208"/>
      <c r="J293" s="15"/>
      <c r="K293" s="15"/>
      <c r="L293" s="204"/>
      <c r="M293" s="234"/>
      <c r="N293" s="235"/>
      <c r="O293" s="235"/>
      <c r="P293" s="235"/>
      <c r="Q293" s="235"/>
      <c r="R293" s="235"/>
      <c r="S293" s="235"/>
      <c r="T293" s="236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05" t="s">
        <v>248</v>
      </c>
      <c r="AU293" s="205" t="s">
        <v>86</v>
      </c>
      <c r="AV293" s="15" t="s">
        <v>246</v>
      </c>
      <c r="AW293" s="15" t="s">
        <v>33</v>
      </c>
      <c r="AX293" s="15" t="s">
        <v>80</v>
      </c>
      <c r="AY293" s="205" t="s">
        <v>239</v>
      </c>
    </row>
    <row r="294" s="2" customFormat="1" ht="6.96" customHeight="1">
      <c r="A294" s="39"/>
      <c r="B294" s="56"/>
      <c r="C294" s="57"/>
      <c r="D294" s="57"/>
      <c r="E294" s="57"/>
      <c r="F294" s="57"/>
      <c r="G294" s="57"/>
      <c r="H294" s="57"/>
      <c r="I294" s="57"/>
      <c r="J294" s="57"/>
      <c r="K294" s="57"/>
      <c r="L294" s="40"/>
      <c r="M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</sheetData>
  <autoFilter ref="C96:K29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190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4649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4884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20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ROUND(J85,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ROUND((SUM(BE85:BE92)),  2)</f>
        <v>0</v>
      </c>
      <c r="G35" s="39"/>
      <c r="H35" s="39"/>
      <c r="I35" s="133">
        <v>0.20999999999999999</v>
      </c>
      <c r="J35" s="132">
        <f>ROUND(((SUM(BE85:BE92))*I35),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ROUND((SUM(BF85:BF92)),  2)</f>
        <v>0</v>
      </c>
      <c r="G36" s="39"/>
      <c r="H36" s="39"/>
      <c r="I36" s="133">
        <v>0.14999999999999999</v>
      </c>
      <c r="J36" s="132">
        <f>ROUND(((SUM(BF85:BF92))*I36),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ROUND((SUM(BG85:BG92)),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ROUND((SUM(BH85:BH92)),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ROUND((SUM(BI85:BI92)),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4649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SO-05.05 - Exterierový mobiliář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J85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2" customFormat="1" ht="21.84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6.96" customHeight="1">
      <c r="A65" s="39"/>
      <c r="B65" s="56"/>
      <c r="C65" s="57"/>
      <c r="D65" s="57"/>
      <c r="E65" s="57"/>
      <c r="F65" s="57"/>
      <c r="G65" s="57"/>
      <c r="H65" s="57"/>
      <c r="I65" s="57"/>
      <c r="J65" s="57"/>
      <c r="K65" s="57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9" s="2" customFormat="1" ht="6.96" customHeight="1">
      <c r="A69" s="39"/>
      <c r="B69" s="58"/>
      <c r="C69" s="59"/>
      <c r="D69" s="59"/>
      <c r="E69" s="59"/>
      <c r="F69" s="59"/>
      <c r="G69" s="59"/>
      <c r="H69" s="59"/>
      <c r="I69" s="59"/>
      <c r="J69" s="59"/>
      <c r="K69" s="59"/>
      <c r="L69" s="12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="2" customFormat="1" ht="24.96" customHeight="1">
      <c r="A70" s="39"/>
      <c r="B70" s="40"/>
      <c r="C70" s="24" t="s">
        <v>224</v>
      </c>
      <c r="D70" s="39"/>
      <c r="E70" s="39"/>
      <c r="F70" s="39"/>
      <c r="G70" s="39"/>
      <c r="H70" s="39"/>
      <c r="I70" s="39"/>
      <c r="J70" s="39"/>
      <c r="K70" s="39"/>
      <c r="L70" s="12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="2" customFormat="1" ht="6.96" customHeight="1">
      <c r="A71" s="39"/>
      <c r="B71" s="40"/>
      <c r="C71" s="39"/>
      <c r="D71" s="39"/>
      <c r="E71" s="39"/>
      <c r="F71" s="39"/>
      <c r="G71" s="39"/>
      <c r="H71" s="39"/>
      <c r="I71" s="39"/>
      <c r="J71" s="39"/>
      <c r="K71" s="39"/>
      <c r="L71" s="12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12" customHeight="1">
      <c r="A72" s="39"/>
      <c r="B72" s="40"/>
      <c r="C72" s="33" t="s">
        <v>17</v>
      </c>
      <c r="D72" s="39"/>
      <c r="E72" s="39"/>
      <c r="F72" s="39"/>
      <c r="G72" s="39"/>
      <c r="H72" s="39"/>
      <c r="I72" s="39"/>
      <c r="J72" s="39"/>
      <c r="K72" s="39"/>
      <c r="L72" s="12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16.5" customHeight="1">
      <c r="A73" s="39"/>
      <c r="B73" s="40"/>
      <c r="C73" s="39"/>
      <c r="D73" s="39"/>
      <c r="E73" s="125" t="str">
        <f>E7</f>
        <v>Kolovraty - dostupné bydlení</v>
      </c>
      <c r="F73" s="33"/>
      <c r="G73" s="33"/>
      <c r="H73" s="33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1" customFormat="1" ht="12" customHeight="1">
      <c r="B74" s="23"/>
      <c r="C74" s="33" t="s">
        <v>213</v>
      </c>
      <c r="L74" s="23"/>
    </row>
    <row r="75" s="2" customFormat="1" ht="16.5" customHeight="1">
      <c r="A75" s="39"/>
      <c r="B75" s="40"/>
      <c r="C75" s="39"/>
      <c r="D75" s="39"/>
      <c r="E75" s="125" t="s">
        <v>4649</v>
      </c>
      <c r="F75" s="39"/>
      <c r="G75" s="39"/>
      <c r="H75" s="39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2" customHeight="1">
      <c r="A76" s="39"/>
      <c r="B76" s="40"/>
      <c r="C76" s="33" t="s">
        <v>215</v>
      </c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6.5" customHeight="1">
      <c r="A77" s="39"/>
      <c r="B77" s="40"/>
      <c r="C77" s="39"/>
      <c r="D77" s="39"/>
      <c r="E77" s="63" t="str">
        <f>E11</f>
        <v>SO-05.05 - Exterierový mobiliář</v>
      </c>
      <c r="F77" s="39"/>
      <c r="G77" s="39"/>
      <c r="H77" s="39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39"/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22</v>
      </c>
      <c r="D79" s="39"/>
      <c r="E79" s="39"/>
      <c r="F79" s="28" t="str">
        <f>F14</f>
        <v>Kolovraty</v>
      </c>
      <c r="G79" s="39"/>
      <c r="H79" s="39"/>
      <c r="I79" s="33" t="s">
        <v>24</v>
      </c>
      <c r="J79" s="65" t="str">
        <f>IF(J14="","",J14)</f>
        <v>28. 6. 2021</v>
      </c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39"/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5.15" customHeight="1">
      <c r="A81" s="39"/>
      <c r="B81" s="40"/>
      <c r="C81" s="33" t="s">
        <v>26</v>
      </c>
      <c r="D81" s="39"/>
      <c r="E81" s="39"/>
      <c r="F81" s="28" t="str">
        <f>E17</f>
        <v>atelier HETA s.r.o.</v>
      </c>
      <c r="G81" s="39"/>
      <c r="H81" s="39"/>
      <c r="I81" s="33" t="s">
        <v>32</v>
      </c>
      <c r="J81" s="37" t="str">
        <f>E23</f>
        <v>atelier HETA s.r.o.</v>
      </c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5.15" customHeight="1">
      <c r="A82" s="39"/>
      <c r="B82" s="40"/>
      <c r="C82" s="33" t="s">
        <v>30</v>
      </c>
      <c r="D82" s="39"/>
      <c r="E82" s="39"/>
      <c r="F82" s="28" t="str">
        <f>IF(E20="","",E20)</f>
        <v>Vyplň údaj</v>
      </c>
      <c r="G82" s="39"/>
      <c r="H82" s="39"/>
      <c r="I82" s="33" t="s">
        <v>34</v>
      </c>
      <c r="J82" s="37" t="str">
        <f>E26</f>
        <v>Toman Martin</v>
      </c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0.32" customHeight="1">
      <c r="A83" s="39"/>
      <c r="B83" s="40"/>
      <c r="C83" s="39"/>
      <c r="D83" s="39"/>
      <c r="E83" s="39"/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1" customFormat="1" ht="29.28" customHeight="1">
      <c r="A84" s="151"/>
      <c r="B84" s="152"/>
      <c r="C84" s="153" t="s">
        <v>225</v>
      </c>
      <c r="D84" s="154" t="s">
        <v>58</v>
      </c>
      <c r="E84" s="154" t="s">
        <v>54</v>
      </c>
      <c r="F84" s="154" t="s">
        <v>55</v>
      </c>
      <c r="G84" s="154" t="s">
        <v>226</v>
      </c>
      <c r="H84" s="154" t="s">
        <v>227</v>
      </c>
      <c r="I84" s="154" t="s">
        <v>228</v>
      </c>
      <c r="J84" s="154" t="s">
        <v>219</v>
      </c>
      <c r="K84" s="155" t="s">
        <v>229</v>
      </c>
      <c r="L84" s="156"/>
      <c r="M84" s="81" t="s">
        <v>3</v>
      </c>
      <c r="N84" s="82" t="s">
        <v>43</v>
      </c>
      <c r="O84" s="82" t="s">
        <v>230</v>
      </c>
      <c r="P84" s="82" t="s">
        <v>231</v>
      </c>
      <c r="Q84" s="82" t="s">
        <v>232</v>
      </c>
      <c r="R84" s="82" t="s">
        <v>233</v>
      </c>
      <c r="S84" s="82" t="s">
        <v>234</v>
      </c>
      <c r="T84" s="83" t="s">
        <v>235</v>
      </c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</row>
    <row r="85" s="2" customFormat="1" ht="22.8" customHeight="1">
      <c r="A85" s="39"/>
      <c r="B85" s="40"/>
      <c r="C85" s="88" t="s">
        <v>236</v>
      </c>
      <c r="D85" s="39"/>
      <c r="E85" s="39"/>
      <c r="F85" s="39"/>
      <c r="G85" s="39"/>
      <c r="H85" s="39"/>
      <c r="I85" s="39"/>
      <c r="J85" s="157">
        <f>BK85</f>
        <v>0</v>
      </c>
      <c r="K85" s="39"/>
      <c r="L85" s="40"/>
      <c r="M85" s="84"/>
      <c r="N85" s="69"/>
      <c r="O85" s="85"/>
      <c r="P85" s="158">
        <f>SUM(P86:P92)</f>
        <v>0</v>
      </c>
      <c r="Q85" s="85"/>
      <c r="R85" s="158">
        <f>SUM(R86:R92)</f>
        <v>0</v>
      </c>
      <c r="S85" s="85"/>
      <c r="T85" s="159">
        <f>SUM(T86:T92)</f>
        <v>0</v>
      </c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T85" s="20" t="s">
        <v>72</v>
      </c>
      <c r="AU85" s="20" t="s">
        <v>220</v>
      </c>
      <c r="BK85" s="160">
        <f>SUM(BK86:BK92)</f>
        <v>0</v>
      </c>
    </row>
    <row r="86" s="2" customFormat="1" ht="16.5" customHeight="1">
      <c r="A86" s="39"/>
      <c r="B86" s="174"/>
      <c r="C86" s="175" t="s">
        <v>80</v>
      </c>
      <c r="D86" s="175" t="s">
        <v>241</v>
      </c>
      <c r="E86" s="176" t="s">
        <v>4885</v>
      </c>
      <c r="F86" s="177" t="s">
        <v>4886</v>
      </c>
      <c r="G86" s="178" t="s">
        <v>385</v>
      </c>
      <c r="H86" s="179">
        <v>1</v>
      </c>
      <c r="I86" s="180"/>
      <c r="J86" s="181">
        <f>ROUND(I86*H86,2)</f>
        <v>0</v>
      </c>
      <c r="K86" s="177" t="s">
        <v>460</v>
      </c>
      <c r="L86" s="40"/>
      <c r="M86" s="182" t="s">
        <v>3</v>
      </c>
      <c r="N86" s="183" t="s">
        <v>45</v>
      </c>
      <c r="O86" s="73"/>
      <c r="P86" s="184">
        <f>O86*H86</f>
        <v>0</v>
      </c>
      <c r="Q86" s="184">
        <v>0</v>
      </c>
      <c r="R86" s="184">
        <f>Q86*H86</f>
        <v>0</v>
      </c>
      <c r="S86" s="184">
        <v>0</v>
      </c>
      <c r="T86" s="185">
        <f>S86*H86</f>
        <v>0</v>
      </c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R86" s="186" t="s">
        <v>246</v>
      </c>
      <c r="AT86" s="186" t="s">
        <v>241</v>
      </c>
      <c r="AU86" s="186" t="s">
        <v>73</v>
      </c>
      <c r="AY86" s="20" t="s">
        <v>239</v>
      </c>
      <c r="BE86" s="187">
        <f>IF(N86="základní",J86,0)</f>
        <v>0</v>
      </c>
      <c r="BF86" s="187">
        <f>IF(N86="snížená",J86,0)</f>
        <v>0</v>
      </c>
      <c r="BG86" s="187">
        <f>IF(N86="zákl. přenesená",J86,0)</f>
        <v>0</v>
      </c>
      <c r="BH86" s="187">
        <f>IF(N86="sníž. přenesená",J86,0)</f>
        <v>0</v>
      </c>
      <c r="BI86" s="187">
        <f>IF(N86="nulová",J86,0)</f>
        <v>0</v>
      </c>
      <c r="BJ86" s="20" t="s">
        <v>86</v>
      </c>
      <c r="BK86" s="187">
        <f>ROUND(I86*H86,2)</f>
        <v>0</v>
      </c>
      <c r="BL86" s="20" t="s">
        <v>246</v>
      </c>
      <c r="BM86" s="186" t="s">
        <v>4887</v>
      </c>
    </row>
    <row r="87" s="2" customFormat="1" ht="167.85" customHeight="1">
      <c r="A87" s="39"/>
      <c r="B87" s="174"/>
      <c r="C87" s="175" t="s">
        <v>86</v>
      </c>
      <c r="D87" s="175" t="s">
        <v>241</v>
      </c>
      <c r="E87" s="176" t="s">
        <v>4888</v>
      </c>
      <c r="F87" s="177" t="s">
        <v>4889</v>
      </c>
      <c r="G87" s="178" t="s">
        <v>385</v>
      </c>
      <c r="H87" s="179">
        <v>6</v>
      </c>
      <c r="I87" s="180"/>
      <c r="J87" s="181">
        <f>ROUND(I87*H87,2)</f>
        <v>0</v>
      </c>
      <c r="K87" s="177" t="s">
        <v>460</v>
      </c>
      <c r="L87" s="40"/>
      <c r="M87" s="182" t="s">
        <v>3</v>
      </c>
      <c r="N87" s="183" t="s">
        <v>45</v>
      </c>
      <c r="O87" s="73"/>
      <c r="P87" s="184">
        <f>O87*H87</f>
        <v>0</v>
      </c>
      <c r="Q87" s="184">
        <v>0</v>
      </c>
      <c r="R87" s="184">
        <f>Q87*H87</f>
        <v>0</v>
      </c>
      <c r="S87" s="184">
        <v>0</v>
      </c>
      <c r="T87" s="185">
        <f>S87*H87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R87" s="186" t="s">
        <v>246</v>
      </c>
      <c r="AT87" s="186" t="s">
        <v>241</v>
      </c>
      <c r="AU87" s="186" t="s">
        <v>73</v>
      </c>
      <c r="AY87" s="20" t="s">
        <v>239</v>
      </c>
      <c r="BE87" s="187">
        <f>IF(N87="základní",J87,0)</f>
        <v>0</v>
      </c>
      <c r="BF87" s="187">
        <f>IF(N87="snížená",J87,0)</f>
        <v>0</v>
      </c>
      <c r="BG87" s="187">
        <f>IF(N87="zákl. přenesená",J87,0)</f>
        <v>0</v>
      </c>
      <c r="BH87" s="187">
        <f>IF(N87="sníž. přenesená",J87,0)</f>
        <v>0</v>
      </c>
      <c r="BI87" s="187">
        <f>IF(N87="nulová",J87,0)</f>
        <v>0</v>
      </c>
      <c r="BJ87" s="20" t="s">
        <v>86</v>
      </c>
      <c r="BK87" s="187">
        <f>ROUND(I87*H87,2)</f>
        <v>0</v>
      </c>
      <c r="BL87" s="20" t="s">
        <v>246</v>
      </c>
      <c r="BM87" s="186" t="s">
        <v>4890</v>
      </c>
    </row>
    <row r="88" s="2" customFormat="1" ht="181.5" customHeight="1">
      <c r="A88" s="39"/>
      <c r="B88" s="174"/>
      <c r="C88" s="175" t="s">
        <v>117</v>
      </c>
      <c r="D88" s="175" t="s">
        <v>241</v>
      </c>
      <c r="E88" s="176" t="s">
        <v>4891</v>
      </c>
      <c r="F88" s="177" t="s">
        <v>4892</v>
      </c>
      <c r="G88" s="178" t="s">
        <v>385</v>
      </c>
      <c r="H88" s="179">
        <v>7</v>
      </c>
      <c r="I88" s="180"/>
      <c r="J88" s="181">
        <f>ROUND(I88*H88,2)</f>
        <v>0</v>
      </c>
      <c r="K88" s="177" t="s">
        <v>460</v>
      </c>
      <c r="L88" s="40"/>
      <c r="M88" s="182" t="s">
        <v>3</v>
      </c>
      <c r="N88" s="183" t="s">
        <v>45</v>
      </c>
      <c r="O88" s="73"/>
      <c r="P88" s="184">
        <f>O88*H88</f>
        <v>0</v>
      </c>
      <c r="Q88" s="184">
        <v>0</v>
      </c>
      <c r="R88" s="184">
        <f>Q88*H88</f>
        <v>0</v>
      </c>
      <c r="S88" s="184">
        <v>0</v>
      </c>
      <c r="T88" s="185">
        <f>S88*H88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R88" s="186" t="s">
        <v>246</v>
      </c>
      <c r="AT88" s="186" t="s">
        <v>241</v>
      </c>
      <c r="AU88" s="186" t="s">
        <v>73</v>
      </c>
      <c r="AY88" s="20" t="s">
        <v>239</v>
      </c>
      <c r="BE88" s="187">
        <f>IF(N88="základní",J88,0)</f>
        <v>0</v>
      </c>
      <c r="BF88" s="187">
        <f>IF(N88="snížená",J88,0)</f>
        <v>0</v>
      </c>
      <c r="BG88" s="187">
        <f>IF(N88="zákl. přenesená",J88,0)</f>
        <v>0</v>
      </c>
      <c r="BH88" s="187">
        <f>IF(N88="sníž. přenesená",J88,0)</f>
        <v>0</v>
      </c>
      <c r="BI88" s="187">
        <f>IF(N88="nulová",J88,0)</f>
        <v>0</v>
      </c>
      <c r="BJ88" s="20" t="s">
        <v>86</v>
      </c>
      <c r="BK88" s="187">
        <f>ROUND(I88*H88,2)</f>
        <v>0</v>
      </c>
      <c r="BL88" s="20" t="s">
        <v>246</v>
      </c>
      <c r="BM88" s="186" t="s">
        <v>4893</v>
      </c>
    </row>
    <row r="89" s="2" customFormat="1" ht="167.85" customHeight="1">
      <c r="A89" s="39"/>
      <c r="B89" s="174"/>
      <c r="C89" s="175" t="s">
        <v>246</v>
      </c>
      <c r="D89" s="175" t="s">
        <v>241</v>
      </c>
      <c r="E89" s="176" t="s">
        <v>4894</v>
      </c>
      <c r="F89" s="177" t="s">
        <v>4895</v>
      </c>
      <c r="G89" s="178" t="s">
        <v>3</v>
      </c>
      <c r="H89" s="179">
        <v>11</v>
      </c>
      <c r="I89" s="180"/>
      <c r="J89" s="181">
        <f>ROUND(I89*H89,2)</f>
        <v>0</v>
      </c>
      <c r="K89" s="177" t="s">
        <v>460</v>
      </c>
      <c r="L89" s="40"/>
      <c r="M89" s="182" t="s">
        <v>3</v>
      </c>
      <c r="N89" s="183" t="s">
        <v>45</v>
      </c>
      <c r="O89" s="73"/>
      <c r="P89" s="184">
        <f>O89*H89</f>
        <v>0</v>
      </c>
      <c r="Q89" s="184">
        <v>0</v>
      </c>
      <c r="R89" s="184">
        <f>Q89*H89</f>
        <v>0</v>
      </c>
      <c r="S89" s="184">
        <v>0</v>
      </c>
      <c r="T89" s="185">
        <f>S89*H89</f>
        <v>0</v>
      </c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R89" s="186" t="s">
        <v>246</v>
      </c>
      <c r="AT89" s="186" t="s">
        <v>241</v>
      </c>
      <c r="AU89" s="186" t="s">
        <v>73</v>
      </c>
      <c r="AY89" s="20" t="s">
        <v>239</v>
      </c>
      <c r="BE89" s="187">
        <f>IF(N89="základní",J89,0)</f>
        <v>0</v>
      </c>
      <c r="BF89" s="187">
        <f>IF(N89="snížená",J89,0)</f>
        <v>0</v>
      </c>
      <c r="BG89" s="187">
        <f>IF(N89="zákl. přenesená",J89,0)</f>
        <v>0</v>
      </c>
      <c r="BH89" s="187">
        <f>IF(N89="sníž. přenesená",J89,0)</f>
        <v>0</v>
      </c>
      <c r="BI89" s="187">
        <f>IF(N89="nulová",J89,0)</f>
        <v>0</v>
      </c>
      <c r="BJ89" s="20" t="s">
        <v>86</v>
      </c>
      <c r="BK89" s="187">
        <f>ROUND(I89*H89,2)</f>
        <v>0</v>
      </c>
      <c r="BL89" s="20" t="s">
        <v>246</v>
      </c>
      <c r="BM89" s="186" t="s">
        <v>4896</v>
      </c>
    </row>
    <row r="90" s="2" customFormat="1" ht="167.85" customHeight="1">
      <c r="A90" s="39"/>
      <c r="B90" s="174"/>
      <c r="C90" s="175" t="s">
        <v>271</v>
      </c>
      <c r="D90" s="175" t="s">
        <v>241</v>
      </c>
      <c r="E90" s="176" t="s">
        <v>4897</v>
      </c>
      <c r="F90" s="177" t="s">
        <v>4898</v>
      </c>
      <c r="G90" s="178" t="s">
        <v>3</v>
      </c>
      <c r="H90" s="179">
        <v>5</v>
      </c>
      <c r="I90" s="180"/>
      <c r="J90" s="181">
        <f>ROUND(I90*H90,2)</f>
        <v>0</v>
      </c>
      <c r="K90" s="177" t="s">
        <v>460</v>
      </c>
      <c r="L90" s="40"/>
      <c r="M90" s="182" t="s">
        <v>3</v>
      </c>
      <c r="N90" s="183" t="s">
        <v>45</v>
      </c>
      <c r="O90" s="73"/>
      <c r="P90" s="184">
        <f>O90*H90</f>
        <v>0</v>
      </c>
      <c r="Q90" s="184">
        <v>0</v>
      </c>
      <c r="R90" s="184">
        <f>Q90*H90</f>
        <v>0</v>
      </c>
      <c r="S90" s="184">
        <v>0</v>
      </c>
      <c r="T90" s="185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186" t="s">
        <v>246</v>
      </c>
      <c r="AT90" s="186" t="s">
        <v>241</v>
      </c>
      <c r="AU90" s="186" t="s">
        <v>73</v>
      </c>
      <c r="AY90" s="20" t="s">
        <v>239</v>
      </c>
      <c r="BE90" s="187">
        <f>IF(N90="základní",J90,0)</f>
        <v>0</v>
      </c>
      <c r="BF90" s="187">
        <f>IF(N90="snížená",J90,0)</f>
        <v>0</v>
      </c>
      <c r="BG90" s="187">
        <f>IF(N90="zákl. přenesená",J90,0)</f>
        <v>0</v>
      </c>
      <c r="BH90" s="187">
        <f>IF(N90="sníž. přenesená",J90,0)</f>
        <v>0</v>
      </c>
      <c r="BI90" s="187">
        <f>IF(N90="nulová",J90,0)</f>
        <v>0</v>
      </c>
      <c r="BJ90" s="20" t="s">
        <v>86</v>
      </c>
      <c r="BK90" s="187">
        <f>ROUND(I90*H90,2)</f>
        <v>0</v>
      </c>
      <c r="BL90" s="20" t="s">
        <v>246</v>
      </c>
      <c r="BM90" s="186" t="s">
        <v>4899</v>
      </c>
    </row>
    <row r="91" s="2" customFormat="1">
      <c r="A91" s="39"/>
      <c r="B91" s="40"/>
      <c r="C91" s="39"/>
      <c r="D91" s="189" t="s">
        <v>391</v>
      </c>
      <c r="E91" s="39"/>
      <c r="F91" s="227" t="s">
        <v>4900</v>
      </c>
      <c r="G91" s="39"/>
      <c r="H91" s="39"/>
      <c r="I91" s="228"/>
      <c r="J91" s="39"/>
      <c r="K91" s="39"/>
      <c r="L91" s="40"/>
      <c r="M91" s="229"/>
      <c r="N91" s="230"/>
      <c r="O91" s="73"/>
      <c r="P91" s="73"/>
      <c r="Q91" s="73"/>
      <c r="R91" s="73"/>
      <c r="S91" s="73"/>
      <c r="T91" s="74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20" t="s">
        <v>391</v>
      </c>
      <c r="AU91" s="20" t="s">
        <v>73</v>
      </c>
    </row>
    <row r="92" s="2" customFormat="1" ht="168.75" customHeight="1">
      <c r="A92" s="39"/>
      <c r="B92" s="174"/>
      <c r="C92" s="175" t="s">
        <v>276</v>
      </c>
      <c r="D92" s="175" t="s">
        <v>241</v>
      </c>
      <c r="E92" s="176" t="s">
        <v>80</v>
      </c>
      <c r="F92" s="177" t="s">
        <v>4901</v>
      </c>
      <c r="G92" s="178" t="s">
        <v>385</v>
      </c>
      <c r="H92" s="179">
        <v>50</v>
      </c>
      <c r="I92" s="180"/>
      <c r="J92" s="181">
        <f>ROUND(I92*H92,2)</f>
        <v>0</v>
      </c>
      <c r="K92" s="177" t="s">
        <v>460</v>
      </c>
      <c r="L92" s="40"/>
      <c r="M92" s="222" t="s">
        <v>3</v>
      </c>
      <c r="N92" s="223" t="s">
        <v>45</v>
      </c>
      <c r="O92" s="224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186" t="s">
        <v>246</v>
      </c>
      <c r="AT92" s="186" t="s">
        <v>241</v>
      </c>
      <c r="AU92" s="186" t="s">
        <v>73</v>
      </c>
      <c r="AY92" s="20" t="s">
        <v>239</v>
      </c>
      <c r="BE92" s="187">
        <f>IF(N92="základní",J92,0)</f>
        <v>0</v>
      </c>
      <c r="BF92" s="187">
        <f>IF(N92="snížená",J92,0)</f>
        <v>0</v>
      </c>
      <c r="BG92" s="187">
        <f>IF(N92="zákl. přenesená",J92,0)</f>
        <v>0</v>
      </c>
      <c r="BH92" s="187">
        <f>IF(N92="sníž. přenesená",J92,0)</f>
        <v>0</v>
      </c>
      <c r="BI92" s="187">
        <f>IF(N92="nulová",J92,0)</f>
        <v>0</v>
      </c>
      <c r="BJ92" s="20" t="s">
        <v>86</v>
      </c>
      <c r="BK92" s="187">
        <f>ROUND(I92*H92,2)</f>
        <v>0</v>
      </c>
      <c r="BL92" s="20" t="s">
        <v>246</v>
      </c>
      <c r="BM92" s="186" t="s">
        <v>4902</v>
      </c>
    </row>
    <row r="93" s="2" customFormat="1" ht="6.96" customHeight="1">
      <c r="A93" s="39"/>
      <c r="B93" s="56"/>
      <c r="C93" s="57"/>
      <c r="D93" s="57"/>
      <c r="E93" s="57"/>
      <c r="F93" s="57"/>
      <c r="G93" s="57"/>
      <c r="H93" s="57"/>
      <c r="I93" s="57"/>
      <c r="J93" s="57"/>
      <c r="K93" s="57"/>
      <c r="L93" s="40"/>
      <c r="M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</sheetData>
  <autoFilter ref="C84:K9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3:H73"/>
    <mergeCell ref="E75:H75"/>
    <mergeCell ref="E77:H7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193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4649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4903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20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ROUND(J89,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ROUND((SUM(BE89:BE109)),  2)</f>
        <v>0</v>
      </c>
      <c r="G35" s="39"/>
      <c r="H35" s="39"/>
      <c r="I35" s="133">
        <v>0.20999999999999999</v>
      </c>
      <c r="J35" s="132">
        <f>ROUND(((SUM(BE89:BE109))*I35),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ROUND((SUM(BF89:BF109)),  2)</f>
        <v>0</v>
      </c>
      <c r="G36" s="39"/>
      <c r="H36" s="39"/>
      <c r="I36" s="133">
        <v>0.14999999999999999</v>
      </c>
      <c r="J36" s="132">
        <f>ROUND(((SUM(BF89:BF109))*I36),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ROUND((SUM(BG89:BG109)),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ROUND((SUM(BH89:BH109)),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ROUND((SUM(BI89:BI109)),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4649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SO-05.03 - Oplocení předzahrádek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J89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221</v>
      </c>
      <c r="E64" s="145"/>
      <c r="F64" s="145"/>
      <c r="G64" s="145"/>
      <c r="H64" s="145"/>
      <c r="I64" s="145"/>
      <c r="J64" s="146">
        <f>J90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47"/>
      <c r="C65" s="10"/>
      <c r="D65" s="148" t="s">
        <v>222</v>
      </c>
      <c r="E65" s="149"/>
      <c r="F65" s="149"/>
      <c r="G65" s="149"/>
      <c r="H65" s="149"/>
      <c r="I65" s="149"/>
      <c r="J65" s="150">
        <f>J91</f>
        <v>0</v>
      </c>
      <c r="K65" s="10"/>
      <c r="L65" s="14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47"/>
      <c r="C66" s="10"/>
      <c r="D66" s="148" t="s">
        <v>517</v>
      </c>
      <c r="E66" s="149"/>
      <c r="F66" s="149"/>
      <c r="G66" s="149"/>
      <c r="H66" s="149"/>
      <c r="I66" s="149"/>
      <c r="J66" s="150">
        <f>J95</f>
        <v>0</v>
      </c>
      <c r="K66" s="10"/>
      <c r="L66" s="14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47"/>
      <c r="C67" s="10"/>
      <c r="D67" s="148" t="s">
        <v>223</v>
      </c>
      <c r="E67" s="149"/>
      <c r="F67" s="149"/>
      <c r="G67" s="149"/>
      <c r="H67" s="149"/>
      <c r="I67" s="149"/>
      <c r="J67" s="150">
        <f>J108</f>
        <v>0</v>
      </c>
      <c r="K67" s="10"/>
      <c r="L67" s="14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39"/>
      <c r="B68" s="40"/>
      <c r="C68" s="39"/>
      <c r="D68" s="39"/>
      <c r="E68" s="39"/>
      <c r="F68" s="39"/>
      <c r="G68" s="39"/>
      <c r="H68" s="39"/>
      <c r="I68" s="39"/>
      <c r="J68" s="39"/>
      <c r="K68" s="39"/>
      <c r="L68" s="12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="2" customFormat="1" ht="6.96" customHeight="1">
      <c r="A69" s="39"/>
      <c r="B69" s="56"/>
      <c r="C69" s="57"/>
      <c r="D69" s="57"/>
      <c r="E69" s="57"/>
      <c r="F69" s="57"/>
      <c r="G69" s="57"/>
      <c r="H69" s="57"/>
      <c r="I69" s="57"/>
      <c r="J69" s="57"/>
      <c r="K69" s="57"/>
      <c r="L69" s="12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3" s="2" customFormat="1" ht="6.96" customHeight="1">
      <c r="A73" s="39"/>
      <c r="B73" s="58"/>
      <c r="C73" s="59"/>
      <c r="D73" s="59"/>
      <c r="E73" s="59"/>
      <c r="F73" s="59"/>
      <c r="G73" s="59"/>
      <c r="H73" s="59"/>
      <c r="I73" s="59"/>
      <c r="J73" s="59"/>
      <c r="K73" s="5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24.96" customHeight="1">
      <c r="A74" s="39"/>
      <c r="B74" s="40"/>
      <c r="C74" s="24" t="s">
        <v>224</v>
      </c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40"/>
      <c r="C75" s="39"/>
      <c r="D75" s="39"/>
      <c r="E75" s="39"/>
      <c r="F75" s="39"/>
      <c r="G75" s="39"/>
      <c r="H75" s="39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2" customHeight="1">
      <c r="A76" s="39"/>
      <c r="B76" s="40"/>
      <c r="C76" s="33" t="s">
        <v>17</v>
      </c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6.5" customHeight="1">
      <c r="A77" s="39"/>
      <c r="B77" s="40"/>
      <c r="C77" s="39"/>
      <c r="D77" s="39"/>
      <c r="E77" s="125" t="str">
        <f>E7</f>
        <v>Kolovraty - dostupné bydlení</v>
      </c>
      <c r="F77" s="33"/>
      <c r="G77" s="33"/>
      <c r="H77" s="33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1" customFormat="1" ht="12" customHeight="1">
      <c r="B78" s="23"/>
      <c r="C78" s="33" t="s">
        <v>213</v>
      </c>
      <c r="L78" s="23"/>
    </row>
    <row r="79" s="2" customFormat="1" ht="16.5" customHeight="1">
      <c r="A79" s="39"/>
      <c r="B79" s="40"/>
      <c r="C79" s="39"/>
      <c r="D79" s="39"/>
      <c r="E79" s="125" t="s">
        <v>4649</v>
      </c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215</v>
      </c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39"/>
      <c r="D81" s="39"/>
      <c r="E81" s="63" t="str">
        <f>E11</f>
        <v>SO-05.03 - Oplocení předzahrádek</v>
      </c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39"/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22</v>
      </c>
      <c r="D83" s="39"/>
      <c r="E83" s="39"/>
      <c r="F83" s="28" t="str">
        <f>F14</f>
        <v>Kolovraty</v>
      </c>
      <c r="G83" s="39"/>
      <c r="H83" s="39"/>
      <c r="I83" s="33" t="s">
        <v>24</v>
      </c>
      <c r="J83" s="65" t="str">
        <f>IF(J14="","",J14)</f>
        <v>28. 6. 2021</v>
      </c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39"/>
      <c r="D84" s="39"/>
      <c r="E84" s="39"/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26</v>
      </c>
      <c r="D85" s="39"/>
      <c r="E85" s="39"/>
      <c r="F85" s="28" t="str">
        <f>E17</f>
        <v>atelier HETA s.r.o.</v>
      </c>
      <c r="G85" s="39"/>
      <c r="H85" s="39"/>
      <c r="I85" s="33" t="s">
        <v>32</v>
      </c>
      <c r="J85" s="37" t="str">
        <f>E23</f>
        <v>atelier HETA s.r.o.</v>
      </c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30</v>
      </c>
      <c r="D86" s="39"/>
      <c r="E86" s="39"/>
      <c r="F86" s="28" t="str">
        <f>IF(E20="","",E20)</f>
        <v>Vyplň údaj</v>
      </c>
      <c r="G86" s="39"/>
      <c r="H86" s="39"/>
      <c r="I86" s="33" t="s">
        <v>34</v>
      </c>
      <c r="J86" s="37" t="str">
        <f>E26</f>
        <v>Toman Martin</v>
      </c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0.32" customHeight="1">
      <c r="A87" s="39"/>
      <c r="B87" s="40"/>
      <c r="C87" s="39"/>
      <c r="D87" s="39"/>
      <c r="E87" s="39"/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11" customFormat="1" ht="29.28" customHeight="1">
      <c r="A88" s="151"/>
      <c r="B88" s="152"/>
      <c r="C88" s="153" t="s">
        <v>225</v>
      </c>
      <c r="D88" s="154" t="s">
        <v>58</v>
      </c>
      <c r="E88" s="154" t="s">
        <v>54</v>
      </c>
      <c r="F88" s="154" t="s">
        <v>55</v>
      </c>
      <c r="G88" s="154" t="s">
        <v>226</v>
      </c>
      <c r="H88" s="154" t="s">
        <v>227</v>
      </c>
      <c r="I88" s="154" t="s">
        <v>228</v>
      </c>
      <c r="J88" s="154" t="s">
        <v>219</v>
      </c>
      <c r="K88" s="155" t="s">
        <v>229</v>
      </c>
      <c r="L88" s="156"/>
      <c r="M88" s="81" t="s">
        <v>3</v>
      </c>
      <c r="N88" s="82" t="s">
        <v>43</v>
      </c>
      <c r="O88" s="82" t="s">
        <v>230</v>
      </c>
      <c r="P88" s="82" t="s">
        <v>231</v>
      </c>
      <c r="Q88" s="82" t="s">
        <v>232</v>
      </c>
      <c r="R88" s="82" t="s">
        <v>233</v>
      </c>
      <c r="S88" s="82" t="s">
        <v>234</v>
      </c>
      <c r="T88" s="83" t="s">
        <v>235</v>
      </c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</row>
    <row r="89" s="2" customFormat="1" ht="22.8" customHeight="1">
      <c r="A89" s="39"/>
      <c r="B89" s="40"/>
      <c r="C89" s="88" t="s">
        <v>236</v>
      </c>
      <c r="D89" s="39"/>
      <c r="E89" s="39"/>
      <c r="F89" s="39"/>
      <c r="G89" s="39"/>
      <c r="H89" s="39"/>
      <c r="I89" s="39"/>
      <c r="J89" s="157">
        <f>BK89</f>
        <v>0</v>
      </c>
      <c r="K89" s="39"/>
      <c r="L89" s="40"/>
      <c r="M89" s="84"/>
      <c r="N89" s="69"/>
      <c r="O89" s="85"/>
      <c r="P89" s="158">
        <f>P90</f>
        <v>0</v>
      </c>
      <c r="Q89" s="85"/>
      <c r="R89" s="158">
        <f>R90</f>
        <v>43.855217769999996</v>
      </c>
      <c r="S89" s="85"/>
      <c r="T89" s="159">
        <f>T90</f>
        <v>0</v>
      </c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T89" s="20" t="s">
        <v>72</v>
      </c>
      <c r="AU89" s="20" t="s">
        <v>220</v>
      </c>
      <c r="BK89" s="160">
        <f>BK90</f>
        <v>0</v>
      </c>
    </row>
    <row r="90" s="12" customFormat="1" ht="25.92" customHeight="1">
      <c r="A90" s="12"/>
      <c r="B90" s="161"/>
      <c r="C90" s="12"/>
      <c r="D90" s="162" t="s">
        <v>72</v>
      </c>
      <c r="E90" s="163" t="s">
        <v>237</v>
      </c>
      <c r="F90" s="163" t="s">
        <v>238</v>
      </c>
      <c r="G90" s="12"/>
      <c r="H90" s="12"/>
      <c r="I90" s="164"/>
      <c r="J90" s="165">
        <f>BK90</f>
        <v>0</v>
      </c>
      <c r="K90" s="12"/>
      <c r="L90" s="161"/>
      <c r="M90" s="166"/>
      <c r="N90" s="167"/>
      <c r="O90" s="167"/>
      <c r="P90" s="168">
        <f>P91+P95+P108</f>
        <v>0</v>
      </c>
      <c r="Q90" s="167"/>
      <c r="R90" s="168">
        <f>R91+R95+R108</f>
        <v>43.855217769999996</v>
      </c>
      <c r="S90" s="167"/>
      <c r="T90" s="169">
        <f>T91+T95+T108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162" t="s">
        <v>80</v>
      </c>
      <c r="AT90" s="170" t="s">
        <v>72</v>
      </c>
      <c r="AU90" s="170" t="s">
        <v>73</v>
      </c>
      <c r="AY90" s="162" t="s">
        <v>239</v>
      </c>
      <c r="BK90" s="171">
        <f>BK91+BK95+BK108</f>
        <v>0</v>
      </c>
    </row>
    <row r="91" s="12" customFormat="1" ht="22.8" customHeight="1">
      <c r="A91" s="12"/>
      <c r="B91" s="161"/>
      <c r="C91" s="12"/>
      <c r="D91" s="162" t="s">
        <v>72</v>
      </c>
      <c r="E91" s="172" t="s">
        <v>80</v>
      </c>
      <c r="F91" s="172" t="s">
        <v>240</v>
      </c>
      <c r="G91" s="12"/>
      <c r="H91" s="12"/>
      <c r="I91" s="164"/>
      <c r="J91" s="173">
        <f>BK91</f>
        <v>0</v>
      </c>
      <c r="K91" s="12"/>
      <c r="L91" s="161"/>
      <c r="M91" s="166"/>
      <c r="N91" s="167"/>
      <c r="O91" s="167"/>
      <c r="P91" s="168">
        <f>SUM(P92:P94)</f>
        <v>0</v>
      </c>
      <c r="Q91" s="167"/>
      <c r="R91" s="168">
        <f>SUM(R92:R94)</f>
        <v>0</v>
      </c>
      <c r="S91" s="167"/>
      <c r="T91" s="169">
        <f>SUM(T92:T94)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162" t="s">
        <v>80</v>
      </c>
      <c r="AT91" s="170" t="s">
        <v>72</v>
      </c>
      <c r="AU91" s="170" t="s">
        <v>80</v>
      </c>
      <c r="AY91" s="162" t="s">
        <v>239</v>
      </c>
      <c r="BK91" s="171">
        <f>SUM(BK92:BK94)</f>
        <v>0</v>
      </c>
    </row>
    <row r="92" s="2" customFormat="1" ht="21.75" customHeight="1">
      <c r="A92" s="39"/>
      <c r="B92" s="174"/>
      <c r="C92" s="175" t="s">
        <v>80</v>
      </c>
      <c r="D92" s="175" t="s">
        <v>241</v>
      </c>
      <c r="E92" s="176" t="s">
        <v>4904</v>
      </c>
      <c r="F92" s="177" t="s">
        <v>4905</v>
      </c>
      <c r="G92" s="178" t="s">
        <v>326</v>
      </c>
      <c r="H92" s="179">
        <v>108.69</v>
      </c>
      <c r="I92" s="180"/>
      <c r="J92" s="181">
        <f>ROUND(I92*H92,2)</f>
        <v>0</v>
      </c>
      <c r="K92" s="177" t="s">
        <v>245</v>
      </c>
      <c r="L92" s="40"/>
      <c r="M92" s="182" t="s">
        <v>3</v>
      </c>
      <c r="N92" s="183" t="s">
        <v>45</v>
      </c>
      <c r="O92" s="73"/>
      <c r="P92" s="184">
        <f>O92*H92</f>
        <v>0</v>
      </c>
      <c r="Q92" s="184">
        <v>0</v>
      </c>
      <c r="R92" s="184">
        <f>Q92*H92</f>
        <v>0</v>
      </c>
      <c r="S92" s="184">
        <v>0</v>
      </c>
      <c r="T92" s="185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186" t="s">
        <v>246</v>
      </c>
      <c r="AT92" s="186" t="s">
        <v>241</v>
      </c>
      <c r="AU92" s="186" t="s">
        <v>86</v>
      </c>
      <c r="AY92" s="20" t="s">
        <v>239</v>
      </c>
      <c r="BE92" s="187">
        <f>IF(N92="základní",J92,0)</f>
        <v>0</v>
      </c>
      <c r="BF92" s="187">
        <f>IF(N92="snížená",J92,0)</f>
        <v>0</v>
      </c>
      <c r="BG92" s="187">
        <f>IF(N92="zákl. přenesená",J92,0)</f>
        <v>0</v>
      </c>
      <c r="BH92" s="187">
        <f>IF(N92="sníž. přenesená",J92,0)</f>
        <v>0</v>
      </c>
      <c r="BI92" s="187">
        <f>IF(N92="nulová",J92,0)</f>
        <v>0</v>
      </c>
      <c r="BJ92" s="20" t="s">
        <v>86</v>
      </c>
      <c r="BK92" s="187">
        <f>ROUND(I92*H92,2)</f>
        <v>0</v>
      </c>
      <c r="BL92" s="20" t="s">
        <v>246</v>
      </c>
      <c r="BM92" s="186" t="s">
        <v>4906</v>
      </c>
    </row>
    <row r="93" s="14" customFormat="1">
      <c r="A93" s="14"/>
      <c r="B93" s="196"/>
      <c r="C93" s="14"/>
      <c r="D93" s="189" t="s">
        <v>248</v>
      </c>
      <c r="E93" s="197" t="s">
        <v>3</v>
      </c>
      <c r="F93" s="198" t="s">
        <v>4907</v>
      </c>
      <c r="G93" s="14"/>
      <c r="H93" s="199">
        <v>108.69</v>
      </c>
      <c r="I93" s="200"/>
      <c r="J93" s="14"/>
      <c r="K93" s="14"/>
      <c r="L93" s="196"/>
      <c r="M93" s="201"/>
      <c r="N93" s="202"/>
      <c r="O93" s="202"/>
      <c r="P93" s="202"/>
      <c r="Q93" s="202"/>
      <c r="R93" s="202"/>
      <c r="S93" s="202"/>
      <c r="T93" s="203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197" t="s">
        <v>248</v>
      </c>
      <c r="AU93" s="197" t="s">
        <v>86</v>
      </c>
      <c r="AV93" s="14" t="s">
        <v>86</v>
      </c>
      <c r="AW93" s="14" t="s">
        <v>33</v>
      </c>
      <c r="AX93" s="14" t="s">
        <v>73</v>
      </c>
      <c r="AY93" s="197" t="s">
        <v>239</v>
      </c>
    </row>
    <row r="94" s="15" customFormat="1">
      <c r="A94" s="15"/>
      <c r="B94" s="204"/>
      <c r="C94" s="15"/>
      <c r="D94" s="189" t="s">
        <v>248</v>
      </c>
      <c r="E94" s="205" t="s">
        <v>3</v>
      </c>
      <c r="F94" s="206" t="s">
        <v>251</v>
      </c>
      <c r="G94" s="15"/>
      <c r="H94" s="207">
        <v>108.69</v>
      </c>
      <c r="I94" s="208"/>
      <c r="J94" s="15"/>
      <c r="K94" s="15"/>
      <c r="L94" s="204"/>
      <c r="M94" s="209"/>
      <c r="N94" s="210"/>
      <c r="O94" s="210"/>
      <c r="P94" s="210"/>
      <c r="Q94" s="210"/>
      <c r="R94" s="210"/>
      <c r="S94" s="210"/>
      <c r="T94" s="211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05" t="s">
        <v>248</v>
      </c>
      <c r="AU94" s="205" t="s">
        <v>86</v>
      </c>
      <c r="AV94" s="15" t="s">
        <v>246</v>
      </c>
      <c r="AW94" s="15" t="s">
        <v>33</v>
      </c>
      <c r="AX94" s="15" t="s">
        <v>80</v>
      </c>
      <c r="AY94" s="205" t="s">
        <v>239</v>
      </c>
    </row>
    <row r="95" s="12" customFormat="1" ht="22.8" customHeight="1">
      <c r="A95" s="12"/>
      <c r="B95" s="161"/>
      <c r="C95" s="12"/>
      <c r="D95" s="162" t="s">
        <v>72</v>
      </c>
      <c r="E95" s="172" t="s">
        <v>117</v>
      </c>
      <c r="F95" s="172" t="s">
        <v>521</v>
      </c>
      <c r="G95" s="12"/>
      <c r="H95" s="12"/>
      <c r="I95" s="164"/>
      <c r="J95" s="173">
        <f>BK95</f>
        <v>0</v>
      </c>
      <c r="K95" s="12"/>
      <c r="L95" s="161"/>
      <c r="M95" s="166"/>
      <c r="N95" s="167"/>
      <c r="O95" s="167"/>
      <c r="P95" s="168">
        <f>SUM(P96:P107)</f>
        <v>0</v>
      </c>
      <c r="Q95" s="167"/>
      <c r="R95" s="168">
        <f>SUM(R96:R107)</f>
        <v>43.855217769999996</v>
      </c>
      <c r="S95" s="167"/>
      <c r="T95" s="169">
        <f>SUM(T96:T107)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162" t="s">
        <v>80</v>
      </c>
      <c r="AT95" s="170" t="s">
        <v>72</v>
      </c>
      <c r="AU95" s="170" t="s">
        <v>80</v>
      </c>
      <c r="AY95" s="162" t="s">
        <v>239</v>
      </c>
      <c r="BK95" s="171">
        <f>SUM(BK96:BK107)</f>
        <v>0</v>
      </c>
    </row>
    <row r="96" s="2" customFormat="1" ht="44.25" customHeight="1">
      <c r="A96" s="39"/>
      <c r="B96" s="174"/>
      <c r="C96" s="175" t="s">
        <v>86</v>
      </c>
      <c r="D96" s="175" t="s">
        <v>241</v>
      </c>
      <c r="E96" s="176" t="s">
        <v>4908</v>
      </c>
      <c r="F96" s="177" t="s">
        <v>4909</v>
      </c>
      <c r="G96" s="178" t="s">
        <v>385</v>
      </c>
      <c r="H96" s="179">
        <v>135.863</v>
      </c>
      <c r="I96" s="180"/>
      <c r="J96" s="181">
        <f>ROUND(I96*H96,2)</f>
        <v>0</v>
      </c>
      <c r="K96" s="177" t="s">
        <v>245</v>
      </c>
      <c r="L96" s="40"/>
      <c r="M96" s="182" t="s">
        <v>3</v>
      </c>
      <c r="N96" s="183" t="s">
        <v>45</v>
      </c>
      <c r="O96" s="73"/>
      <c r="P96" s="184">
        <f>O96*H96</f>
        <v>0</v>
      </c>
      <c r="Q96" s="184">
        <v>0.17488999999999999</v>
      </c>
      <c r="R96" s="184">
        <f>Q96*H96</f>
        <v>23.761080069999998</v>
      </c>
      <c r="S96" s="184">
        <v>0</v>
      </c>
      <c r="T96" s="185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186" t="s">
        <v>246</v>
      </c>
      <c r="AT96" s="186" t="s">
        <v>241</v>
      </c>
      <c r="AU96" s="186" t="s">
        <v>86</v>
      </c>
      <c r="AY96" s="20" t="s">
        <v>239</v>
      </c>
      <c r="BE96" s="187">
        <f>IF(N96="základní",J96,0)</f>
        <v>0</v>
      </c>
      <c r="BF96" s="187">
        <f>IF(N96="snížená",J96,0)</f>
        <v>0</v>
      </c>
      <c r="BG96" s="187">
        <f>IF(N96="zákl. přenesená",J96,0)</f>
        <v>0</v>
      </c>
      <c r="BH96" s="187">
        <f>IF(N96="sníž. přenesená",J96,0)</f>
        <v>0</v>
      </c>
      <c r="BI96" s="187">
        <f>IF(N96="nulová",J96,0)</f>
        <v>0</v>
      </c>
      <c r="BJ96" s="20" t="s">
        <v>86</v>
      </c>
      <c r="BK96" s="187">
        <f>ROUND(I96*H96,2)</f>
        <v>0</v>
      </c>
      <c r="BL96" s="20" t="s">
        <v>246</v>
      </c>
      <c r="BM96" s="186" t="s">
        <v>4910</v>
      </c>
    </row>
    <row r="97" s="13" customFormat="1">
      <c r="A97" s="13"/>
      <c r="B97" s="188"/>
      <c r="C97" s="13"/>
      <c r="D97" s="189" t="s">
        <v>248</v>
      </c>
      <c r="E97" s="190" t="s">
        <v>3</v>
      </c>
      <c r="F97" s="191" t="s">
        <v>4911</v>
      </c>
      <c r="G97" s="13"/>
      <c r="H97" s="190" t="s">
        <v>3</v>
      </c>
      <c r="I97" s="192"/>
      <c r="J97" s="13"/>
      <c r="K97" s="13"/>
      <c r="L97" s="188"/>
      <c r="M97" s="193"/>
      <c r="N97" s="194"/>
      <c r="O97" s="194"/>
      <c r="P97" s="194"/>
      <c r="Q97" s="194"/>
      <c r="R97" s="194"/>
      <c r="S97" s="194"/>
      <c r="T97" s="195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190" t="s">
        <v>248</v>
      </c>
      <c r="AU97" s="190" t="s">
        <v>86</v>
      </c>
      <c r="AV97" s="13" t="s">
        <v>80</v>
      </c>
      <c r="AW97" s="13" t="s">
        <v>33</v>
      </c>
      <c r="AX97" s="13" t="s">
        <v>73</v>
      </c>
      <c r="AY97" s="190" t="s">
        <v>239</v>
      </c>
    </row>
    <row r="98" s="14" customFormat="1">
      <c r="A98" s="14"/>
      <c r="B98" s="196"/>
      <c r="C98" s="14"/>
      <c r="D98" s="189" t="s">
        <v>248</v>
      </c>
      <c r="E98" s="197" t="s">
        <v>3</v>
      </c>
      <c r="F98" s="198" t="s">
        <v>4912</v>
      </c>
      <c r="G98" s="14"/>
      <c r="H98" s="199">
        <v>77.135999999999996</v>
      </c>
      <c r="I98" s="200"/>
      <c r="J98" s="14"/>
      <c r="K98" s="14"/>
      <c r="L98" s="196"/>
      <c r="M98" s="201"/>
      <c r="N98" s="202"/>
      <c r="O98" s="202"/>
      <c r="P98" s="202"/>
      <c r="Q98" s="202"/>
      <c r="R98" s="202"/>
      <c r="S98" s="202"/>
      <c r="T98" s="20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197" t="s">
        <v>248</v>
      </c>
      <c r="AU98" s="197" t="s">
        <v>86</v>
      </c>
      <c r="AV98" s="14" t="s">
        <v>86</v>
      </c>
      <c r="AW98" s="14" t="s">
        <v>33</v>
      </c>
      <c r="AX98" s="14" t="s">
        <v>73</v>
      </c>
      <c r="AY98" s="197" t="s">
        <v>239</v>
      </c>
    </row>
    <row r="99" s="14" customFormat="1">
      <c r="A99" s="14"/>
      <c r="B99" s="196"/>
      <c r="C99" s="14"/>
      <c r="D99" s="189" t="s">
        <v>248</v>
      </c>
      <c r="E99" s="197" t="s">
        <v>3</v>
      </c>
      <c r="F99" s="198" t="s">
        <v>4913</v>
      </c>
      <c r="G99" s="14"/>
      <c r="H99" s="199">
        <v>58.726999999999997</v>
      </c>
      <c r="I99" s="200"/>
      <c r="J99" s="14"/>
      <c r="K99" s="14"/>
      <c r="L99" s="196"/>
      <c r="M99" s="201"/>
      <c r="N99" s="202"/>
      <c r="O99" s="202"/>
      <c r="P99" s="202"/>
      <c r="Q99" s="202"/>
      <c r="R99" s="202"/>
      <c r="S99" s="202"/>
      <c r="T99" s="20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197" t="s">
        <v>248</v>
      </c>
      <c r="AU99" s="197" t="s">
        <v>86</v>
      </c>
      <c r="AV99" s="14" t="s">
        <v>86</v>
      </c>
      <c r="AW99" s="14" t="s">
        <v>33</v>
      </c>
      <c r="AX99" s="14" t="s">
        <v>73</v>
      </c>
      <c r="AY99" s="197" t="s">
        <v>239</v>
      </c>
    </row>
    <row r="100" s="15" customFormat="1">
      <c r="A100" s="15"/>
      <c r="B100" s="204"/>
      <c r="C100" s="15"/>
      <c r="D100" s="189" t="s">
        <v>248</v>
      </c>
      <c r="E100" s="205" t="s">
        <v>3</v>
      </c>
      <c r="F100" s="206" t="s">
        <v>251</v>
      </c>
      <c r="G100" s="15"/>
      <c r="H100" s="207">
        <v>135.863</v>
      </c>
      <c r="I100" s="208"/>
      <c r="J100" s="15"/>
      <c r="K100" s="15"/>
      <c r="L100" s="204"/>
      <c r="M100" s="209"/>
      <c r="N100" s="210"/>
      <c r="O100" s="210"/>
      <c r="P100" s="210"/>
      <c r="Q100" s="210"/>
      <c r="R100" s="210"/>
      <c r="S100" s="210"/>
      <c r="T100" s="211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T100" s="205" t="s">
        <v>248</v>
      </c>
      <c r="AU100" s="205" t="s">
        <v>86</v>
      </c>
      <c r="AV100" s="15" t="s">
        <v>246</v>
      </c>
      <c r="AW100" s="15" t="s">
        <v>33</v>
      </c>
      <c r="AX100" s="15" t="s">
        <v>80</v>
      </c>
      <c r="AY100" s="205" t="s">
        <v>239</v>
      </c>
    </row>
    <row r="101" s="2" customFormat="1">
      <c r="A101" s="39"/>
      <c r="B101" s="174"/>
      <c r="C101" s="212" t="s">
        <v>117</v>
      </c>
      <c r="D101" s="212" t="s">
        <v>294</v>
      </c>
      <c r="E101" s="213" t="s">
        <v>4914</v>
      </c>
      <c r="F101" s="214" t="s">
        <v>4915</v>
      </c>
      <c r="G101" s="215" t="s">
        <v>385</v>
      </c>
      <c r="H101" s="216">
        <v>135.863</v>
      </c>
      <c r="I101" s="217"/>
      <c r="J101" s="218">
        <f>ROUND(I101*H101,2)</f>
        <v>0</v>
      </c>
      <c r="K101" s="214" t="s">
        <v>245</v>
      </c>
      <c r="L101" s="219"/>
      <c r="M101" s="220" t="s">
        <v>3</v>
      </c>
      <c r="N101" s="221" t="s">
        <v>45</v>
      </c>
      <c r="O101" s="73"/>
      <c r="P101" s="184">
        <f>O101*H101</f>
        <v>0</v>
      </c>
      <c r="Q101" s="184">
        <v>0.0035000000000000001</v>
      </c>
      <c r="R101" s="184">
        <f>Q101*H101</f>
        <v>0.47552050000000001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287</v>
      </c>
      <c r="AT101" s="186" t="s">
        <v>294</v>
      </c>
      <c r="AU101" s="186" t="s">
        <v>86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4916</v>
      </c>
    </row>
    <row r="102" s="2" customFormat="1">
      <c r="A102" s="39"/>
      <c r="B102" s="174"/>
      <c r="C102" s="175" t="s">
        <v>246</v>
      </c>
      <c r="D102" s="175" t="s">
        <v>241</v>
      </c>
      <c r="E102" s="176" t="s">
        <v>4917</v>
      </c>
      <c r="F102" s="177" t="s">
        <v>4918</v>
      </c>
      <c r="G102" s="178" t="s">
        <v>385</v>
      </c>
      <c r="H102" s="179">
        <v>13</v>
      </c>
      <c r="I102" s="180"/>
      <c r="J102" s="181">
        <f>ROUND(I102*H102,2)</f>
        <v>0</v>
      </c>
      <c r="K102" s="177" t="s">
        <v>245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86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4919</v>
      </c>
    </row>
    <row r="103" s="2" customFormat="1" ht="16.5" customHeight="1">
      <c r="A103" s="39"/>
      <c r="B103" s="174"/>
      <c r="C103" s="212" t="s">
        <v>271</v>
      </c>
      <c r="D103" s="212" t="s">
        <v>294</v>
      </c>
      <c r="E103" s="213" t="s">
        <v>4920</v>
      </c>
      <c r="F103" s="214" t="s">
        <v>4921</v>
      </c>
      <c r="G103" s="215" t="s">
        <v>385</v>
      </c>
      <c r="H103" s="216">
        <v>13</v>
      </c>
      <c r="I103" s="217"/>
      <c r="J103" s="218">
        <f>ROUND(I103*H103,2)</f>
        <v>0</v>
      </c>
      <c r="K103" s="214" t="s">
        <v>245</v>
      </c>
      <c r="L103" s="219"/>
      <c r="M103" s="220" t="s">
        <v>3</v>
      </c>
      <c r="N103" s="221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287</v>
      </c>
      <c r="AT103" s="186" t="s">
        <v>294</v>
      </c>
      <c r="AU103" s="186" t="s">
        <v>86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4922</v>
      </c>
    </row>
    <row r="104" s="2" customFormat="1">
      <c r="A104" s="39"/>
      <c r="B104" s="174"/>
      <c r="C104" s="175" t="s">
        <v>276</v>
      </c>
      <c r="D104" s="175" t="s">
        <v>241</v>
      </c>
      <c r="E104" s="176" t="s">
        <v>4923</v>
      </c>
      <c r="F104" s="177" t="s">
        <v>4924</v>
      </c>
      <c r="G104" s="178" t="s">
        <v>385</v>
      </c>
      <c r="H104" s="179">
        <v>135.863</v>
      </c>
      <c r="I104" s="180"/>
      <c r="J104" s="181">
        <f>ROUND(I104*H104,2)</f>
        <v>0</v>
      </c>
      <c r="K104" s="177" t="s">
        <v>245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0.00040000000000000002</v>
      </c>
      <c r="R104" s="184">
        <f>Q104*H104</f>
        <v>0.054345200000000003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86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4925</v>
      </c>
    </row>
    <row r="105" s="2" customFormat="1" ht="16.5" customHeight="1">
      <c r="A105" s="39"/>
      <c r="B105" s="174"/>
      <c r="C105" s="212" t="s">
        <v>283</v>
      </c>
      <c r="D105" s="212" t="s">
        <v>294</v>
      </c>
      <c r="E105" s="213" t="s">
        <v>4926</v>
      </c>
      <c r="F105" s="214" t="s">
        <v>4927</v>
      </c>
      <c r="G105" s="215" t="s">
        <v>385</v>
      </c>
      <c r="H105" s="216">
        <v>135.863</v>
      </c>
      <c r="I105" s="217"/>
      <c r="J105" s="218">
        <f>ROUND(I105*H105,2)</f>
        <v>0</v>
      </c>
      <c r="K105" s="214" t="s">
        <v>245</v>
      </c>
      <c r="L105" s="219"/>
      <c r="M105" s="220" t="s">
        <v>3</v>
      </c>
      <c r="N105" s="221" t="s">
        <v>45</v>
      </c>
      <c r="O105" s="73"/>
      <c r="P105" s="184">
        <f>O105*H105</f>
        <v>0</v>
      </c>
      <c r="Q105" s="184">
        <v>0.066000000000000003</v>
      </c>
      <c r="R105" s="184">
        <f>Q105*H105</f>
        <v>8.966958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287</v>
      </c>
      <c r="AT105" s="186" t="s">
        <v>294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4928</v>
      </c>
    </row>
    <row r="106" s="2" customFormat="1">
      <c r="A106" s="39"/>
      <c r="B106" s="174"/>
      <c r="C106" s="175" t="s">
        <v>287</v>
      </c>
      <c r="D106" s="175" t="s">
        <v>241</v>
      </c>
      <c r="E106" s="176" t="s">
        <v>4929</v>
      </c>
      <c r="F106" s="177" t="s">
        <v>4930</v>
      </c>
      <c r="G106" s="178" t="s">
        <v>326</v>
      </c>
      <c r="H106" s="179">
        <v>135.863</v>
      </c>
      <c r="I106" s="180"/>
      <c r="J106" s="181">
        <f>ROUND(I106*H106,2)</f>
        <v>0</v>
      </c>
      <c r="K106" s="177" t="s">
        <v>245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86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4931</v>
      </c>
    </row>
    <row r="107" s="2" customFormat="1" ht="16.5" customHeight="1">
      <c r="A107" s="39"/>
      <c r="B107" s="174"/>
      <c r="C107" s="212" t="s">
        <v>293</v>
      </c>
      <c r="D107" s="212" t="s">
        <v>294</v>
      </c>
      <c r="E107" s="213" t="s">
        <v>4932</v>
      </c>
      <c r="F107" s="214" t="s">
        <v>4933</v>
      </c>
      <c r="G107" s="215" t="s">
        <v>385</v>
      </c>
      <c r="H107" s="216">
        <v>135.863</v>
      </c>
      <c r="I107" s="217"/>
      <c r="J107" s="218">
        <f>ROUND(I107*H107,2)</f>
        <v>0</v>
      </c>
      <c r="K107" s="214" t="s">
        <v>245</v>
      </c>
      <c r="L107" s="219"/>
      <c r="M107" s="220" t="s">
        <v>3</v>
      </c>
      <c r="N107" s="221" t="s">
        <v>45</v>
      </c>
      <c r="O107" s="73"/>
      <c r="P107" s="184">
        <f>O107*H107</f>
        <v>0</v>
      </c>
      <c r="Q107" s="184">
        <v>0.078</v>
      </c>
      <c r="R107" s="184">
        <f>Q107*H107</f>
        <v>10.597314000000001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287</v>
      </c>
      <c r="AT107" s="186" t="s">
        <v>294</v>
      </c>
      <c r="AU107" s="186" t="s">
        <v>86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4934</v>
      </c>
    </row>
    <row r="108" s="12" customFormat="1" ht="22.8" customHeight="1">
      <c r="A108" s="12"/>
      <c r="B108" s="161"/>
      <c r="C108" s="12"/>
      <c r="D108" s="162" t="s">
        <v>72</v>
      </c>
      <c r="E108" s="172" t="s">
        <v>308</v>
      </c>
      <c r="F108" s="172" t="s">
        <v>309</v>
      </c>
      <c r="G108" s="12"/>
      <c r="H108" s="12"/>
      <c r="I108" s="164"/>
      <c r="J108" s="173">
        <f>BK108</f>
        <v>0</v>
      </c>
      <c r="K108" s="12"/>
      <c r="L108" s="161"/>
      <c r="M108" s="166"/>
      <c r="N108" s="167"/>
      <c r="O108" s="167"/>
      <c r="P108" s="168">
        <f>P109</f>
        <v>0</v>
      </c>
      <c r="Q108" s="167"/>
      <c r="R108" s="168">
        <f>R109</f>
        <v>0</v>
      </c>
      <c r="S108" s="167"/>
      <c r="T108" s="169">
        <f>T109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162" t="s">
        <v>80</v>
      </c>
      <c r="AT108" s="170" t="s">
        <v>72</v>
      </c>
      <c r="AU108" s="170" t="s">
        <v>80</v>
      </c>
      <c r="AY108" s="162" t="s">
        <v>239</v>
      </c>
      <c r="BK108" s="171">
        <f>BK109</f>
        <v>0</v>
      </c>
    </row>
    <row r="109" s="2" customFormat="1" ht="55.5" customHeight="1">
      <c r="A109" s="39"/>
      <c r="B109" s="174"/>
      <c r="C109" s="175" t="s">
        <v>299</v>
      </c>
      <c r="D109" s="175" t="s">
        <v>241</v>
      </c>
      <c r="E109" s="176" t="s">
        <v>4935</v>
      </c>
      <c r="F109" s="177" t="s">
        <v>4936</v>
      </c>
      <c r="G109" s="178" t="s">
        <v>279</v>
      </c>
      <c r="H109" s="179">
        <v>43.854999999999997</v>
      </c>
      <c r="I109" s="180"/>
      <c r="J109" s="181">
        <f>ROUND(I109*H109,2)</f>
        <v>0</v>
      </c>
      <c r="K109" s="177" t="s">
        <v>245</v>
      </c>
      <c r="L109" s="40"/>
      <c r="M109" s="222" t="s">
        <v>3</v>
      </c>
      <c r="N109" s="223" t="s">
        <v>45</v>
      </c>
      <c r="O109" s="224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86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4937</v>
      </c>
    </row>
    <row r="110" s="2" customFormat="1" ht="6.96" customHeight="1">
      <c r="A110" s="39"/>
      <c r="B110" s="56"/>
      <c r="C110" s="57"/>
      <c r="D110" s="57"/>
      <c r="E110" s="57"/>
      <c r="F110" s="57"/>
      <c r="G110" s="57"/>
      <c r="H110" s="57"/>
      <c r="I110" s="57"/>
      <c r="J110" s="57"/>
      <c r="K110" s="57"/>
      <c r="L110" s="40"/>
      <c r="M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</sheetData>
  <autoFilter ref="C88:K10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93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86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314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315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3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ROUND(J91,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ROUND((SUM(BE91:BE154)),  2)</f>
        <v>0</v>
      </c>
      <c r="G35" s="39"/>
      <c r="H35" s="39"/>
      <c r="I35" s="133">
        <v>0.20999999999999999</v>
      </c>
      <c r="J35" s="132">
        <f>ROUND(((SUM(BE91:BE154))*I35),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ROUND((SUM(BF91:BF154)),  2)</f>
        <v>0</v>
      </c>
      <c r="G36" s="39"/>
      <c r="H36" s="39"/>
      <c r="I36" s="133">
        <v>0.14999999999999999</v>
      </c>
      <c r="J36" s="132">
        <f>ROUND(((SUM(BF91:BF154))*I36),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ROUND((SUM(BG91:BG154)),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ROUND((SUM(BH91:BH154)),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ROUND((SUM(BI91:BI154)),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314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SO-02.01 - Vodovodní přípojka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J91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221</v>
      </c>
      <c r="E64" s="145"/>
      <c r="F64" s="145"/>
      <c r="G64" s="145"/>
      <c r="H64" s="145"/>
      <c r="I64" s="145"/>
      <c r="J64" s="146">
        <f>J92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47"/>
      <c r="C65" s="10"/>
      <c r="D65" s="148" t="s">
        <v>222</v>
      </c>
      <c r="E65" s="149"/>
      <c r="F65" s="149"/>
      <c r="G65" s="149"/>
      <c r="H65" s="149"/>
      <c r="I65" s="149"/>
      <c r="J65" s="150">
        <f>J93</f>
        <v>0</v>
      </c>
      <c r="K65" s="10"/>
      <c r="L65" s="14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47"/>
      <c r="C66" s="10"/>
      <c r="D66" s="148" t="s">
        <v>316</v>
      </c>
      <c r="E66" s="149"/>
      <c r="F66" s="149"/>
      <c r="G66" s="149"/>
      <c r="H66" s="149"/>
      <c r="I66" s="149"/>
      <c r="J66" s="150">
        <f>J125</f>
        <v>0</v>
      </c>
      <c r="K66" s="10"/>
      <c r="L66" s="14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47"/>
      <c r="C67" s="10"/>
      <c r="D67" s="148" t="s">
        <v>317</v>
      </c>
      <c r="E67" s="149"/>
      <c r="F67" s="149"/>
      <c r="G67" s="149"/>
      <c r="H67" s="149"/>
      <c r="I67" s="149"/>
      <c r="J67" s="150">
        <f>J129</f>
        <v>0</v>
      </c>
      <c r="K67" s="10"/>
      <c r="L67" s="14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43"/>
      <c r="C68" s="9"/>
      <c r="D68" s="144" t="s">
        <v>318</v>
      </c>
      <c r="E68" s="145"/>
      <c r="F68" s="145"/>
      <c r="G68" s="145"/>
      <c r="H68" s="145"/>
      <c r="I68" s="145"/>
      <c r="J68" s="146">
        <f>J150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47"/>
      <c r="C69" s="10"/>
      <c r="D69" s="148" t="s">
        <v>319</v>
      </c>
      <c r="E69" s="149"/>
      <c r="F69" s="149"/>
      <c r="G69" s="149"/>
      <c r="H69" s="149"/>
      <c r="I69" s="149"/>
      <c r="J69" s="150">
        <f>J151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39"/>
      <c r="B70" s="40"/>
      <c r="C70" s="39"/>
      <c r="D70" s="39"/>
      <c r="E70" s="39"/>
      <c r="F70" s="39"/>
      <c r="G70" s="39"/>
      <c r="H70" s="39"/>
      <c r="I70" s="39"/>
      <c r="J70" s="39"/>
      <c r="K70" s="39"/>
      <c r="L70" s="12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="2" customFormat="1" ht="6.96" customHeight="1">
      <c r="A71" s="39"/>
      <c r="B71" s="56"/>
      <c r="C71" s="57"/>
      <c r="D71" s="57"/>
      <c r="E71" s="57"/>
      <c r="F71" s="57"/>
      <c r="G71" s="57"/>
      <c r="H71" s="57"/>
      <c r="I71" s="57"/>
      <c r="J71" s="57"/>
      <c r="K71" s="57"/>
      <c r="L71" s="12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5" s="2" customFormat="1" ht="6.96" customHeight="1">
      <c r="A75" s="39"/>
      <c r="B75" s="58"/>
      <c r="C75" s="59"/>
      <c r="D75" s="59"/>
      <c r="E75" s="59"/>
      <c r="F75" s="59"/>
      <c r="G75" s="59"/>
      <c r="H75" s="59"/>
      <c r="I75" s="59"/>
      <c r="J75" s="59"/>
      <c r="K75" s="5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224</v>
      </c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39"/>
      <c r="D77" s="39"/>
      <c r="E77" s="39"/>
      <c r="F77" s="39"/>
      <c r="G77" s="39"/>
      <c r="H77" s="39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17</v>
      </c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39"/>
      <c r="D79" s="39"/>
      <c r="E79" s="125" t="str">
        <f>E7</f>
        <v>Kolovraty - dostupné bydlení</v>
      </c>
      <c r="F79" s="33"/>
      <c r="G79" s="33"/>
      <c r="H79" s="33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3"/>
      <c r="C80" s="33" t="s">
        <v>213</v>
      </c>
      <c r="L80" s="23"/>
    </row>
    <row r="81" s="2" customFormat="1" ht="16.5" customHeight="1">
      <c r="A81" s="39"/>
      <c r="B81" s="40"/>
      <c r="C81" s="39"/>
      <c r="D81" s="39"/>
      <c r="E81" s="125" t="s">
        <v>314</v>
      </c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215</v>
      </c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39"/>
      <c r="D83" s="39"/>
      <c r="E83" s="63" t="str">
        <f>E11</f>
        <v>SO-02.01 - Vodovodní přípojka</v>
      </c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39"/>
      <c r="D84" s="39"/>
      <c r="E84" s="39"/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22</v>
      </c>
      <c r="D85" s="39"/>
      <c r="E85" s="39"/>
      <c r="F85" s="28" t="str">
        <f>F14</f>
        <v>Kolovraty</v>
      </c>
      <c r="G85" s="39"/>
      <c r="H85" s="39"/>
      <c r="I85" s="33" t="s">
        <v>24</v>
      </c>
      <c r="J85" s="65" t="str">
        <f>IF(J14="","",J14)</f>
        <v>28. 6. 2021</v>
      </c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26</v>
      </c>
      <c r="D87" s="39"/>
      <c r="E87" s="39"/>
      <c r="F87" s="28" t="str">
        <f>E17</f>
        <v>atelier HETA s.r.o.</v>
      </c>
      <c r="G87" s="39"/>
      <c r="H87" s="39"/>
      <c r="I87" s="33" t="s">
        <v>32</v>
      </c>
      <c r="J87" s="37" t="str">
        <f>E23</f>
        <v>atelier HETA s.r.o.</v>
      </c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30</v>
      </c>
      <c r="D88" s="39"/>
      <c r="E88" s="39"/>
      <c r="F88" s="28" t="str">
        <f>IF(E20="","",E20)</f>
        <v>Vyplň údaj</v>
      </c>
      <c r="G88" s="39"/>
      <c r="H88" s="39"/>
      <c r="I88" s="33" t="s">
        <v>34</v>
      </c>
      <c r="J88" s="37" t="str">
        <f>E26</f>
        <v>Toman Martin</v>
      </c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39"/>
      <c r="D89" s="39"/>
      <c r="E89" s="39"/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51"/>
      <c r="B90" s="152"/>
      <c r="C90" s="153" t="s">
        <v>225</v>
      </c>
      <c r="D90" s="154" t="s">
        <v>58</v>
      </c>
      <c r="E90" s="154" t="s">
        <v>54</v>
      </c>
      <c r="F90" s="154" t="s">
        <v>55</v>
      </c>
      <c r="G90" s="154" t="s">
        <v>226</v>
      </c>
      <c r="H90" s="154" t="s">
        <v>227</v>
      </c>
      <c r="I90" s="154" t="s">
        <v>228</v>
      </c>
      <c r="J90" s="154" t="s">
        <v>219</v>
      </c>
      <c r="K90" s="155" t="s">
        <v>229</v>
      </c>
      <c r="L90" s="156"/>
      <c r="M90" s="81" t="s">
        <v>3</v>
      </c>
      <c r="N90" s="82" t="s">
        <v>43</v>
      </c>
      <c r="O90" s="82" t="s">
        <v>230</v>
      </c>
      <c r="P90" s="82" t="s">
        <v>231</v>
      </c>
      <c r="Q90" s="82" t="s">
        <v>232</v>
      </c>
      <c r="R90" s="82" t="s">
        <v>233</v>
      </c>
      <c r="S90" s="82" t="s">
        <v>234</v>
      </c>
      <c r="T90" s="83" t="s">
        <v>235</v>
      </c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</row>
    <row r="91" s="2" customFormat="1" ht="22.8" customHeight="1">
      <c r="A91" s="39"/>
      <c r="B91" s="40"/>
      <c r="C91" s="88" t="s">
        <v>236</v>
      </c>
      <c r="D91" s="39"/>
      <c r="E91" s="39"/>
      <c r="F91" s="39"/>
      <c r="G91" s="39"/>
      <c r="H91" s="39"/>
      <c r="I91" s="39"/>
      <c r="J91" s="157">
        <f>BK91</f>
        <v>0</v>
      </c>
      <c r="K91" s="39"/>
      <c r="L91" s="40"/>
      <c r="M91" s="84"/>
      <c r="N91" s="69"/>
      <c r="O91" s="85"/>
      <c r="P91" s="158">
        <f>P92+P150</f>
        <v>0</v>
      </c>
      <c r="Q91" s="85"/>
      <c r="R91" s="158">
        <f>R92+R150</f>
        <v>45.71129839999999</v>
      </c>
      <c r="S91" s="85"/>
      <c r="T91" s="159">
        <f>T92+T150</f>
        <v>0.17250000000000001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20" t="s">
        <v>72</v>
      </c>
      <c r="AU91" s="20" t="s">
        <v>220</v>
      </c>
      <c r="BK91" s="160">
        <f>BK92+BK150</f>
        <v>0</v>
      </c>
    </row>
    <row r="92" s="12" customFormat="1" ht="25.92" customHeight="1">
      <c r="A92" s="12"/>
      <c r="B92" s="161"/>
      <c r="C92" s="12"/>
      <c r="D92" s="162" t="s">
        <v>72</v>
      </c>
      <c r="E92" s="163" t="s">
        <v>237</v>
      </c>
      <c r="F92" s="163" t="s">
        <v>238</v>
      </c>
      <c r="G92" s="12"/>
      <c r="H92" s="12"/>
      <c r="I92" s="164"/>
      <c r="J92" s="165">
        <f>BK92</f>
        <v>0</v>
      </c>
      <c r="K92" s="12"/>
      <c r="L92" s="161"/>
      <c r="M92" s="166"/>
      <c r="N92" s="167"/>
      <c r="O92" s="167"/>
      <c r="P92" s="168">
        <f>P93+P125+P129</f>
        <v>0</v>
      </c>
      <c r="Q92" s="167"/>
      <c r="R92" s="168">
        <f>R93+R125+R129</f>
        <v>45.697718399999992</v>
      </c>
      <c r="S92" s="167"/>
      <c r="T92" s="169">
        <f>T93+T125+T129</f>
        <v>0.17250000000000001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162" t="s">
        <v>80</v>
      </c>
      <c r="AT92" s="170" t="s">
        <v>72</v>
      </c>
      <c r="AU92" s="170" t="s">
        <v>73</v>
      </c>
      <c r="AY92" s="162" t="s">
        <v>239</v>
      </c>
      <c r="BK92" s="171">
        <f>BK93+BK125+BK129</f>
        <v>0</v>
      </c>
    </row>
    <row r="93" s="12" customFormat="1" ht="22.8" customHeight="1">
      <c r="A93" s="12"/>
      <c r="B93" s="161"/>
      <c r="C93" s="12"/>
      <c r="D93" s="162" t="s">
        <v>72</v>
      </c>
      <c r="E93" s="172" t="s">
        <v>80</v>
      </c>
      <c r="F93" s="172" t="s">
        <v>240</v>
      </c>
      <c r="G93" s="12"/>
      <c r="H93" s="12"/>
      <c r="I93" s="164"/>
      <c r="J93" s="173">
        <f>BK93</f>
        <v>0</v>
      </c>
      <c r="K93" s="12"/>
      <c r="L93" s="161"/>
      <c r="M93" s="166"/>
      <c r="N93" s="167"/>
      <c r="O93" s="167"/>
      <c r="P93" s="168">
        <f>SUM(P94:P124)</f>
        <v>0</v>
      </c>
      <c r="Q93" s="167"/>
      <c r="R93" s="168">
        <f>SUM(R94:R124)</f>
        <v>43.433859999999996</v>
      </c>
      <c r="S93" s="167"/>
      <c r="T93" s="169">
        <f>SUM(T94:T124)</f>
        <v>0.17250000000000001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162" t="s">
        <v>80</v>
      </c>
      <c r="AT93" s="170" t="s">
        <v>72</v>
      </c>
      <c r="AU93" s="170" t="s">
        <v>80</v>
      </c>
      <c r="AY93" s="162" t="s">
        <v>239</v>
      </c>
      <c r="BK93" s="171">
        <f>SUM(BK94:BK124)</f>
        <v>0</v>
      </c>
    </row>
    <row r="94" s="2" customFormat="1" ht="44.25" customHeight="1">
      <c r="A94" s="39"/>
      <c r="B94" s="174"/>
      <c r="C94" s="175" t="s">
        <v>80</v>
      </c>
      <c r="D94" s="175" t="s">
        <v>241</v>
      </c>
      <c r="E94" s="176" t="s">
        <v>320</v>
      </c>
      <c r="F94" s="177" t="s">
        <v>321</v>
      </c>
      <c r="G94" s="178" t="s">
        <v>244</v>
      </c>
      <c r="H94" s="179">
        <v>1.5</v>
      </c>
      <c r="I94" s="180"/>
      <c r="J94" s="181">
        <f>ROUND(I94*H94,2)</f>
        <v>0</v>
      </c>
      <c r="K94" s="177" t="s">
        <v>245</v>
      </c>
      <c r="L94" s="40"/>
      <c r="M94" s="182" t="s">
        <v>3</v>
      </c>
      <c r="N94" s="183" t="s">
        <v>45</v>
      </c>
      <c r="O94" s="73"/>
      <c r="P94" s="184">
        <f>O94*H94</f>
        <v>0</v>
      </c>
      <c r="Q94" s="184">
        <v>4.0000000000000003E-05</v>
      </c>
      <c r="R94" s="184">
        <f>Q94*H94</f>
        <v>6.0000000000000008E-05</v>
      </c>
      <c r="S94" s="184">
        <v>0.11500000000000001</v>
      </c>
      <c r="T94" s="185">
        <f>S94*H94</f>
        <v>0.17250000000000001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186" t="s">
        <v>246</v>
      </c>
      <c r="AT94" s="186" t="s">
        <v>241</v>
      </c>
      <c r="AU94" s="186" t="s">
        <v>86</v>
      </c>
      <c r="AY94" s="20" t="s">
        <v>239</v>
      </c>
      <c r="BE94" s="187">
        <f>IF(N94="základní",J94,0)</f>
        <v>0</v>
      </c>
      <c r="BF94" s="187">
        <f>IF(N94="snížená",J94,0)</f>
        <v>0</v>
      </c>
      <c r="BG94" s="187">
        <f>IF(N94="zákl. přenesená",J94,0)</f>
        <v>0</v>
      </c>
      <c r="BH94" s="187">
        <f>IF(N94="sníž. přenesená",J94,0)</f>
        <v>0</v>
      </c>
      <c r="BI94" s="187">
        <f>IF(N94="nulová",J94,0)</f>
        <v>0</v>
      </c>
      <c r="BJ94" s="20" t="s">
        <v>86</v>
      </c>
      <c r="BK94" s="187">
        <f>ROUND(I94*H94,2)</f>
        <v>0</v>
      </c>
      <c r="BL94" s="20" t="s">
        <v>246</v>
      </c>
      <c r="BM94" s="186" t="s">
        <v>322</v>
      </c>
    </row>
    <row r="95" s="14" customFormat="1">
      <c r="A95" s="14"/>
      <c r="B95" s="196"/>
      <c r="C95" s="14"/>
      <c r="D95" s="189" t="s">
        <v>248</v>
      </c>
      <c r="E95" s="197" t="s">
        <v>3</v>
      </c>
      <c r="F95" s="198" t="s">
        <v>323</v>
      </c>
      <c r="G95" s="14"/>
      <c r="H95" s="199">
        <v>1.5</v>
      </c>
      <c r="I95" s="200"/>
      <c r="J95" s="14"/>
      <c r="K95" s="14"/>
      <c r="L95" s="196"/>
      <c r="M95" s="201"/>
      <c r="N95" s="202"/>
      <c r="O95" s="202"/>
      <c r="P95" s="202"/>
      <c r="Q95" s="202"/>
      <c r="R95" s="202"/>
      <c r="S95" s="202"/>
      <c r="T95" s="203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197" t="s">
        <v>248</v>
      </c>
      <c r="AU95" s="197" t="s">
        <v>86</v>
      </c>
      <c r="AV95" s="14" t="s">
        <v>86</v>
      </c>
      <c r="AW95" s="14" t="s">
        <v>33</v>
      </c>
      <c r="AX95" s="14" t="s">
        <v>80</v>
      </c>
      <c r="AY95" s="197" t="s">
        <v>239</v>
      </c>
    </row>
    <row r="96" s="2" customFormat="1" ht="90" customHeight="1">
      <c r="A96" s="39"/>
      <c r="B96" s="174"/>
      <c r="C96" s="175" t="s">
        <v>86</v>
      </c>
      <c r="D96" s="175" t="s">
        <v>241</v>
      </c>
      <c r="E96" s="176" t="s">
        <v>324</v>
      </c>
      <c r="F96" s="177" t="s">
        <v>325</v>
      </c>
      <c r="G96" s="178" t="s">
        <v>326</v>
      </c>
      <c r="H96" s="179">
        <v>2</v>
      </c>
      <c r="I96" s="180"/>
      <c r="J96" s="181">
        <f>ROUND(I96*H96,2)</f>
        <v>0</v>
      </c>
      <c r="K96" s="177" t="s">
        <v>245</v>
      </c>
      <c r="L96" s="40"/>
      <c r="M96" s="182" t="s">
        <v>3</v>
      </c>
      <c r="N96" s="183" t="s">
        <v>45</v>
      </c>
      <c r="O96" s="73"/>
      <c r="P96" s="184">
        <f>O96*H96</f>
        <v>0</v>
      </c>
      <c r="Q96" s="184">
        <v>0.036900000000000002</v>
      </c>
      <c r="R96" s="184">
        <f>Q96*H96</f>
        <v>0.073800000000000004</v>
      </c>
      <c r="S96" s="184">
        <v>0</v>
      </c>
      <c r="T96" s="185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186" t="s">
        <v>246</v>
      </c>
      <c r="AT96" s="186" t="s">
        <v>241</v>
      </c>
      <c r="AU96" s="186" t="s">
        <v>86</v>
      </c>
      <c r="AY96" s="20" t="s">
        <v>239</v>
      </c>
      <c r="BE96" s="187">
        <f>IF(N96="základní",J96,0)</f>
        <v>0</v>
      </c>
      <c r="BF96" s="187">
        <f>IF(N96="snížená",J96,0)</f>
        <v>0</v>
      </c>
      <c r="BG96" s="187">
        <f>IF(N96="zákl. přenesená",J96,0)</f>
        <v>0</v>
      </c>
      <c r="BH96" s="187">
        <f>IF(N96="sníž. přenesená",J96,0)</f>
        <v>0</v>
      </c>
      <c r="BI96" s="187">
        <f>IF(N96="nulová",J96,0)</f>
        <v>0</v>
      </c>
      <c r="BJ96" s="20" t="s">
        <v>86</v>
      </c>
      <c r="BK96" s="187">
        <f>ROUND(I96*H96,2)</f>
        <v>0</v>
      </c>
      <c r="BL96" s="20" t="s">
        <v>246</v>
      </c>
      <c r="BM96" s="186" t="s">
        <v>327</v>
      </c>
    </row>
    <row r="97" s="2" customFormat="1" ht="44.25" customHeight="1">
      <c r="A97" s="39"/>
      <c r="B97" s="174"/>
      <c r="C97" s="175" t="s">
        <v>117</v>
      </c>
      <c r="D97" s="175" t="s">
        <v>241</v>
      </c>
      <c r="E97" s="176" t="s">
        <v>328</v>
      </c>
      <c r="F97" s="177" t="s">
        <v>329</v>
      </c>
      <c r="G97" s="178" t="s">
        <v>254</v>
      </c>
      <c r="H97" s="179">
        <v>12.708</v>
      </c>
      <c r="I97" s="180"/>
      <c r="J97" s="181">
        <f>ROUND(I97*H97,2)</f>
        <v>0</v>
      </c>
      <c r="K97" s="177" t="s">
        <v>245</v>
      </c>
      <c r="L97" s="40"/>
      <c r="M97" s="182" t="s">
        <v>3</v>
      </c>
      <c r="N97" s="183" t="s">
        <v>45</v>
      </c>
      <c r="O97" s="73"/>
      <c r="P97" s="184">
        <f>O97*H97</f>
        <v>0</v>
      </c>
      <c r="Q97" s="184">
        <v>0</v>
      </c>
      <c r="R97" s="184">
        <f>Q97*H97</f>
        <v>0</v>
      </c>
      <c r="S97" s="184">
        <v>0</v>
      </c>
      <c r="T97" s="185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186" t="s">
        <v>246</v>
      </c>
      <c r="AT97" s="186" t="s">
        <v>241</v>
      </c>
      <c r="AU97" s="186" t="s">
        <v>86</v>
      </c>
      <c r="AY97" s="20" t="s">
        <v>239</v>
      </c>
      <c r="BE97" s="187">
        <f>IF(N97="základní",J97,0)</f>
        <v>0</v>
      </c>
      <c r="BF97" s="187">
        <f>IF(N97="snížená",J97,0)</f>
        <v>0</v>
      </c>
      <c r="BG97" s="187">
        <f>IF(N97="zákl. přenesená",J97,0)</f>
        <v>0</v>
      </c>
      <c r="BH97" s="187">
        <f>IF(N97="sníž. přenesená",J97,0)</f>
        <v>0</v>
      </c>
      <c r="BI97" s="187">
        <f>IF(N97="nulová",J97,0)</f>
        <v>0</v>
      </c>
      <c r="BJ97" s="20" t="s">
        <v>86</v>
      </c>
      <c r="BK97" s="187">
        <f>ROUND(I97*H97,2)</f>
        <v>0</v>
      </c>
      <c r="BL97" s="20" t="s">
        <v>246</v>
      </c>
      <c r="BM97" s="186" t="s">
        <v>330</v>
      </c>
    </row>
    <row r="98" s="14" customFormat="1">
      <c r="A98" s="14"/>
      <c r="B98" s="196"/>
      <c r="C98" s="14"/>
      <c r="D98" s="189" t="s">
        <v>248</v>
      </c>
      <c r="E98" s="197" t="s">
        <v>3</v>
      </c>
      <c r="F98" s="198" t="s">
        <v>331</v>
      </c>
      <c r="G98" s="14"/>
      <c r="H98" s="199">
        <v>12.708</v>
      </c>
      <c r="I98" s="200"/>
      <c r="J98" s="14"/>
      <c r="K98" s="14"/>
      <c r="L98" s="196"/>
      <c r="M98" s="201"/>
      <c r="N98" s="202"/>
      <c r="O98" s="202"/>
      <c r="P98" s="202"/>
      <c r="Q98" s="202"/>
      <c r="R98" s="202"/>
      <c r="S98" s="202"/>
      <c r="T98" s="20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197" t="s">
        <v>248</v>
      </c>
      <c r="AU98" s="197" t="s">
        <v>86</v>
      </c>
      <c r="AV98" s="14" t="s">
        <v>86</v>
      </c>
      <c r="AW98" s="14" t="s">
        <v>33</v>
      </c>
      <c r="AX98" s="14" t="s">
        <v>80</v>
      </c>
      <c r="AY98" s="197" t="s">
        <v>239</v>
      </c>
    </row>
    <row r="99" s="2" customFormat="1">
      <c r="A99" s="39"/>
      <c r="B99" s="174"/>
      <c r="C99" s="175" t="s">
        <v>246</v>
      </c>
      <c r="D99" s="175" t="s">
        <v>241</v>
      </c>
      <c r="E99" s="176" t="s">
        <v>332</v>
      </c>
      <c r="F99" s="177" t="s">
        <v>333</v>
      </c>
      <c r="G99" s="178" t="s">
        <v>254</v>
      </c>
      <c r="H99" s="179">
        <v>2.04</v>
      </c>
      <c r="I99" s="180"/>
      <c r="J99" s="181">
        <f>ROUND(I99*H99,2)</f>
        <v>0</v>
      </c>
      <c r="K99" s="177" t="s">
        <v>245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246</v>
      </c>
      <c r="AT99" s="186" t="s">
        <v>241</v>
      </c>
      <c r="AU99" s="186" t="s">
        <v>86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246</v>
      </c>
      <c r="BM99" s="186" t="s">
        <v>334</v>
      </c>
    </row>
    <row r="100" s="14" customFormat="1">
      <c r="A100" s="14"/>
      <c r="B100" s="196"/>
      <c r="C100" s="14"/>
      <c r="D100" s="189" t="s">
        <v>248</v>
      </c>
      <c r="E100" s="197" t="s">
        <v>3</v>
      </c>
      <c r="F100" s="198" t="s">
        <v>335</v>
      </c>
      <c r="G100" s="14"/>
      <c r="H100" s="199">
        <v>2.04</v>
      </c>
      <c r="I100" s="200"/>
      <c r="J100" s="14"/>
      <c r="K100" s="14"/>
      <c r="L100" s="196"/>
      <c r="M100" s="201"/>
      <c r="N100" s="202"/>
      <c r="O100" s="202"/>
      <c r="P100" s="202"/>
      <c r="Q100" s="202"/>
      <c r="R100" s="202"/>
      <c r="S100" s="202"/>
      <c r="T100" s="203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197" t="s">
        <v>248</v>
      </c>
      <c r="AU100" s="197" t="s">
        <v>86</v>
      </c>
      <c r="AV100" s="14" t="s">
        <v>86</v>
      </c>
      <c r="AW100" s="14" t="s">
        <v>33</v>
      </c>
      <c r="AX100" s="14" t="s">
        <v>80</v>
      </c>
      <c r="AY100" s="197" t="s">
        <v>239</v>
      </c>
    </row>
    <row r="101" s="2" customFormat="1" ht="44.25" customHeight="1">
      <c r="A101" s="39"/>
      <c r="B101" s="174"/>
      <c r="C101" s="175" t="s">
        <v>271</v>
      </c>
      <c r="D101" s="175" t="s">
        <v>241</v>
      </c>
      <c r="E101" s="176" t="s">
        <v>336</v>
      </c>
      <c r="F101" s="177" t="s">
        <v>337</v>
      </c>
      <c r="G101" s="178" t="s">
        <v>254</v>
      </c>
      <c r="H101" s="179">
        <v>19.622</v>
      </c>
      <c r="I101" s="180"/>
      <c r="J101" s="181">
        <f>ROUND(I101*H101,2)</f>
        <v>0</v>
      </c>
      <c r="K101" s="177" t="s">
        <v>245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86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338</v>
      </c>
    </row>
    <row r="102" s="14" customFormat="1">
      <c r="A102" s="14"/>
      <c r="B102" s="196"/>
      <c r="C102" s="14"/>
      <c r="D102" s="189" t="s">
        <v>248</v>
      </c>
      <c r="E102" s="197" t="s">
        <v>3</v>
      </c>
      <c r="F102" s="198" t="s">
        <v>339</v>
      </c>
      <c r="G102" s="14"/>
      <c r="H102" s="199">
        <v>10.662000000000001</v>
      </c>
      <c r="I102" s="200"/>
      <c r="J102" s="14"/>
      <c r="K102" s="14"/>
      <c r="L102" s="196"/>
      <c r="M102" s="201"/>
      <c r="N102" s="202"/>
      <c r="O102" s="202"/>
      <c r="P102" s="202"/>
      <c r="Q102" s="202"/>
      <c r="R102" s="202"/>
      <c r="S102" s="202"/>
      <c r="T102" s="20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197" t="s">
        <v>248</v>
      </c>
      <c r="AU102" s="197" t="s">
        <v>86</v>
      </c>
      <c r="AV102" s="14" t="s">
        <v>86</v>
      </c>
      <c r="AW102" s="14" t="s">
        <v>33</v>
      </c>
      <c r="AX102" s="14" t="s">
        <v>73</v>
      </c>
      <c r="AY102" s="197" t="s">
        <v>239</v>
      </c>
    </row>
    <row r="103" s="14" customFormat="1">
      <c r="A103" s="14"/>
      <c r="B103" s="196"/>
      <c r="C103" s="14"/>
      <c r="D103" s="189" t="s">
        <v>248</v>
      </c>
      <c r="E103" s="197" t="s">
        <v>3</v>
      </c>
      <c r="F103" s="198" t="s">
        <v>340</v>
      </c>
      <c r="G103" s="14"/>
      <c r="H103" s="199">
        <v>8.9600000000000009</v>
      </c>
      <c r="I103" s="200"/>
      <c r="J103" s="14"/>
      <c r="K103" s="14"/>
      <c r="L103" s="196"/>
      <c r="M103" s="201"/>
      <c r="N103" s="202"/>
      <c r="O103" s="202"/>
      <c r="P103" s="202"/>
      <c r="Q103" s="202"/>
      <c r="R103" s="202"/>
      <c r="S103" s="202"/>
      <c r="T103" s="20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197" t="s">
        <v>248</v>
      </c>
      <c r="AU103" s="197" t="s">
        <v>86</v>
      </c>
      <c r="AV103" s="14" t="s">
        <v>86</v>
      </c>
      <c r="AW103" s="14" t="s">
        <v>33</v>
      </c>
      <c r="AX103" s="14" t="s">
        <v>73</v>
      </c>
      <c r="AY103" s="197" t="s">
        <v>239</v>
      </c>
    </row>
    <row r="104" s="15" customFormat="1">
      <c r="A104" s="15"/>
      <c r="B104" s="204"/>
      <c r="C104" s="15"/>
      <c r="D104" s="189" t="s">
        <v>248</v>
      </c>
      <c r="E104" s="205" t="s">
        <v>3</v>
      </c>
      <c r="F104" s="206" t="s">
        <v>251</v>
      </c>
      <c r="G104" s="15"/>
      <c r="H104" s="207">
        <v>19.622</v>
      </c>
      <c r="I104" s="208"/>
      <c r="J104" s="15"/>
      <c r="K104" s="15"/>
      <c r="L104" s="204"/>
      <c r="M104" s="209"/>
      <c r="N104" s="210"/>
      <c r="O104" s="210"/>
      <c r="P104" s="210"/>
      <c r="Q104" s="210"/>
      <c r="R104" s="210"/>
      <c r="S104" s="210"/>
      <c r="T104" s="211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05" t="s">
        <v>248</v>
      </c>
      <c r="AU104" s="205" t="s">
        <v>86</v>
      </c>
      <c r="AV104" s="15" t="s">
        <v>246</v>
      </c>
      <c r="AW104" s="15" t="s">
        <v>33</v>
      </c>
      <c r="AX104" s="15" t="s">
        <v>80</v>
      </c>
      <c r="AY104" s="205" t="s">
        <v>239</v>
      </c>
    </row>
    <row r="105" s="2" customFormat="1" ht="44.25" customHeight="1">
      <c r="A105" s="39"/>
      <c r="B105" s="174"/>
      <c r="C105" s="175" t="s">
        <v>276</v>
      </c>
      <c r="D105" s="175" t="s">
        <v>241</v>
      </c>
      <c r="E105" s="176" t="s">
        <v>341</v>
      </c>
      <c r="F105" s="177" t="s">
        <v>342</v>
      </c>
      <c r="G105" s="178" t="s">
        <v>244</v>
      </c>
      <c r="H105" s="179">
        <v>12</v>
      </c>
      <c r="I105" s="180"/>
      <c r="J105" s="181">
        <f>ROUND(I105*H105,2)</f>
        <v>0</v>
      </c>
      <c r="K105" s="177" t="s">
        <v>245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0.0030000000000000001</v>
      </c>
      <c r="R105" s="184">
        <f>Q105*H105</f>
        <v>0.036000000000000004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343</v>
      </c>
    </row>
    <row r="106" s="14" customFormat="1">
      <c r="A106" s="14"/>
      <c r="B106" s="196"/>
      <c r="C106" s="14"/>
      <c r="D106" s="189" t="s">
        <v>248</v>
      </c>
      <c r="E106" s="197" t="s">
        <v>3</v>
      </c>
      <c r="F106" s="198" t="s">
        <v>344</v>
      </c>
      <c r="G106" s="14"/>
      <c r="H106" s="199">
        <v>12</v>
      </c>
      <c r="I106" s="200"/>
      <c r="J106" s="14"/>
      <c r="K106" s="14"/>
      <c r="L106" s="196"/>
      <c r="M106" s="201"/>
      <c r="N106" s="202"/>
      <c r="O106" s="202"/>
      <c r="P106" s="202"/>
      <c r="Q106" s="202"/>
      <c r="R106" s="202"/>
      <c r="S106" s="202"/>
      <c r="T106" s="20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197" t="s">
        <v>248</v>
      </c>
      <c r="AU106" s="197" t="s">
        <v>86</v>
      </c>
      <c r="AV106" s="14" t="s">
        <v>86</v>
      </c>
      <c r="AW106" s="14" t="s">
        <v>33</v>
      </c>
      <c r="AX106" s="14" t="s">
        <v>80</v>
      </c>
      <c r="AY106" s="197" t="s">
        <v>239</v>
      </c>
    </row>
    <row r="107" s="2" customFormat="1">
      <c r="A107" s="39"/>
      <c r="B107" s="174"/>
      <c r="C107" s="175" t="s">
        <v>283</v>
      </c>
      <c r="D107" s="175" t="s">
        <v>241</v>
      </c>
      <c r="E107" s="176" t="s">
        <v>345</v>
      </c>
      <c r="F107" s="177" t="s">
        <v>346</v>
      </c>
      <c r="G107" s="178" t="s">
        <v>244</v>
      </c>
      <c r="H107" s="179">
        <v>12</v>
      </c>
      <c r="I107" s="180"/>
      <c r="J107" s="181">
        <f>ROUND(I107*H107,2)</f>
        <v>0</v>
      </c>
      <c r="K107" s="177" t="s">
        <v>245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86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347</v>
      </c>
    </row>
    <row r="108" s="2" customFormat="1">
      <c r="A108" s="39"/>
      <c r="B108" s="174"/>
      <c r="C108" s="175" t="s">
        <v>287</v>
      </c>
      <c r="D108" s="175" t="s">
        <v>241</v>
      </c>
      <c r="E108" s="176" t="s">
        <v>348</v>
      </c>
      <c r="F108" s="177" t="s">
        <v>349</v>
      </c>
      <c r="G108" s="178" t="s">
        <v>254</v>
      </c>
      <c r="H108" s="179">
        <v>34.369999999999997</v>
      </c>
      <c r="I108" s="180"/>
      <c r="J108" s="181">
        <f>ROUND(I108*H108,2)</f>
        <v>0</v>
      </c>
      <c r="K108" s="177" t="s">
        <v>245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86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350</v>
      </c>
    </row>
    <row r="109" s="14" customFormat="1">
      <c r="A109" s="14"/>
      <c r="B109" s="196"/>
      <c r="C109" s="14"/>
      <c r="D109" s="189" t="s">
        <v>248</v>
      </c>
      <c r="E109" s="197" t="s">
        <v>3</v>
      </c>
      <c r="F109" s="198" t="s">
        <v>331</v>
      </c>
      <c r="G109" s="14"/>
      <c r="H109" s="199">
        <v>12.708</v>
      </c>
      <c r="I109" s="200"/>
      <c r="J109" s="14"/>
      <c r="K109" s="14"/>
      <c r="L109" s="196"/>
      <c r="M109" s="201"/>
      <c r="N109" s="202"/>
      <c r="O109" s="202"/>
      <c r="P109" s="202"/>
      <c r="Q109" s="202"/>
      <c r="R109" s="202"/>
      <c r="S109" s="202"/>
      <c r="T109" s="20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197" t="s">
        <v>248</v>
      </c>
      <c r="AU109" s="197" t="s">
        <v>86</v>
      </c>
      <c r="AV109" s="14" t="s">
        <v>86</v>
      </c>
      <c r="AW109" s="14" t="s">
        <v>33</v>
      </c>
      <c r="AX109" s="14" t="s">
        <v>73</v>
      </c>
      <c r="AY109" s="197" t="s">
        <v>239</v>
      </c>
    </row>
    <row r="110" s="14" customFormat="1">
      <c r="A110" s="14"/>
      <c r="B110" s="196"/>
      <c r="C110" s="14"/>
      <c r="D110" s="189" t="s">
        <v>248</v>
      </c>
      <c r="E110" s="197" t="s">
        <v>3</v>
      </c>
      <c r="F110" s="198" t="s">
        <v>335</v>
      </c>
      <c r="G110" s="14"/>
      <c r="H110" s="199">
        <v>2.04</v>
      </c>
      <c r="I110" s="200"/>
      <c r="J110" s="14"/>
      <c r="K110" s="14"/>
      <c r="L110" s="196"/>
      <c r="M110" s="201"/>
      <c r="N110" s="202"/>
      <c r="O110" s="202"/>
      <c r="P110" s="202"/>
      <c r="Q110" s="202"/>
      <c r="R110" s="202"/>
      <c r="S110" s="202"/>
      <c r="T110" s="20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197" t="s">
        <v>248</v>
      </c>
      <c r="AU110" s="197" t="s">
        <v>86</v>
      </c>
      <c r="AV110" s="14" t="s">
        <v>86</v>
      </c>
      <c r="AW110" s="14" t="s">
        <v>33</v>
      </c>
      <c r="AX110" s="14" t="s">
        <v>73</v>
      </c>
      <c r="AY110" s="197" t="s">
        <v>239</v>
      </c>
    </row>
    <row r="111" s="14" customFormat="1">
      <c r="A111" s="14"/>
      <c r="B111" s="196"/>
      <c r="C111" s="14"/>
      <c r="D111" s="189" t="s">
        <v>248</v>
      </c>
      <c r="E111" s="197" t="s">
        <v>3</v>
      </c>
      <c r="F111" s="198" t="s">
        <v>339</v>
      </c>
      <c r="G111" s="14"/>
      <c r="H111" s="199">
        <v>10.662000000000001</v>
      </c>
      <c r="I111" s="200"/>
      <c r="J111" s="14"/>
      <c r="K111" s="14"/>
      <c r="L111" s="196"/>
      <c r="M111" s="201"/>
      <c r="N111" s="202"/>
      <c r="O111" s="202"/>
      <c r="P111" s="202"/>
      <c r="Q111" s="202"/>
      <c r="R111" s="202"/>
      <c r="S111" s="202"/>
      <c r="T111" s="20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197" t="s">
        <v>248</v>
      </c>
      <c r="AU111" s="197" t="s">
        <v>86</v>
      </c>
      <c r="AV111" s="14" t="s">
        <v>86</v>
      </c>
      <c r="AW111" s="14" t="s">
        <v>33</v>
      </c>
      <c r="AX111" s="14" t="s">
        <v>73</v>
      </c>
      <c r="AY111" s="197" t="s">
        <v>239</v>
      </c>
    </row>
    <row r="112" s="14" customFormat="1">
      <c r="A112" s="14"/>
      <c r="B112" s="196"/>
      <c r="C112" s="14"/>
      <c r="D112" s="189" t="s">
        <v>248</v>
      </c>
      <c r="E112" s="197" t="s">
        <v>3</v>
      </c>
      <c r="F112" s="198" t="s">
        <v>340</v>
      </c>
      <c r="G112" s="14"/>
      <c r="H112" s="199">
        <v>8.9600000000000009</v>
      </c>
      <c r="I112" s="200"/>
      <c r="J112" s="14"/>
      <c r="K112" s="14"/>
      <c r="L112" s="196"/>
      <c r="M112" s="201"/>
      <c r="N112" s="202"/>
      <c r="O112" s="202"/>
      <c r="P112" s="202"/>
      <c r="Q112" s="202"/>
      <c r="R112" s="202"/>
      <c r="S112" s="202"/>
      <c r="T112" s="20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197" t="s">
        <v>248</v>
      </c>
      <c r="AU112" s="197" t="s">
        <v>86</v>
      </c>
      <c r="AV112" s="14" t="s">
        <v>86</v>
      </c>
      <c r="AW112" s="14" t="s">
        <v>33</v>
      </c>
      <c r="AX112" s="14" t="s">
        <v>73</v>
      </c>
      <c r="AY112" s="197" t="s">
        <v>239</v>
      </c>
    </row>
    <row r="113" s="15" customFormat="1">
      <c r="A113" s="15"/>
      <c r="B113" s="204"/>
      <c r="C113" s="15"/>
      <c r="D113" s="189" t="s">
        <v>248</v>
      </c>
      <c r="E113" s="205" t="s">
        <v>3</v>
      </c>
      <c r="F113" s="206" t="s">
        <v>251</v>
      </c>
      <c r="G113" s="15"/>
      <c r="H113" s="207">
        <v>34.370000000000005</v>
      </c>
      <c r="I113" s="208"/>
      <c r="J113" s="15"/>
      <c r="K113" s="15"/>
      <c r="L113" s="204"/>
      <c r="M113" s="209"/>
      <c r="N113" s="210"/>
      <c r="O113" s="210"/>
      <c r="P113" s="210"/>
      <c r="Q113" s="210"/>
      <c r="R113" s="210"/>
      <c r="S113" s="210"/>
      <c r="T113" s="211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05" t="s">
        <v>248</v>
      </c>
      <c r="AU113" s="205" t="s">
        <v>86</v>
      </c>
      <c r="AV113" s="15" t="s">
        <v>246</v>
      </c>
      <c r="AW113" s="15" t="s">
        <v>33</v>
      </c>
      <c r="AX113" s="15" t="s">
        <v>80</v>
      </c>
      <c r="AY113" s="205" t="s">
        <v>239</v>
      </c>
    </row>
    <row r="114" s="2" customFormat="1" ht="44.25" customHeight="1">
      <c r="A114" s="39"/>
      <c r="B114" s="174"/>
      <c r="C114" s="175" t="s">
        <v>293</v>
      </c>
      <c r="D114" s="175" t="s">
        <v>241</v>
      </c>
      <c r="E114" s="176" t="s">
        <v>351</v>
      </c>
      <c r="F114" s="177" t="s">
        <v>352</v>
      </c>
      <c r="G114" s="178" t="s">
        <v>279</v>
      </c>
      <c r="H114" s="179">
        <v>10</v>
      </c>
      <c r="I114" s="180"/>
      <c r="J114" s="181">
        <f>ROUND(I114*H114,2)</f>
        <v>0</v>
      </c>
      <c r="K114" s="177" t="s">
        <v>245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246</v>
      </c>
      <c r="AT114" s="186" t="s">
        <v>241</v>
      </c>
      <c r="AU114" s="186" t="s">
        <v>86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246</v>
      </c>
      <c r="BM114" s="186" t="s">
        <v>353</v>
      </c>
    </row>
    <row r="115" s="14" customFormat="1">
      <c r="A115" s="14"/>
      <c r="B115" s="196"/>
      <c r="C115" s="14"/>
      <c r="D115" s="189" t="s">
        <v>248</v>
      </c>
      <c r="E115" s="197" t="s">
        <v>3</v>
      </c>
      <c r="F115" s="198" t="s">
        <v>354</v>
      </c>
      <c r="G115" s="14"/>
      <c r="H115" s="199">
        <v>10</v>
      </c>
      <c r="I115" s="200"/>
      <c r="J115" s="14"/>
      <c r="K115" s="14"/>
      <c r="L115" s="196"/>
      <c r="M115" s="201"/>
      <c r="N115" s="202"/>
      <c r="O115" s="202"/>
      <c r="P115" s="202"/>
      <c r="Q115" s="202"/>
      <c r="R115" s="202"/>
      <c r="S115" s="202"/>
      <c r="T115" s="20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197" t="s">
        <v>248</v>
      </c>
      <c r="AU115" s="197" t="s">
        <v>86</v>
      </c>
      <c r="AV115" s="14" t="s">
        <v>86</v>
      </c>
      <c r="AW115" s="14" t="s">
        <v>33</v>
      </c>
      <c r="AX115" s="14" t="s">
        <v>80</v>
      </c>
      <c r="AY115" s="197" t="s">
        <v>239</v>
      </c>
    </row>
    <row r="116" s="2" customFormat="1" ht="44.25" customHeight="1">
      <c r="A116" s="39"/>
      <c r="B116" s="174"/>
      <c r="C116" s="175" t="s">
        <v>299</v>
      </c>
      <c r="D116" s="175" t="s">
        <v>241</v>
      </c>
      <c r="E116" s="176" t="s">
        <v>284</v>
      </c>
      <c r="F116" s="177" t="s">
        <v>285</v>
      </c>
      <c r="G116" s="178" t="s">
        <v>254</v>
      </c>
      <c r="H116" s="179">
        <v>12.708</v>
      </c>
      <c r="I116" s="180"/>
      <c r="J116" s="181">
        <f>ROUND(I116*H116,2)</f>
        <v>0</v>
      </c>
      <c r="K116" s="177" t="s">
        <v>245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</v>
      </c>
      <c r="R116" s="184">
        <f>Q116*H116</f>
        <v>0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246</v>
      </c>
      <c r="AT116" s="186" t="s">
        <v>241</v>
      </c>
      <c r="AU116" s="186" t="s">
        <v>86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246</v>
      </c>
      <c r="BM116" s="186" t="s">
        <v>355</v>
      </c>
    </row>
    <row r="117" s="14" customFormat="1">
      <c r="A117" s="14"/>
      <c r="B117" s="196"/>
      <c r="C117" s="14"/>
      <c r="D117" s="189" t="s">
        <v>248</v>
      </c>
      <c r="E117" s="197" t="s">
        <v>3</v>
      </c>
      <c r="F117" s="198" t="s">
        <v>331</v>
      </c>
      <c r="G117" s="14"/>
      <c r="H117" s="199">
        <v>12.708</v>
      </c>
      <c r="I117" s="200"/>
      <c r="J117" s="14"/>
      <c r="K117" s="14"/>
      <c r="L117" s="196"/>
      <c r="M117" s="201"/>
      <c r="N117" s="202"/>
      <c r="O117" s="202"/>
      <c r="P117" s="202"/>
      <c r="Q117" s="202"/>
      <c r="R117" s="202"/>
      <c r="S117" s="202"/>
      <c r="T117" s="20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197" t="s">
        <v>248</v>
      </c>
      <c r="AU117" s="197" t="s">
        <v>86</v>
      </c>
      <c r="AV117" s="14" t="s">
        <v>86</v>
      </c>
      <c r="AW117" s="14" t="s">
        <v>33</v>
      </c>
      <c r="AX117" s="14" t="s">
        <v>80</v>
      </c>
      <c r="AY117" s="197" t="s">
        <v>239</v>
      </c>
    </row>
    <row r="118" s="2" customFormat="1" ht="66.75" customHeight="1">
      <c r="A118" s="39"/>
      <c r="B118" s="174"/>
      <c r="C118" s="175" t="s">
        <v>310</v>
      </c>
      <c r="D118" s="175" t="s">
        <v>241</v>
      </c>
      <c r="E118" s="176" t="s">
        <v>288</v>
      </c>
      <c r="F118" s="177" t="s">
        <v>289</v>
      </c>
      <c r="G118" s="178" t="s">
        <v>254</v>
      </c>
      <c r="H118" s="179">
        <v>21.661999999999999</v>
      </c>
      <c r="I118" s="180"/>
      <c r="J118" s="181">
        <f>ROUND(I118*H118,2)</f>
        <v>0</v>
      </c>
      <c r="K118" s="177" t="s">
        <v>245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246</v>
      </c>
      <c r="AT118" s="186" t="s">
        <v>241</v>
      </c>
      <c r="AU118" s="186" t="s">
        <v>86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246</v>
      </c>
      <c r="BM118" s="186" t="s">
        <v>356</v>
      </c>
    </row>
    <row r="119" s="14" customFormat="1">
      <c r="A119" s="14"/>
      <c r="B119" s="196"/>
      <c r="C119" s="14"/>
      <c r="D119" s="189" t="s">
        <v>248</v>
      </c>
      <c r="E119" s="197" t="s">
        <v>3</v>
      </c>
      <c r="F119" s="198" t="s">
        <v>335</v>
      </c>
      <c r="G119" s="14"/>
      <c r="H119" s="199">
        <v>2.04</v>
      </c>
      <c r="I119" s="200"/>
      <c r="J119" s="14"/>
      <c r="K119" s="14"/>
      <c r="L119" s="196"/>
      <c r="M119" s="201"/>
      <c r="N119" s="202"/>
      <c r="O119" s="202"/>
      <c r="P119" s="202"/>
      <c r="Q119" s="202"/>
      <c r="R119" s="202"/>
      <c r="S119" s="202"/>
      <c r="T119" s="20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197" t="s">
        <v>248</v>
      </c>
      <c r="AU119" s="197" t="s">
        <v>86</v>
      </c>
      <c r="AV119" s="14" t="s">
        <v>86</v>
      </c>
      <c r="AW119" s="14" t="s">
        <v>33</v>
      </c>
      <c r="AX119" s="14" t="s">
        <v>73</v>
      </c>
      <c r="AY119" s="197" t="s">
        <v>239</v>
      </c>
    </row>
    <row r="120" s="14" customFormat="1">
      <c r="A120" s="14"/>
      <c r="B120" s="196"/>
      <c r="C120" s="14"/>
      <c r="D120" s="189" t="s">
        <v>248</v>
      </c>
      <c r="E120" s="197" t="s">
        <v>3</v>
      </c>
      <c r="F120" s="198" t="s">
        <v>339</v>
      </c>
      <c r="G120" s="14"/>
      <c r="H120" s="199">
        <v>10.662000000000001</v>
      </c>
      <c r="I120" s="200"/>
      <c r="J120" s="14"/>
      <c r="K120" s="14"/>
      <c r="L120" s="196"/>
      <c r="M120" s="201"/>
      <c r="N120" s="202"/>
      <c r="O120" s="202"/>
      <c r="P120" s="202"/>
      <c r="Q120" s="202"/>
      <c r="R120" s="202"/>
      <c r="S120" s="202"/>
      <c r="T120" s="20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197" t="s">
        <v>248</v>
      </c>
      <c r="AU120" s="197" t="s">
        <v>86</v>
      </c>
      <c r="AV120" s="14" t="s">
        <v>86</v>
      </c>
      <c r="AW120" s="14" t="s">
        <v>33</v>
      </c>
      <c r="AX120" s="14" t="s">
        <v>73</v>
      </c>
      <c r="AY120" s="197" t="s">
        <v>239</v>
      </c>
    </row>
    <row r="121" s="14" customFormat="1">
      <c r="A121" s="14"/>
      <c r="B121" s="196"/>
      <c r="C121" s="14"/>
      <c r="D121" s="189" t="s">
        <v>248</v>
      </c>
      <c r="E121" s="197" t="s">
        <v>3</v>
      </c>
      <c r="F121" s="198" t="s">
        <v>340</v>
      </c>
      <c r="G121" s="14"/>
      <c r="H121" s="199">
        <v>8.9600000000000009</v>
      </c>
      <c r="I121" s="200"/>
      <c r="J121" s="14"/>
      <c r="K121" s="14"/>
      <c r="L121" s="196"/>
      <c r="M121" s="201"/>
      <c r="N121" s="202"/>
      <c r="O121" s="202"/>
      <c r="P121" s="202"/>
      <c r="Q121" s="202"/>
      <c r="R121" s="202"/>
      <c r="S121" s="202"/>
      <c r="T121" s="20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197" t="s">
        <v>248</v>
      </c>
      <c r="AU121" s="197" t="s">
        <v>86</v>
      </c>
      <c r="AV121" s="14" t="s">
        <v>86</v>
      </c>
      <c r="AW121" s="14" t="s">
        <v>33</v>
      </c>
      <c r="AX121" s="14" t="s">
        <v>73</v>
      </c>
      <c r="AY121" s="197" t="s">
        <v>239</v>
      </c>
    </row>
    <row r="122" s="15" customFormat="1">
      <c r="A122" s="15"/>
      <c r="B122" s="204"/>
      <c r="C122" s="15"/>
      <c r="D122" s="189" t="s">
        <v>248</v>
      </c>
      <c r="E122" s="205" t="s">
        <v>3</v>
      </c>
      <c r="F122" s="206" t="s">
        <v>251</v>
      </c>
      <c r="G122" s="15"/>
      <c r="H122" s="207">
        <v>21.662000000000003</v>
      </c>
      <c r="I122" s="208"/>
      <c r="J122" s="15"/>
      <c r="K122" s="15"/>
      <c r="L122" s="204"/>
      <c r="M122" s="209"/>
      <c r="N122" s="210"/>
      <c r="O122" s="210"/>
      <c r="P122" s="210"/>
      <c r="Q122" s="210"/>
      <c r="R122" s="210"/>
      <c r="S122" s="210"/>
      <c r="T122" s="211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05" t="s">
        <v>248</v>
      </c>
      <c r="AU122" s="205" t="s">
        <v>86</v>
      </c>
      <c r="AV122" s="15" t="s">
        <v>246</v>
      </c>
      <c r="AW122" s="15" t="s">
        <v>33</v>
      </c>
      <c r="AX122" s="15" t="s">
        <v>80</v>
      </c>
      <c r="AY122" s="205" t="s">
        <v>239</v>
      </c>
    </row>
    <row r="123" s="2" customFormat="1" ht="16.5" customHeight="1">
      <c r="A123" s="39"/>
      <c r="B123" s="174"/>
      <c r="C123" s="212" t="s">
        <v>357</v>
      </c>
      <c r="D123" s="212" t="s">
        <v>294</v>
      </c>
      <c r="E123" s="213" t="s">
        <v>358</v>
      </c>
      <c r="F123" s="214" t="s">
        <v>359</v>
      </c>
      <c r="G123" s="215" t="s">
        <v>279</v>
      </c>
      <c r="H123" s="216">
        <v>43.323999999999998</v>
      </c>
      <c r="I123" s="217"/>
      <c r="J123" s="218">
        <f>ROUND(I123*H123,2)</f>
        <v>0</v>
      </c>
      <c r="K123" s="214" t="s">
        <v>245</v>
      </c>
      <c r="L123" s="219"/>
      <c r="M123" s="220" t="s">
        <v>3</v>
      </c>
      <c r="N123" s="221" t="s">
        <v>45</v>
      </c>
      <c r="O123" s="73"/>
      <c r="P123" s="184">
        <f>O123*H123</f>
        <v>0</v>
      </c>
      <c r="Q123" s="184">
        <v>1</v>
      </c>
      <c r="R123" s="184">
        <f>Q123*H123</f>
        <v>43.323999999999998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287</v>
      </c>
      <c r="AT123" s="186" t="s">
        <v>294</v>
      </c>
      <c r="AU123" s="186" t="s">
        <v>86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360</v>
      </c>
    </row>
    <row r="124" s="14" customFormat="1">
      <c r="A124" s="14"/>
      <c r="B124" s="196"/>
      <c r="C124" s="14"/>
      <c r="D124" s="189" t="s">
        <v>248</v>
      </c>
      <c r="E124" s="197" t="s">
        <v>3</v>
      </c>
      <c r="F124" s="198" t="s">
        <v>361</v>
      </c>
      <c r="G124" s="14"/>
      <c r="H124" s="199">
        <v>43.323999999999998</v>
      </c>
      <c r="I124" s="200"/>
      <c r="J124" s="14"/>
      <c r="K124" s="14"/>
      <c r="L124" s="196"/>
      <c r="M124" s="201"/>
      <c r="N124" s="202"/>
      <c r="O124" s="202"/>
      <c r="P124" s="202"/>
      <c r="Q124" s="202"/>
      <c r="R124" s="202"/>
      <c r="S124" s="202"/>
      <c r="T124" s="20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197" t="s">
        <v>248</v>
      </c>
      <c r="AU124" s="197" t="s">
        <v>86</v>
      </c>
      <c r="AV124" s="14" t="s">
        <v>86</v>
      </c>
      <c r="AW124" s="14" t="s">
        <v>33</v>
      </c>
      <c r="AX124" s="14" t="s">
        <v>80</v>
      </c>
      <c r="AY124" s="197" t="s">
        <v>239</v>
      </c>
    </row>
    <row r="125" s="12" customFormat="1" ht="22.8" customHeight="1">
      <c r="A125" s="12"/>
      <c r="B125" s="161"/>
      <c r="C125" s="12"/>
      <c r="D125" s="162" t="s">
        <v>72</v>
      </c>
      <c r="E125" s="172" t="s">
        <v>271</v>
      </c>
      <c r="F125" s="172" t="s">
        <v>362</v>
      </c>
      <c r="G125" s="12"/>
      <c r="H125" s="12"/>
      <c r="I125" s="164"/>
      <c r="J125" s="173">
        <f>BK125</f>
        <v>0</v>
      </c>
      <c r="K125" s="12"/>
      <c r="L125" s="161"/>
      <c r="M125" s="166"/>
      <c r="N125" s="167"/>
      <c r="O125" s="167"/>
      <c r="P125" s="168">
        <f>SUM(P126:P128)</f>
        <v>0</v>
      </c>
      <c r="Q125" s="167"/>
      <c r="R125" s="168">
        <f>SUM(R126:R128)</f>
        <v>1.6911839999999998</v>
      </c>
      <c r="S125" s="167"/>
      <c r="T125" s="169">
        <f>SUM(T126:T128)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2" t="s">
        <v>80</v>
      </c>
      <c r="AT125" s="170" t="s">
        <v>72</v>
      </c>
      <c r="AU125" s="170" t="s">
        <v>80</v>
      </c>
      <c r="AY125" s="162" t="s">
        <v>239</v>
      </c>
      <c r="BK125" s="171">
        <f>SUM(BK126:BK128)</f>
        <v>0</v>
      </c>
    </row>
    <row r="126" s="2" customFormat="1">
      <c r="A126" s="39"/>
      <c r="B126" s="174"/>
      <c r="C126" s="175" t="s">
        <v>363</v>
      </c>
      <c r="D126" s="175" t="s">
        <v>241</v>
      </c>
      <c r="E126" s="176" t="s">
        <v>364</v>
      </c>
      <c r="F126" s="177" t="s">
        <v>365</v>
      </c>
      <c r="G126" s="178" t="s">
        <v>244</v>
      </c>
      <c r="H126" s="179">
        <v>2.3999999999999999</v>
      </c>
      <c r="I126" s="180"/>
      <c r="J126" s="181">
        <f>ROUND(I126*H126,2)</f>
        <v>0</v>
      </c>
      <c r="K126" s="177" t="s">
        <v>245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0.57499999999999996</v>
      </c>
      <c r="R126" s="184">
        <f>Q126*H126</f>
        <v>1.3799999999999999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86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366</v>
      </c>
    </row>
    <row r="127" s="14" customFormat="1">
      <c r="A127" s="14"/>
      <c r="B127" s="196"/>
      <c r="C127" s="14"/>
      <c r="D127" s="189" t="s">
        <v>248</v>
      </c>
      <c r="E127" s="197" t="s">
        <v>3</v>
      </c>
      <c r="F127" s="198" t="s">
        <v>367</v>
      </c>
      <c r="G127" s="14"/>
      <c r="H127" s="199">
        <v>2.3999999999999999</v>
      </c>
      <c r="I127" s="200"/>
      <c r="J127" s="14"/>
      <c r="K127" s="14"/>
      <c r="L127" s="196"/>
      <c r="M127" s="201"/>
      <c r="N127" s="202"/>
      <c r="O127" s="202"/>
      <c r="P127" s="202"/>
      <c r="Q127" s="202"/>
      <c r="R127" s="202"/>
      <c r="S127" s="202"/>
      <c r="T127" s="20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7" t="s">
        <v>248</v>
      </c>
      <c r="AU127" s="197" t="s">
        <v>86</v>
      </c>
      <c r="AV127" s="14" t="s">
        <v>86</v>
      </c>
      <c r="AW127" s="14" t="s">
        <v>33</v>
      </c>
      <c r="AX127" s="14" t="s">
        <v>80</v>
      </c>
      <c r="AY127" s="197" t="s">
        <v>239</v>
      </c>
    </row>
    <row r="128" s="2" customFormat="1" ht="44.25" customHeight="1">
      <c r="A128" s="39"/>
      <c r="B128" s="174"/>
      <c r="C128" s="175" t="s">
        <v>368</v>
      </c>
      <c r="D128" s="175" t="s">
        <v>241</v>
      </c>
      <c r="E128" s="176" t="s">
        <v>369</v>
      </c>
      <c r="F128" s="177" t="s">
        <v>370</v>
      </c>
      <c r="G128" s="178" t="s">
        <v>244</v>
      </c>
      <c r="H128" s="179">
        <v>2.3999999999999999</v>
      </c>
      <c r="I128" s="180"/>
      <c r="J128" s="181">
        <f>ROUND(I128*H128,2)</f>
        <v>0</v>
      </c>
      <c r="K128" s="177" t="s">
        <v>245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0.12966</v>
      </c>
      <c r="R128" s="184">
        <f>Q128*H128</f>
        <v>0.31118399999999996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246</v>
      </c>
      <c r="AT128" s="186" t="s">
        <v>241</v>
      </c>
      <c r="AU128" s="186" t="s">
        <v>86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371</v>
      </c>
    </row>
    <row r="129" s="12" customFormat="1" ht="22.8" customHeight="1">
      <c r="A129" s="12"/>
      <c r="B129" s="161"/>
      <c r="C129" s="12"/>
      <c r="D129" s="162" t="s">
        <v>72</v>
      </c>
      <c r="E129" s="172" t="s">
        <v>287</v>
      </c>
      <c r="F129" s="172" t="s">
        <v>372</v>
      </c>
      <c r="G129" s="12"/>
      <c r="H129" s="12"/>
      <c r="I129" s="164"/>
      <c r="J129" s="173">
        <f>BK129</f>
        <v>0</v>
      </c>
      <c r="K129" s="12"/>
      <c r="L129" s="161"/>
      <c r="M129" s="166"/>
      <c r="N129" s="167"/>
      <c r="O129" s="167"/>
      <c r="P129" s="168">
        <f>SUM(P130:P149)</f>
        <v>0</v>
      </c>
      <c r="Q129" s="167"/>
      <c r="R129" s="168">
        <f>SUM(R130:R149)</f>
        <v>0.57267440000000003</v>
      </c>
      <c r="S129" s="167"/>
      <c r="T129" s="169">
        <f>SUM(T130:T149)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2" t="s">
        <v>80</v>
      </c>
      <c r="AT129" s="170" t="s">
        <v>72</v>
      </c>
      <c r="AU129" s="170" t="s">
        <v>80</v>
      </c>
      <c r="AY129" s="162" t="s">
        <v>239</v>
      </c>
      <c r="BK129" s="171">
        <f>SUM(BK130:BK149)</f>
        <v>0</v>
      </c>
    </row>
    <row r="130" s="2" customFormat="1">
      <c r="A130" s="39"/>
      <c r="B130" s="174"/>
      <c r="C130" s="175" t="s">
        <v>9</v>
      </c>
      <c r="D130" s="175" t="s">
        <v>241</v>
      </c>
      <c r="E130" s="176" t="s">
        <v>373</v>
      </c>
      <c r="F130" s="177" t="s">
        <v>374</v>
      </c>
      <c r="G130" s="178" t="s">
        <v>326</v>
      </c>
      <c r="H130" s="179">
        <v>16</v>
      </c>
      <c r="I130" s="180"/>
      <c r="J130" s="181">
        <f>ROUND(I130*H130,2)</f>
        <v>0</v>
      </c>
      <c r="K130" s="177" t="s">
        <v>245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246</v>
      </c>
      <c r="AT130" s="186" t="s">
        <v>241</v>
      </c>
      <c r="AU130" s="186" t="s">
        <v>86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246</v>
      </c>
      <c r="BM130" s="186" t="s">
        <v>375</v>
      </c>
    </row>
    <row r="131" s="14" customFormat="1">
      <c r="A131" s="14"/>
      <c r="B131" s="196"/>
      <c r="C131" s="14"/>
      <c r="D131" s="189" t="s">
        <v>248</v>
      </c>
      <c r="E131" s="197" t="s">
        <v>3</v>
      </c>
      <c r="F131" s="198" t="s">
        <v>376</v>
      </c>
      <c r="G131" s="14"/>
      <c r="H131" s="199">
        <v>16</v>
      </c>
      <c r="I131" s="200"/>
      <c r="J131" s="14"/>
      <c r="K131" s="14"/>
      <c r="L131" s="196"/>
      <c r="M131" s="201"/>
      <c r="N131" s="202"/>
      <c r="O131" s="202"/>
      <c r="P131" s="202"/>
      <c r="Q131" s="202"/>
      <c r="R131" s="202"/>
      <c r="S131" s="202"/>
      <c r="T131" s="20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7" t="s">
        <v>248</v>
      </c>
      <c r="AU131" s="197" t="s">
        <v>86</v>
      </c>
      <c r="AV131" s="14" t="s">
        <v>86</v>
      </c>
      <c r="AW131" s="14" t="s">
        <v>33</v>
      </c>
      <c r="AX131" s="14" t="s">
        <v>80</v>
      </c>
      <c r="AY131" s="197" t="s">
        <v>239</v>
      </c>
    </row>
    <row r="132" s="2" customFormat="1" ht="21.75" customHeight="1">
      <c r="A132" s="39"/>
      <c r="B132" s="174"/>
      <c r="C132" s="212" t="s">
        <v>377</v>
      </c>
      <c r="D132" s="212" t="s">
        <v>294</v>
      </c>
      <c r="E132" s="213" t="s">
        <v>378</v>
      </c>
      <c r="F132" s="214" t="s">
        <v>379</v>
      </c>
      <c r="G132" s="215" t="s">
        <v>326</v>
      </c>
      <c r="H132" s="216">
        <v>16.239999999999998</v>
      </c>
      <c r="I132" s="217"/>
      <c r="J132" s="218">
        <f>ROUND(I132*H132,2)</f>
        <v>0</v>
      </c>
      <c r="K132" s="214" t="s">
        <v>245</v>
      </c>
      <c r="L132" s="219"/>
      <c r="M132" s="220" t="s">
        <v>3</v>
      </c>
      <c r="N132" s="221" t="s">
        <v>45</v>
      </c>
      <c r="O132" s="73"/>
      <c r="P132" s="184">
        <f>O132*H132</f>
        <v>0</v>
      </c>
      <c r="Q132" s="184">
        <v>0.00106</v>
      </c>
      <c r="R132" s="184">
        <f>Q132*H132</f>
        <v>0.017214399999999998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287</v>
      </c>
      <c r="AT132" s="186" t="s">
        <v>294</v>
      </c>
      <c r="AU132" s="186" t="s">
        <v>86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380</v>
      </c>
    </row>
    <row r="133" s="14" customFormat="1">
      <c r="A133" s="14"/>
      <c r="B133" s="196"/>
      <c r="C133" s="14"/>
      <c r="D133" s="189" t="s">
        <v>248</v>
      </c>
      <c r="E133" s="197" t="s">
        <v>3</v>
      </c>
      <c r="F133" s="198" t="s">
        <v>381</v>
      </c>
      <c r="G133" s="14"/>
      <c r="H133" s="199">
        <v>16.239999999999998</v>
      </c>
      <c r="I133" s="200"/>
      <c r="J133" s="14"/>
      <c r="K133" s="14"/>
      <c r="L133" s="196"/>
      <c r="M133" s="201"/>
      <c r="N133" s="202"/>
      <c r="O133" s="202"/>
      <c r="P133" s="202"/>
      <c r="Q133" s="202"/>
      <c r="R133" s="202"/>
      <c r="S133" s="202"/>
      <c r="T133" s="20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197" t="s">
        <v>248</v>
      </c>
      <c r="AU133" s="197" t="s">
        <v>86</v>
      </c>
      <c r="AV133" s="14" t="s">
        <v>86</v>
      </c>
      <c r="AW133" s="14" t="s">
        <v>33</v>
      </c>
      <c r="AX133" s="14" t="s">
        <v>80</v>
      </c>
      <c r="AY133" s="197" t="s">
        <v>239</v>
      </c>
    </row>
    <row r="134" s="2" customFormat="1">
      <c r="A134" s="39"/>
      <c r="B134" s="174"/>
      <c r="C134" s="175" t="s">
        <v>382</v>
      </c>
      <c r="D134" s="175" t="s">
        <v>241</v>
      </c>
      <c r="E134" s="176" t="s">
        <v>383</v>
      </c>
      <c r="F134" s="177" t="s">
        <v>384</v>
      </c>
      <c r="G134" s="178" t="s">
        <v>385</v>
      </c>
      <c r="H134" s="179">
        <v>1</v>
      </c>
      <c r="I134" s="180"/>
      <c r="J134" s="181">
        <f>ROUND(I134*H134,2)</f>
        <v>0</v>
      </c>
      <c r="K134" s="177" t="s">
        <v>245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0.00072000000000000005</v>
      </c>
      <c r="R134" s="184">
        <f>Q134*H134</f>
        <v>0.00072000000000000005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86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386</v>
      </c>
    </row>
    <row r="135" s="2" customFormat="1">
      <c r="A135" s="39"/>
      <c r="B135" s="174"/>
      <c r="C135" s="212" t="s">
        <v>387</v>
      </c>
      <c r="D135" s="212" t="s">
        <v>294</v>
      </c>
      <c r="E135" s="213" t="s">
        <v>388</v>
      </c>
      <c r="F135" s="214" t="s">
        <v>389</v>
      </c>
      <c r="G135" s="215" t="s">
        <v>385</v>
      </c>
      <c r="H135" s="216">
        <v>1</v>
      </c>
      <c r="I135" s="217"/>
      <c r="J135" s="218">
        <f>ROUND(I135*H135,2)</f>
        <v>0</v>
      </c>
      <c r="K135" s="214" t="s">
        <v>245</v>
      </c>
      <c r="L135" s="219"/>
      <c r="M135" s="220" t="s">
        <v>3</v>
      </c>
      <c r="N135" s="221" t="s">
        <v>45</v>
      </c>
      <c r="O135" s="73"/>
      <c r="P135" s="184">
        <f>O135*H135</f>
        <v>0</v>
      </c>
      <c r="Q135" s="184">
        <v>0.012</v>
      </c>
      <c r="R135" s="184">
        <f>Q135*H135</f>
        <v>0.012</v>
      </c>
      <c r="S135" s="184">
        <v>0</v>
      </c>
      <c r="T135" s="185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287</v>
      </c>
      <c r="AT135" s="186" t="s">
        <v>294</v>
      </c>
      <c r="AU135" s="186" t="s">
        <v>86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246</v>
      </c>
      <c r="BM135" s="186" t="s">
        <v>390</v>
      </c>
    </row>
    <row r="136" s="2" customFormat="1">
      <c r="A136" s="39"/>
      <c r="B136" s="40"/>
      <c r="C136" s="39"/>
      <c r="D136" s="189" t="s">
        <v>391</v>
      </c>
      <c r="E136" s="39"/>
      <c r="F136" s="227" t="s">
        <v>392</v>
      </c>
      <c r="G136" s="39"/>
      <c r="H136" s="39"/>
      <c r="I136" s="228"/>
      <c r="J136" s="39"/>
      <c r="K136" s="39"/>
      <c r="L136" s="40"/>
      <c r="M136" s="229"/>
      <c r="N136" s="230"/>
      <c r="O136" s="73"/>
      <c r="P136" s="73"/>
      <c r="Q136" s="73"/>
      <c r="R136" s="73"/>
      <c r="S136" s="73"/>
      <c r="T136" s="74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20" t="s">
        <v>391</v>
      </c>
      <c r="AU136" s="20" t="s">
        <v>86</v>
      </c>
    </row>
    <row r="137" s="2" customFormat="1" ht="21.75" customHeight="1">
      <c r="A137" s="39"/>
      <c r="B137" s="174"/>
      <c r="C137" s="212" t="s">
        <v>393</v>
      </c>
      <c r="D137" s="212" t="s">
        <v>294</v>
      </c>
      <c r="E137" s="213" t="s">
        <v>394</v>
      </c>
      <c r="F137" s="214" t="s">
        <v>395</v>
      </c>
      <c r="G137" s="215" t="s">
        <v>385</v>
      </c>
      <c r="H137" s="216">
        <v>1</v>
      </c>
      <c r="I137" s="217"/>
      <c r="J137" s="218">
        <f>ROUND(I137*H137,2)</f>
        <v>0</v>
      </c>
      <c r="K137" s="214" t="s">
        <v>245</v>
      </c>
      <c r="L137" s="219"/>
      <c r="M137" s="220" t="s">
        <v>3</v>
      </c>
      <c r="N137" s="221" t="s">
        <v>45</v>
      </c>
      <c r="O137" s="73"/>
      <c r="P137" s="184">
        <f>O137*H137</f>
        <v>0</v>
      </c>
      <c r="Q137" s="184">
        <v>0.0035000000000000001</v>
      </c>
      <c r="R137" s="184">
        <f>Q137*H137</f>
        <v>0.0035000000000000001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287</v>
      </c>
      <c r="AT137" s="186" t="s">
        <v>294</v>
      </c>
      <c r="AU137" s="186" t="s">
        <v>86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396</v>
      </c>
    </row>
    <row r="138" s="2" customFormat="1">
      <c r="A138" s="39"/>
      <c r="B138" s="174"/>
      <c r="C138" s="212" t="s">
        <v>397</v>
      </c>
      <c r="D138" s="212" t="s">
        <v>294</v>
      </c>
      <c r="E138" s="213" t="s">
        <v>398</v>
      </c>
      <c r="F138" s="214" t="s">
        <v>399</v>
      </c>
      <c r="G138" s="215" t="s">
        <v>385</v>
      </c>
      <c r="H138" s="216">
        <v>1</v>
      </c>
      <c r="I138" s="217"/>
      <c r="J138" s="218">
        <f>ROUND(I138*H138,2)</f>
        <v>0</v>
      </c>
      <c r="K138" s="214" t="s">
        <v>245</v>
      </c>
      <c r="L138" s="219"/>
      <c r="M138" s="220" t="s">
        <v>3</v>
      </c>
      <c r="N138" s="221" t="s">
        <v>45</v>
      </c>
      <c r="O138" s="73"/>
      <c r="P138" s="184">
        <f>O138*H138</f>
        <v>0</v>
      </c>
      <c r="Q138" s="184">
        <v>0.0068999999999999999</v>
      </c>
      <c r="R138" s="184">
        <f>Q138*H138</f>
        <v>0.0068999999999999999</v>
      </c>
      <c r="S138" s="184">
        <v>0</v>
      </c>
      <c r="T138" s="18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186" t="s">
        <v>287</v>
      </c>
      <c r="AT138" s="186" t="s">
        <v>294</v>
      </c>
      <c r="AU138" s="186" t="s">
        <v>86</v>
      </c>
      <c r="AY138" s="20" t="s">
        <v>239</v>
      </c>
      <c r="BE138" s="187">
        <f>IF(N138="základní",J138,0)</f>
        <v>0</v>
      </c>
      <c r="BF138" s="187">
        <f>IF(N138="snížená",J138,0)</f>
        <v>0</v>
      </c>
      <c r="BG138" s="187">
        <f>IF(N138="zákl. přenesená",J138,0)</f>
        <v>0</v>
      </c>
      <c r="BH138" s="187">
        <f>IF(N138="sníž. přenesená",J138,0)</f>
        <v>0</v>
      </c>
      <c r="BI138" s="187">
        <f>IF(N138="nulová",J138,0)</f>
        <v>0</v>
      </c>
      <c r="BJ138" s="20" t="s">
        <v>86</v>
      </c>
      <c r="BK138" s="187">
        <f>ROUND(I138*H138,2)</f>
        <v>0</v>
      </c>
      <c r="BL138" s="20" t="s">
        <v>246</v>
      </c>
      <c r="BM138" s="186" t="s">
        <v>400</v>
      </c>
    </row>
    <row r="139" s="2" customFormat="1">
      <c r="A139" s="39"/>
      <c r="B139" s="174"/>
      <c r="C139" s="212" t="s">
        <v>8</v>
      </c>
      <c r="D139" s="212" t="s">
        <v>294</v>
      </c>
      <c r="E139" s="213" t="s">
        <v>401</v>
      </c>
      <c r="F139" s="214" t="s">
        <v>402</v>
      </c>
      <c r="G139" s="215" t="s">
        <v>385</v>
      </c>
      <c r="H139" s="216">
        <v>1</v>
      </c>
      <c r="I139" s="217"/>
      <c r="J139" s="218">
        <f>ROUND(I139*H139,2)</f>
        <v>0</v>
      </c>
      <c r="K139" s="214" t="s">
        <v>245</v>
      </c>
      <c r="L139" s="219"/>
      <c r="M139" s="220" t="s">
        <v>3</v>
      </c>
      <c r="N139" s="221" t="s">
        <v>45</v>
      </c>
      <c r="O139" s="73"/>
      <c r="P139" s="184">
        <f>O139*H139</f>
        <v>0</v>
      </c>
      <c r="Q139" s="184">
        <v>0.00089999999999999998</v>
      </c>
      <c r="R139" s="184">
        <f>Q139*H139</f>
        <v>0.00089999999999999998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287</v>
      </c>
      <c r="AT139" s="186" t="s">
        <v>294</v>
      </c>
      <c r="AU139" s="186" t="s">
        <v>86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403</v>
      </c>
    </row>
    <row r="140" s="2" customFormat="1" ht="44.25" customHeight="1">
      <c r="A140" s="39"/>
      <c r="B140" s="174"/>
      <c r="C140" s="175" t="s">
        <v>404</v>
      </c>
      <c r="D140" s="175" t="s">
        <v>241</v>
      </c>
      <c r="E140" s="176" t="s">
        <v>405</v>
      </c>
      <c r="F140" s="177" t="s">
        <v>406</v>
      </c>
      <c r="G140" s="178" t="s">
        <v>385</v>
      </c>
      <c r="H140" s="179">
        <v>1</v>
      </c>
      <c r="I140" s="180"/>
      <c r="J140" s="181">
        <f>ROUND(I140*H140,2)</f>
        <v>0</v>
      </c>
      <c r="K140" s="177" t="s">
        <v>245</v>
      </c>
      <c r="L140" s="40"/>
      <c r="M140" s="182" t="s">
        <v>3</v>
      </c>
      <c r="N140" s="183" t="s">
        <v>45</v>
      </c>
      <c r="O140" s="73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246</v>
      </c>
      <c r="AT140" s="186" t="s">
        <v>241</v>
      </c>
      <c r="AU140" s="186" t="s">
        <v>86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407</v>
      </c>
    </row>
    <row r="141" s="2" customFormat="1" ht="33" customHeight="1">
      <c r="A141" s="39"/>
      <c r="B141" s="174"/>
      <c r="C141" s="212" t="s">
        <v>408</v>
      </c>
      <c r="D141" s="212" t="s">
        <v>294</v>
      </c>
      <c r="E141" s="213" t="s">
        <v>409</v>
      </c>
      <c r="F141" s="214" t="s">
        <v>410</v>
      </c>
      <c r="G141" s="215" t="s">
        <v>385</v>
      </c>
      <c r="H141" s="216">
        <v>1</v>
      </c>
      <c r="I141" s="217"/>
      <c r="J141" s="218">
        <f>ROUND(I141*H141,2)</f>
        <v>0</v>
      </c>
      <c r="K141" s="214" t="s">
        <v>245</v>
      </c>
      <c r="L141" s="219"/>
      <c r="M141" s="220" t="s">
        <v>3</v>
      </c>
      <c r="N141" s="221" t="s">
        <v>45</v>
      </c>
      <c r="O141" s="73"/>
      <c r="P141" s="184">
        <f>O141*H141</f>
        <v>0</v>
      </c>
      <c r="Q141" s="184">
        <v>0.0020999999999999999</v>
      </c>
      <c r="R141" s="184">
        <f>Q141*H141</f>
        <v>0.0020999999999999999</v>
      </c>
      <c r="S141" s="184">
        <v>0</v>
      </c>
      <c r="T141" s="18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186" t="s">
        <v>287</v>
      </c>
      <c r="AT141" s="186" t="s">
        <v>294</v>
      </c>
      <c r="AU141" s="186" t="s">
        <v>86</v>
      </c>
      <c r="AY141" s="20" t="s">
        <v>239</v>
      </c>
      <c r="BE141" s="187">
        <f>IF(N141="základní",J141,0)</f>
        <v>0</v>
      </c>
      <c r="BF141" s="187">
        <f>IF(N141="snížená",J141,0)</f>
        <v>0</v>
      </c>
      <c r="BG141" s="187">
        <f>IF(N141="zákl. přenesená",J141,0)</f>
        <v>0</v>
      </c>
      <c r="BH141" s="187">
        <f>IF(N141="sníž. přenesená",J141,0)</f>
        <v>0</v>
      </c>
      <c r="BI141" s="187">
        <f>IF(N141="nulová",J141,0)</f>
        <v>0</v>
      </c>
      <c r="BJ141" s="20" t="s">
        <v>86</v>
      </c>
      <c r="BK141" s="187">
        <f>ROUND(I141*H141,2)</f>
        <v>0</v>
      </c>
      <c r="BL141" s="20" t="s">
        <v>246</v>
      </c>
      <c r="BM141" s="186" t="s">
        <v>411</v>
      </c>
    </row>
    <row r="142" s="2" customFormat="1">
      <c r="A142" s="39"/>
      <c r="B142" s="174"/>
      <c r="C142" s="175" t="s">
        <v>412</v>
      </c>
      <c r="D142" s="175" t="s">
        <v>241</v>
      </c>
      <c r="E142" s="176" t="s">
        <v>413</v>
      </c>
      <c r="F142" s="177" t="s">
        <v>414</v>
      </c>
      <c r="G142" s="178" t="s">
        <v>326</v>
      </c>
      <c r="H142" s="179">
        <v>16</v>
      </c>
      <c r="I142" s="180"/>
      <c r="J142" s="181">
        <f>ROUND(I142*H142,2)</f>
        <v>0</v>
      </c>
      <c r="K142" s="177" t="s">
        <v>245</v>
      </c>
      <c r="L142" s="40"/>
      <c r="M142" s="182" t="s">
        <v>3</v>
      </c>
      <c r="N142" s="183" t="s">
        <v>45</v>
      </c>
      <c r="O142" s="73"/>
      <c r="P142" s="184">
        <f>O142*H142</f>
        <v>0</v>
      </c>
      <c r="Q142" s="184">
        <v>0</v>
      </c>
      <c r="R142" s="184">
        <f>Q142*H142</f>
        <v>0</v>
      </c>
      <c r="S142" s="184">
        <v>0</v>
      </c>
      <c r="T142" s="18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186" t="s">
        <v>246</v>
      </c>
      <c r="AT142" s="186" t="s">
        <v>241</v>
      </c>
      <c r="AU142" s="186" t="s">
        <v>86</v>
      </c>
      <c r="AY142" s="20" t="s">
        <v>239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20" t="s">
        <v>86</v>
      </c>
      <c r="BK142" s="187">
        <f>ROUND(I142*H142,2)</f>
        <v>0</v>
      </c>
      <c r="BL142" s="20" t="s">
        <v>246</v>
      </c>
      <c r="BM142" s="186" t="s">
        <v>415</v>
      </c>
    </row>
    <row r="143" s="2" customFormat="1" ht="16.5" customHeight="1">
      <c r="A143" s="39"/>
      <c r="B143" s="174"/>
      <c r="C143" s="175" t="s">
        <v>416</v>
      </c>
      <c r="D143" s="175" t="s">
        <v>241</v>
      </c>
      <c r="E143" s="176" t="s">
        <v>417</v>
      </c>
      <c r="F143" s="177" t="s">
        <v>418</v>
      </c>
      <c r="G143" s="178" t="s">
        <v>326</v>
      </c>
      <c r="H143" s="179">
        <v>16</v>
      </c>
      <c r="I143" s="180"/>
      <c r="J143" s="181">
        <f>ROUND(I143*H143,2)</f>
        <v>0</v>
      </c>
      <c r="K143" s="177" t="s">
        <v>245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0</v>
      </c>
      <c r="R143" s="184">
        <f>Q143*H143</f>
        <v>0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246</v>
      </c>
      <c r="AT143" s="186" t="s">
        <v>241</v>
      </c>
      <c r="AU143" s="186" t="s">
        <v>86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246</v>
      </c>
      <c r="BM143" s="186" t="s">
        <v>419</v>
      </c>
    </row>
    <row r="144" s="14" customFormat="1">
      <c r="A144" s="14"/>
      <c r="B144" s="196"/>
      <c r="C144" s="14"/>
      <c r="D144" s="189" t="s">
        <v>248</v>
      </c>
      <c r="E144" s="197" t="s">
        <v>3</v>
      </c>
      <c r="F144" s="198" t="s">
        <v>376</v>
      </c>
      <c r="G144" s="14"/>
      <c r="H144" s="199">
        <v>16</v>
      </c>
      <c r="I144" s="200"/>
      <c r="J144" s="14"/>
      <c r="K144" s="14"/>
      <c r="L144" s="196"/>
      <c r="M144" s="201"/>
      <c r="N144" s="202"/>
      <c r="O144" s="202"/>
      <c r="P144" s="202"/>
      <c r="Q144" s="202"/>
      <c r="R144" s="202"/>
      <c r="S144" s="202"/>
      <c r="T144" s="20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197" t="s">
        <v>248</v>
      </c>
      <c r="AU144" s="197" t="s">
        <v>86</v>
      </c>
      <c r="AV144" s="14" t="s">
        <v>86</v>
      </c>
      <c r="AW144" s="14" t="s">
        <v>33</v>
      </c>
      <c r="AX144" s="14" t="s">
        <v>80</v>
      </c>
      <c r="AY144" s="197" t="s">
        <v>239</v>
      </c>
    </row>
    <row r="145" s="2" customFormat="1" ht="44.25" customHeight="1">
      <c r="A145" s="39"/>
      <c r="B145" s="174"/>
      <c r="C145" s="175" t="s">
        <v>420</v>
      </c>
      <c r="D145" s="175" t="s">
        <v>241</v>
      </c>
      <c r="E145" s="176" t="s">
        <v>421</v>
      </c>
      <c r="F145" s="177" t="s">
        <v>422</v>
      </c>
      <c r="G145" s="178" t="s">
        <v>385</v>
      </c>
      <c r="H145" s="179">
        <v>1</v>
      </c>
      <c r="I145" s="180"/>
      <c r="J145" s="181">
        <f>ROUND(I145*H145,2)</f>
        <v>0</v>
      </c>
      <c r="K145" s="177" t="s">
        <v>245</v>
      </c>
      <c r="L145" s="40"/>
      <c r="M145" s="182" t="s">
        <v>3</v>
      </c>
      <c r="N145" s="183" t="s">
        <v>45</v>
      </c>
      <c r="O145" s="73"/>
      <c r="P145" s="184">
        <f>O145*H145</f>
        <v>0</v>
      </c>
      <c r="Q145" s="184">
        <v>0.43786000000000003</v>
      </c>
      <c r="R145" s="184">
        <f>Q145*H145</f>
        <v>0.43786000000000003</v>
      </c>
      <c r="S145" s="184">
        <v>0</v>
      </c>
      <c r="T145" s="18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186" t="s">
        <v>246</v>
      </c>
      <c r="AT145" s="186" t="s">
        <v>241</v>
      </c>
      <c r="AU145" s="186" t="s">
        <v>86</v>
      </c>
      <c r="AY145" s="20" t="s">
        <v>239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20" t="s">
        <v>86</v>
      </c>
      <c r="BK145" s="187">
        <f>ROUND(I145*H145,2)</f>
        <v>0</v>
      </c>
      <c r="BL145" s="20" t="s">
        <v>246</v>
      </c>
      <c r="BM145" s="186" t="s">
        <v>423</v>
      </c>
    </row>
    <row r="146" s="2" customFormat="1">
      <c r="A146" s="39"/>
      <c r="B146" s="40"/>
      <c r="C146" s="39"/>
      <c r="D146" s="189" t="s">
        <v>391</v>
      </c>
      <c r="E146" s="39"/>
      <c r="F146" s="227" t="s">
        <v>424</v>
      </c>
      <c r="G146" s="39"/>
      <c r="H146" s="39"/>
      <c r="I146" s="228"/>
      <c r="J146" s="39"/>
      <c r="K146" s="39"/>
      <c r="L146" s="40"/>
      <c r="M146" s="229"/>
      <c r="N146" s="230"/>
      <c r="O146" s="73"/>
      <c r="P146" s="73"/>
      <c r="Q146" s="73"/>
      <c r="R146" s="73"/>
      <c r="S146" s="73"/>
      <c r="T146" s="74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20" t="s">
        <v>391</v>
      </c>
      <c r="AU146" s="20" t="s">
        <v>86</v>
      </c>
    </row>
    <row r="147" s="2" customFormat="1" ht="16.5" customHeight="1">
      <c r="A147" s="39"/>
      <c r="B147" s="174"/>
      <c r="C147" s="212" t="s">
        <v>425</v>
      </c>
      <c r="D147" s="212" t="s">
        <v>294</v>
      </c>
      <c r="E147" s="213" t="s">
        <v>426</v>
      </c>
      <c r="F147" s="214" t="s">
        <v>427</v>
      </c>
      <c r="G147" s="215" t="s">
        <v>385</v>
      </c>
      <c r="H147" s="216">
        <v>1</v>
      </c>
      <c r="I147" s="217"/>
      <c r="J147" s="218">
        <f>ROUND(I147*H147,2)</f>
        <v>0</v>
      </c>
      <c r="K147" s="214" t="s">
        <v>245</v>
      </c>
      <c r="L147" s="219"/>
      <c r="M147" s="220" t="s">
        <v>3</v>
      </c>
      <c r="N147" s="221" t="s">
        <v>45</v>
      </c>
      <c r="O147" s="73"/>
      <c r="P147" s="184">
        <f>O147*H147</f>
        <v>0</v>
      </c>
      <c r="Q147" s="184">
        <v>0.086999999999999994</v>
      </c>
      <c r="R147" s="184">
        <f>Q147*H147</f>
        <v>0.086999999999999994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287</v>
      </c>
      <c r="AT147" s="186" t="s">
        <v>294</v>
      </c>
      <c r="AU147" s="186" t="s">
        <v>86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428</v>
      </c>
    </row>
    <row r="148" s="2" customFormat="1" ht="16.5" customHeight="1">
      <c r="A148" s="39"/>
      <c r="B148" s="174"/>
      <c r="C148" s="175" t="s">
        <v>429</v>
      </c>
      <c r="D148" s="175" t="s">
        <v>241</v>
      </c>
      <c r="E148" s="176" t="s">
        <v>430</v>
      </c>
      <c r="F148" s="177" t="s">
        <v>431</v>
      </c>
      <c r="G148" s="178" t="s">
        <v>326</v>
      </c>
      <c r="H148" s="179">
        <v>16</v>
      </c>
      <c r="I148" s="180"/>
      <c r="J148" s="181">
        <f>ROUND(I148*H148,2)</f>
        <v>0</v>
      </c>
      <c r="K148" s="177" t="s">
        <v>245</v>
      </c>
      <c r="L148" s="40"/>
      <c r="M148" s="182" t="s">
        <v>3</v>
      </c>
      <c r="N148" s="183" t="s">
        <v>45</v>
      </c>
      <c r="O148" s="73"/>
      <c r="P148" s="184">
        <f>O148*H148</f>
        <v>0</v>
      </c>
      <c r="Q148" s="184">
        <v>0.00019000000000000001</v>
      </c>
      <c r="R148" s="184">
        <f>Q148*H148</f>
        <v>0.0030400000000000002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246</v>
      </c>
      <c r="AT148" s="186" t="s">
        <v>241</v>
      </c>
      <c r="AU148" s="186" t="s">
        <v>86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432</v>
      </c>
    </row>
    <row r="149" s="2" customFormat="1" ht="21.75" customHeight="1">
      <c r="A149" s="39"/>
      <c r="B149" s="174"/>
      <c r="C149" s="175" t="s">
        <v>433</v>
      </c>
      <c r="D149" s="175" t="s">
        <v>241</v>
      </c>
      <c r="E149" s="176" t="s">
        <v>434</v>
      </c>
      <c r="F149" s="177" t="s">
        <v>435</v>
      </c>
      <c r="G149" s="178" t="s">
        <v>326</v>
      </c>
      <c r="H149" s="179">
        <v>16</v>
      </c>
      <c r="I149" s="180"/>
      <c r="J149" s="181">
        <f>ROUND(I149*H149,2)</f>
        <v>0</v>
      </c>
      <c r="K149" s="177" t="s">
        <v>245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9.0000000000000006E-05</v>
      </c>
      <c r="R149" s="184">
        <f>Q149*H149</f>
        <v>0.0014400000000000001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246</v>
      </c>
      <c r="AT149" s="186" t="s">
        <v>241</v>
      </c>
      <c r="AU149" s="186" t="s">
        <v>86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246</v>
      </c>
      <c r="BM149" s="186" t="s">
        <v>436</v>
      </c>
    </row>
    <row r="150" s="12" customFormat="1" ht="25.92" customHeight="1">
      <c r="A150" s="12"/>
      <c r="B150" s="161"/>
      <c r="C150" s="12"/>
      <c r="D150" s="162" t="s">
        <v>72</v>
      </c>
      <c r="E150" s="163" t="s">
        <v>437</v>
      </c>
      <c r="F150" s="163" t="s">
        <v>438</v>
      </c>
      <c r="G150" s="12"/>
      <c r="H150" s="12"/>
      <c r="I150" s="164"/>
      <c r="J150" s="165">
        <f>BK150</f>
        <v>0</v>
      </c>
      <c r="K150" s="12"/>
      <c r="L150" s="161"/>
      <c r="M150" s="166"/>
      <c r="N150" s="167"/>
      <c r="O150" s="167"/>
      <c r="P150" s="168">
        <f>P151</f>
        <v>0</v>
      </c>
      <c r="Q150" s="167"/>
      <c r="R150" s="168">
        <f>R151</f>
        <v>0.01358</v>
      </c>
      <c r="S150" s="167"/>
      <c r="T150" s="169">
        <f>T151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162" t="s">
        <v>86</v>
      </c>
      <c r="AT150" s="170" t="s">
        <v>72</v>
      </c>
      <c r="AU150" s="170" t="s">
        <v>73</v>
      </c>
      <c r="AY150" s="162" t="s">
        <v>239</v>
      </c>
      <c r="BK150" s="171">
        <f>BK151</f>
        <v>0</v>
      </c>
    </row>
    <row r="151" s="12" customFormat="1" ht="22.8" customHeight="1">
      <c r="A151" s="12"/>
      <c r="B151" s="161"/>
      <c r="C151" s="12"/>
      <c r="D151" s="162" t="s">
        <v>72</v>
      </c>
      <c r="E151" s="172" t="s">
        <v>439</v>
      </c>
      <c r="F151" s="172" t="s">
        <v>440</v>
      </c>
      <c r="G151" s="12"/>
      <c r="H151" s="12"/>
      <c r="I151" s="164"/>
      <c r="J151" s="173">
        <f>BK151</f>
        <v>0</v>
      </c>
      <c r="K151" s="12"/>
      <c r="L151" s="161"/>
      <c r="M151" s="166"/>
      <c r="N151" s="167"/>
      <c r="O151" s="167"/>
      <c r="P151" s="168">
        <f>SUM(P152:P154)</f>
        <v>0</v>
      </c>
      <c r="Q151" s="167"/>
      <c r="R151" s="168">
        <f>SUM(R152:R154)</f>
        <v>0.01358</v>
      </c>
      <c r="S151" s="167"/>
      <c r="T151" s="169">
        <f>SUM(T152:T154)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2" t="s">
        <v>86</v>
      </c>
      <c r="AT151" s="170" t="s">
        <v>72</v>
      </c>
      <c r="AU151" s="170" t="s">
        <v>80</v>
      </c>
      <c r="AY151" s="162" t="s">
        <v>239</v>
      </c>
      <c r="BK151" s="171">
        <f>SUM(BK152:BK154)</f>
        <v>0</v>
      </c>
    </row>
    <row r="152" s="2" customFormat="1">
      <c r="A152" s="39"/>
      <c r="B152" s="174"/>
      <c r="C152" s="175" t="s">
        <v>441</v>
      </c>
      <c r="D152" s="175" t="s">
        <v>241</v>
      </c>
      <c r="E152" s="176" t="s">
        <v>442</v>
      </c>
      <c r="F152" s="177" t="s">
        <v>443</v>
      </c>
      <c r="G152" s="178" t="s">
        <v>385</v>
      </c>
      <c r="H152" s="179">
        <v>1</v>
      </c>
      <c r="I152" s="180"/>
      <c r="J152" s="181">
        <f>ROUND(I152*H152,2)</f>
        <v>0</v>
      </c>
      <c r="K152" s="177" t="s">
        <v>3</v>
      </c>
      <c r="L152" s="40"/>
      <c r="M152" s="182" t="s">
        <v>3</v>
      </c>
      <c r="N152" s="183" t="s">
        <v>45</v>
      </c>
      <c r="O152" s="73"/>
      <c r="P152" s="184">
        <f>O152*H152</f>
        <v>0</v>
      </c>
      <c r="Q152" s="184">
        <v>0.01158</v>
      </c>
      <c r="R152" s="184">
        <f>Q152*H152</f>
        <v>0.01158</v>
      </c>
      <c r="S152" s="184">
        <v>0</v>
      </c>
      <c r="T152" s="18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186" t="s">
        <v>377</v>
      </c>
      <c r="AT152" s="186" t="s">
        <v>241</v>
      </c>
      <c r="AU152" s="186" t="s">
        <v>86</v>
      </c>
      <c r="AY152" s="20" t="s">
        <v>239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20" t="s">
        <v>86</v>
      </c>
      <c r="BK152" s="187">
        <f>ROUND(I152*H152,2)</f>
        <v>0</v>
      </c>
      <c r="BL152" s="20" t="s">
        <v>377</v>
      </c>
      <c r="BM152" s="186" t="s">
        <v>444</v>
      </c>
    </row>
    <row r="153" s="2" customFormat="1">
      <c r="A153" s="39"/>
      <c r="B153" s="40"/>
      <c r="C153" s="39"/>
      <c r="D153" s="189" t="s">
        <v>391</v>
      </c>
      <c r="E153" s="39"/>
      <c r="F153" s="227" t="s">
        <v>445</v>
      </c>
      <c r="G153" s="39"/>
      <c r="H153" s="39"/>
      <c r="I153" s="228"/>
      <c r="J153" s="39"/>
      <c r="K153" s="39"/>
      <c r="L153" s="40"/>
      <c r="M153" s="229"/>
      <c r="N153" s="230"/>
      <c r="O153" s="73"/>
      <c r="P153" s="73"/>
      <c r="Q153" s="73"/>
      <c r="R153" s="73"/>
      <c r="S153" s="73"/>
      <c r="T153" s="74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20" t="s">
        <v>391</v>
      </c>
      <c r="AU153" s="20" t="s">
        <v>86</v>
      </c>
    </row>
    <row r="154" s="2" customFormat="1" ht="16.5" customHeight="1">
      <c r="A154" s="39"/>
      <c r="B154" s="174"/>
      <c r="C154" s="175" t="s">
        <v>446</v>
      </c>
      <c r="D154" s="175" t="s">
        <v>241</v>
      </c>
      <c r="E154" s="176" t="s">
        <v>447</v>
      </c>
      <c r="F154" s="177" t="s">
        <v>448</v>
      </c>
      <c r="G154" s="178" t="s">
        <v>449</v>
      </c>
      <c r="H154" s="179">
        <v>1</v>
      </c>
      <c r="I154" s="180"/>
      <c r="J154" s="181">
        <f>ROUND(I154*H154,2)</f>
        <v>0</v>
      </c>
      <c r="K154" s="177" t="s">
        <v>245</v>
      </c>
      <c r="L154" s="40"/>
      <c r="M154" s="222" t="s">
        <v>3</v>
      </c>
      <c r="N154" s="223" t="s">
        <v>45</v>
      </c>
      <c r="O154" s="224"/>
      <c r="P154" s="225">
        <f>O154*H154</f>
        <v>0</v>
      </c>
      <c r="Q154" s="225">
        <v>0.002</v>
      </c>
      <c r="R154" s="225">
        <f>Q154*H154</f>
        <v>0.002</v>
      </c>
      <c r="S154" s="225">
        <v>0</v>
      </c>
      <c r="T154" s="226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186" t="s">
        <v>377</v>
      </c>
      <c r="AT154" s="186" t="s">
        <v>241</v>
      </c>
      <c r="AU154" s="186" t="s">
        <v>86</v>
      </c>
      <c r="AY154" s="20" t="s">
        <v>239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20" t="s">
        <v>86</v>
      </c>
      <c r="BK154" s="187">
        <f>ROUND(I154*H154,2)</f>
        <v>0</v>
      </c>
      <c r="BL154" s="20" t="s">
        <v>377</v>
      </c>
      <c r="BM154" s="186" t="s">
        <v>450</v>
      </c>
    </row>
    <row r="155" s="2" customFormat="1" ht="6.96" customHeight="1">
      <c r="A155" s="39"/>
      <c r="B155" s="56"/>
      <c r="C155" s="57"/>
      <c r="D155" s="57"/>
      <c r="E155" s="57"/>
      <c r="F155" s="57"/>
      <c r="G155" s="57"/>
      <c r="H155" s="57"/>
      <c r="I155" s="57"/>
      <c r="J155" s="57"/>
      <c r="K155" s="57"/>
      <c r="L155" s="40"/>
      <c r="M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</sheetData>
  <autoFilter ref="C90:K15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196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4649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4938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20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ROUND(J89,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ROUND((SUM(BE89:BE111)),  2)</f>
        <v>0</v>
      </c>
      <c r="G35" s="39"/>
      <c r="H35" s="39"/>
      <c r="I35" s="133">
        <v>0.20999999999999999</v>
      </c>
      <c r="J35" s="132">
        <f>ROUND(((SUM(BE89:BE111))*I35),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ROUND((SUM(BF89:BF111)),  2)</f>
        <v>0</v>
      </c>
      <c r="G36" s="39"/>
      <c r="H36" s="39"/>
      <c r="I36" s="133">
        <v>0.14999999999999999</v>
      </c>
      <c r="J36" s="132">
        <f>ROUND(((SUM(BF89:BF111))*I36),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ROUND((SUM(BG89:BG111)),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ROUND((SUM(BH89:BH111)),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ROUND((SUM(BI89:BI111)),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4649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SO-05.04 - Oplocení pozemku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J89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221</v>
      </c>
      <c r="E64" s="145"/>
      <c r="F64" s="145"/>
      <c r="G64" s="145"/>
      <c r="H64" s="145"/>
      <c r="I64" s="145"/>
      <c r="J64" s="146">
        <f>J90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47"/>
      <c r="C65" s="10"/>
      <c r="D65" s="148" t="s">
        <v>222</v>
      </c>
      <c r="E65" s="149"/>
      <c r="F65" s="149"/>
      <c r="G65" s="149"/>
      <c r="H65" s="149"/>
      <c r="I65" s="149"/>
      <c r="J65" s="150">
        <f>J91</f>
        <v>0</v>
      </c>
      <c r="K65" s="10"/>
      <c r="L65" s="14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47"/>
      <c r="C66" s="10"/>
      <c r="D66" s="148" t="s">
        <v>517</v>
      </c>
      <c r="E66" s="149"/>
      <c r="F66" s="149"/>
      <c r="G66" s="149"/>
      <c r="H66" s="149"/>
      <c r="I66" s="149"/>
      <c r="J66" s="150">
        <f>J95</f>
        <v>0</v>
      </c>
      <c r="K66" s="10"/>
      <c r="L66" s="14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47"/>
      <c r="C67" s="10"/>
      <c r="D67" s="148" t="s">
        <v>223</v>
      </c>
      <c r="E67" s="149"/>
      <c r="F67" s="149"/>
      <c r="G67" s="149"/>
      <c r="H67" s="149"/>
      <c r="I67" s="149"/>
      <c r="J67" s="150">
        <f>J110</f>
        <v>0</v>
      </c>
      <c r="K67" s="10"/>
      <c r="L67" s="14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39"/>
      <c r="B68" s="40"/>
      <c r="C68" s="39"/>
      <c r="D68" s="39"/>
      <c r="E68" s="39"/>
      <c r="F68" s="39"/>
      <c r="G68" s="39"/>
      <c r="H68" s="39"/>
      <c r="I68" s="39"/>
      <c r="J68" s="39"/>
      <c r="K68" s="39"/>
      <c r="L68" s="12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="2" customFormat="1" ht="6.96" customHeight="1">
      <c r="A69" s="39"/>
      <c r="B69" s="56"/>
      <c r="C69" s="57"/>
      <c r="D69" s="57"/>
      <c r="E69" s="57"/>
      <c r="F69" s="57"/>
      <c r="G69" s="57"/>
      <c r="H69" s="57"/>
      <c r="I69" s="57"/>
      <c r="J69" s="57"/>
      <c r="K69" s="57"/>
      <c r="L69" s="12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3" s="2" customFormat="1" ht="6.96" customHeight="1">
      <c r="A73" s="39"/>
      <c r="B73" s="58"/>
      <c r="C73" s="59"/>
      <c r="D73" s="59"/>
      <c r="E73" s="59"/>
      <c r="F73" s="59"/>
      <c r="G73" s="59"/>
      <c r="H73" s="59"/>
      <c r="I73" s="59"/>
      <c r="J73" s="59"/>
      <c r="K73" s="5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24.96" customHeight="1">
      <c r="A74" s="39"/>
      <c r="B74" s="40"/>
      <c r="C74" s="24" t="s">
        <v>224</v>
      </c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40"/>
      <c r="C75" s="39"/>
      <c r="D75" s="39"/>
      <c r="E75" s="39"/>
      <c r="F75" s="39"/>
      <c r="G75" s="39"/>
      <c r="H75" s="39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2" customHeight="1">
      <c r="A76" s="39"/>
      <c r="B76" s="40"/>
      <c r="C76" s="33" t="s">
        <v>17</v>
      </c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6.5" customHeight="1">
      <c r="A77" s="39"/>
      <c r="B77" s="40"/>
      <c r="C77" s="39"/>
      <c r="D77" s="39"/>
      <c r="E77" s="125" t="str">
        <f>E7</f>
        <v>Kolovraty - dostupné bydlení</v>
      </c>
      <c r="F77" s="33"/>
      <c r="G77" s="33"/>
      <c r="H77" s="33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1" customFormat="1" ht="12" customHeight="1">
      <c r="B78" s="23"/>
      <c r="C78" s="33" t="s">
        <v>213</v>
      </c>
      <c r="L78" s="23"/>
    </row>
    <row r="79" s="2" customFormat="1" ht="16.5" customHeight="1">
      <c r="A79" s="39"/>
      <c r="B79" s="40"/>
      <c r="C79" s="39"/>
      <c r="D79" s="39"/>
      <c r="E79" s="125" t="s">
        <v>4649</v>
      </c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215</v>
      </c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39"/>
      <c r="D81" s="39"/>
      <c r="E81" s="63" t="str">
        <f>E11</f>
        <v>SO-05.04 - Oplocení pozemku</v>
      </c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39"/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22</v>
      </c>
      <c r="D83" s="39"/>
      <c r="E83" s="39"/>
      <c r="F83" s="28" t="str">
        <f>F14</f>
        <v>Kolovraty</v>
      </c>
      <c r="G83" s="39"/>
      <c r="H83" s="39"/>
      <c r="I83" s="33" t="s">
        <v>24</v>
      </c>
      <c r="J83" s="65" t="str">
        <f>IF(J14="","",J14)</f>
        <v>28. 6. 2021</v>
      </c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39"/>
      <c r="D84" s="39"/>
      <c r="E84" s="39"/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26</v>
      </c>
      <c r="D85" s="39"/>
      <c r="E85" s="39"/>
      <c r="F85" s="28" t="str">
        <f>E17</f>
        <v>atelier HETA s.r.o.</v>
      </c>
      <c r="G85" s="39"/>
      <c r="H85" s="39"/>
      <c r="I85" s="33" t="s">
        <v>32</v>
      </c>
      <c r="J85" s="37" t="str">
        <f>E23</f>
        <v>atelier HETA s.r.o.</v>
      </c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30</v>
      </c>
      <c r="D86" s="39"/>
      <c r="E86" s="39"/>
      <c r="F86" s="28" t="str">
        <f>IF(E20="","",E20)</f>
        <v>Vyplň údaj</v>
      </c>
      <c r="G86" s="39"/>
      <c r="H86" s="39"/>
      <c r="I86" s="33" t="s">
        <v>34</v>
      </c>
      <c r="J86" s="37" t="str">
        <f>E26</f>
        <v>Toman Martin</v>
      </c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0.32" customHeight="1">
      <c r="A87" s="39"/>
      <c r="B87" s="40"/>
      <c r="C87" s="39"/>
      <c r="D87" s="39"/>
      <c r="E87" s="39"/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11" customFormat="1" ht="29.28" customHeight="1">
      <c r="A88" s="151"/>
      <c r="B88" s="152"/>
      <c r="C88" s="153" t="s">
        <v>225</v>
      </c>
      <c r="D88" s="154" t="s">
        <v>58</v>
      </c>
      <c r="E88" s="154" t="s">
        <v>54</v>
      </c>
      <c r="F88" s="154" t="s">
        <v>55</v>
      </c>
      <c r="G88" s="154" t="s">
        <v>226</v>
      </c>
      <c r="H88" s="154" t="s">
        <v>227</v>
      </c>
      <c r="I88" s="154" t="s">
        <v>228</v>
      </c>
      <c r="J88" s="154" t="s">
        <v>219</v>
      </c>
      <c r="K88" s="155" t="s">
        <v>229</v>
      </c>
      <c r="L88" s="156"/>
      <c r="M88" s="81" t="s">
        <v>3</v>
      </c>
      <c r="N88" s="82" t="s">
        <v>43</v>
      </c>
      <c r="O88" s="82" t="s">
        <v>230</v>
      </c>
      <c r="P88" s="82" t="s">
        <v>231</v>
      </c>
      <c r="Q88" s="82" t="s">
        <v>232</v>
      </c>
      <c r="R88" s="82" t="s">
        <v>233</v>
      </c>
      <c r="S88" s="82" t="s">
        <v>234</v>
      </c>
      <c r="T88" s="83" t="s">
        <v>235</v>
      </c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</row>
    <row r="89" s="2" customFormat="1" ht="22.8" customHeight="1">
      <c r="A89" s="39"/>
      <c r="B89" s="40"/>
      <c r="C89" s="88" t="s">
        <v>236</v>
      </c>
      <c r="D89" s="39"/>
      <c r="E89" s="39"/>
      <c r="F89" s="39"/>
      <c r="G89" s="39"/>
      <c r="H89" s="39"/>
      <c r="I89" s="39"/>
      <c r="J89" s="157">
        <f>BK89</f>
        <v>0</v>
      </c>
      <c r="K89" s="39"/>
      <c r="L89" s="40"/>
      <c r="M89" s="84"/>
      <c r="N89" s="69"/>
      <c r="O89" s="85"/>
      <c r="P89" s="158">
        <f>P90</f>
        <v>0</v>
      </c>
      <c r="Q89" s="85"/>
      <c r="R89" s="158">
        <f>R90</f>
        <v>16.272619550000002</v>
      </c>
      <c r="S89" s="85"/>
      <c r="T89" s="159">
        <f>T90</f>
        <v>0</v>
      </c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T89" s="20" t="s">
        <v>72</v>
      </c>
      <c r="AU89" s="20" t="s">
        <v>220</v>
      </c>
      <c r="BK89" s="160">
        <f>BK90</f>
        <v>0</v>
      </c>
    </row>
    <row r="90" s="12" customFormat="1" ht="25.92" customHeight="1">
      <c r="A90" s="12"/>
      <c r="B90" s="161"/>
      <c r="C90" s="12"/>
      <c r="D90" s="162" t="s">
        <v>72</v>
      </c>
      <c r="E90" s="163" t="s">
        <v>237</v>
      </c>
      <c r="F90" s="163" t="s">
        <v>238</v>
      </c>
      <c r="G90" s="12"/>
      <c r="H90" s="12"/>
      <c r="I90" s="164"/>
      <c r="J90" s="165">
        <f>BK90</f>
        <v>0</v>
      </c>
      <c r="K90" s="12"/>
      <c r="L90" s="161"/>
      <c r="M90" s="166"/>
      <c r="N90" s="167"/>
      <c r="O90" s="167"/>
      <c r="P90" s="168">
        <f>P91+P95+P110</f>
        <v>0</v>
      </c>
      <c r="Q90" s="167"/>
      <c r="R90" s="168">
        <f>R91+R95+R110</f>
        <v>16.272619550000002</v>
      </c>
      <c r="S90" s="167"/>
      <c r="T90" s="169">
        <f>T91+T95+T110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162" t="s">
        <v>80</v>
      </c>
      <c r="AT90" s="170" t="s">
        <v>72</v>
      </c>
      <c r="AU90" s="170" t="s">
        <v>73</v>
      </c>
      <c r="AY90" s="162" t="s">
        <v>239</v>
      </c>
      <c r="BK90" s="171">
        <f>BK91+BK95+BK110</f>
        <v>0</v>
      </c>
    </row>
    <row r="91" s="12" customFormat="1" ht="22.8" customHeight="1">
      <c r="A91" s="12"/>
      <c r="B91" s="161"/>
      <c r="C91" s="12"/>
      <c r="D91" s="162" t="s">
        <v>72</v>
      </c>
      <c r="E91" s="172" t="s">
        <v>80</v>
      </c>
      <c r="F91" s="172" t="s">
        <v>240</v>
      </c>
      <c r="G91" s="12"/>
      <c r="H91" s="12"/>
      <c r="I91" s="164"/>
      <c r="J91" s="173">
        <f>BK91</f>
        <v>0</v>
      </c>
      <c r="K91" s="12"/>
      <c r="L91" s="161"/>
      <c r="M91" s="166"/>
      <c r="N91" s="167"/>
      <c r="O91" s="167"/>
      <c r="P91" s="168">
        <f>SUM(P92:P94)</f>
        <v>0</v>
      </c>
      <c r="Q91" s="167"/>
      <c r="R91" s="168">
        <f>SUM(R92:R94)</f>
        <v>0</v>
      </c>
      <c r="S91" s="167"/>
      <c r="T91" s="169">
        <f>SUM(T92:T94)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162" t="s">
        <v>80</v>
      </c>
      <c r="AT91" s="170" t="s">
        <v>72</v>
      </c>
      <c r="AU91" s="170" t="s">
        <v>80</v>
      </c>
      <c r="AY91" s="162" t="s">
        <v>239</v>
      </c>
      <c r="BK91" s="171">
        <f>SUM(BK92:BK94)</f>
        <v>0</v>
      </c>
    </row>
    <row r="92" s="2" customFormat="1" ht="21.75" customHeight="1">
      <c r="A92" s="39"/>
      <c r="B92" s="174"/>
      <c r="C92" s="175" t="s">
        <v>80</v>
      </c>
      <c r="D92" s="175" t="s">
        <v>241</v>
      </c>
      <c r="E92" s="176" t="s">
        <v>4904</v>
      </c>
      <c r="F92" s="177" t="s">
        <v>4905</v>
      </c>
      <c r="G92" s="178" t="s">
        <v>326</v>
      </c>
      <c r="H92" s="179">
        <v>71.236000000000004</v>
      </c>
      <c r="I92" s="180"/>
      <c r="J92" s="181">
        <f>ROUND(I92*H92,2)</f>
        <v>0</v>
      </c>
      <c r="K92" s="177" t="s">
        <v>245</v>
      </c>
      <c r="L92" s="40"/>
      <c r="M92" s="182" t="s">
        <v>3</v>
      </c>
      <c r="N92" s="183" t="s">
        <v>45</v>
      </c>
      <c r="O92" s="73"/>
      <c r="P92" s="184">
        <f>O92*H92</f>
        <v>0</v>
      </c>
      <c r="Q92" s="184">
        <v>0</v>
      </c>
      <c r="R92" s="184">
        <f>Q92*H92</f>
        <v>0</v>
      </c>
      <c r="S92" s="184">
        <v>0</v>
      </c>
      <c r="T92" s="185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186" t="s">
        <v>246</v>
      </c>
      <c r="AT92" s="186" t="s">
        <v>241</v>
      </c>
      <c r="AU92" s="186" t="s">
        <v>86</v>
      </c>
      <c r="AY92" s="20" t="s">
        <v>239</v>
      </c>
      <c r="BE92" s="187">
        <f>IF(N92="základní",J92,0)</f>
        <v>0</v>
      </c>
      <c r="BF92" s="187">
        <f>IF(N92="snížená",J92,0)</f>
        <v>0</v>
      </c>
      <c r="BG92" s="187">
        <f>IF(N92="zákl. přenesená",J92,0)</f>
        <v>0</v>
      </c>
      <c r="BH92" s="187">
        <f>IF(N92="sníž. přenesená",J92,0)</f>
        <v>0</v>
      </c>
      <c r="BI92" s="187">
        <f>IF(N92="nulová",J92,0)</f>
        <v>0</v>
      </c>
      <c r="BJ92" s="20" t="s">
        <v>86</v>
      </c>
      <c r="BK92" s="187">
        <f>ROUND(I92*H92,2)</f>
        <v>0</v>
      </c>
      <c r="BL92" s="20" t="s">
        <v>246</v>
      </c>
      <c r="BM92" s="186" t="s">
        <v>4939</v>
      </c>
    </row>
    <row r="93" s="14" customFormat="1">
      <c r="A93" s="14"/>
      <c r="B93" s="196"/>
      <c r="C93" s="14"/>
      <c r="D93" s="189" t="s">
        <v>248</v>
      </c>
      <c r="E93" s="197" t="s">
        <v>3</v>
      </c>
      <c r="F93" s="198" t="s">
        <v>4940</v>
      </c>
      <c r="G93" s="14"/>
      <c r="H93" s="199">
        <v>71.236000000000004</v>
      </c>
      <c r="I93" s="200"/>
      <c r="J93" s="14"/>
      <c r="K93" s="14"/>
      <c r="L93" s="196"/>
      <c r="M93" s="201"/>
      <c r="N93" s="202"/>
      <c r="O93" s="202"/>
      <c r="P93" s="202"/>
      <c r="Q93" s="202"/>
      <c r="R93" s="202"/>
      <c r="S93" s="202"/>
      <c r="T93" s="203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197" t="s">
        <v>248</v>
      </c>
      <c r="AU93" s="197" t="s">
        <v>86</v>
      </c>
      <c r="AV93" s="14" t="s">
        <v>86</v>
      </c>
      <c r="AW93" s="14" t="s">
        <v>33</v>
      </c>
      <c r="AX93" s="14" t="s">
        <v>73</v>
      </c>
      <c r="AY93" s="197" t="s">
        <v>239</v>
      </c>
    </row>
    <row r="94" s="15" customFormat="1">
      <c r="A94" s="15"/>
      <c r="B94" s="204"/>
      <c r="C94" s="15"/>
      <c r="D94" s="189" t="s">
        <v>248</v>
      </c>
      <c r="E94" s="205" t="s">
        <v>3</v>
      </c>
      <c r="F94" s="206" t="s">
        <v>251</v>
      </c>
      <c r="G94" s="15"/>
      <c r="H94" s="207">
        <v>71.236000000000004</v>
      </c>
      <c r="I94" s="208"/>
      <c r="J94" s="15"/>
      <c r="K94" s="15"/>
      <c r="L94" s="204"/>
      <c r="M94" s="209"/>
      <c r="N94" s="210"/>
      <c r="O94" s="210"/>
      <c r="P94" s="210"/>
      <c r="Q94" s="210"/>
      <c r="R94" s="210"/>
      <c r="S94" s="210"/>
      <c r="T94" s="211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05" t="s">
        <v>248</v>
      </c>
      <c r="AU94" s="205" t="s">
        <v>86</v>
      </c>
      <c r="AV94" s="15" t="s">
        <v>246</v>
      </c>
      <c r="AW94" s="15" t="s">
        <v>33</v>
      </c>
      <c r="AX94" s="15" t="s">
        <v>80</v>
      </c>
      <c r="AY94" s="205" t="s">
        <v>239</v>
      </c>
    </row>
    <row r="95" s="12" customFormat="1" ht="22.8" customHeight="1">
      <c r="A95" s="12"/>
      <c r="B95" s="161"/>
      <c r="C95" s="12"/>
      <c r="D95" s="162" t="s">
        <v>72</v>
      </c>
      <c r="E95" s="172" t="s">
        <v>117</v>
      </c>
      <c r="F95" s="172" t="s">
        <v>521</v>
      </c>
      <c r="G95" s="12"/>
      <c r="H95" s="12"/>
      <c r="I95" s="164"/>
      <c r="J95" s="173">
        <f>BK95</f>
        <v>0</v>
      </c>
      <c r="K95" s="12"/>
      <c r="L95" s="161"/>
      <c r="M95" s="166"/>
      <c r="N95" s="167"/>
      <c r="O95" s="167"/>
      <c r="P95" s="168">
        <f>SUM(P96:P109)</f>
        <v>0</v>
      </c>
      <c r="Q95" s="167"/>
      <c r="R95" s="168">
        <f>SUM(R96:R109)</f>
        <v>16.272619550000002</v>
      </c>
      <c r="S95" s="167"/>
      <c r="T95" s="169">
        <f>SUM(T96:T109)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162" t="s">
        <v>80</v>
      </c>
      <c r="AT95" s="170" t="s">
        <v>72</v>
      </c>
      <c r="AU95" s="170" t="s">
        <v>80</v>
      </c>
      <c r="AY95" s="162" t="s">
        <v>239</v>
      </c>
      <c r="BK95" s="171">
        <f>SUM(BK96:BK109)</f>
        <v>0</v>
      </c>
    </row>
    <row r="96" s="2" customFormat="1" ht="44.25" customHeight="1">
      <c r="A96" s="39"/>
      <c r="B96" s="174"/>
      <c r="C96" s="175" t="s">
        <v>86</v>
      </c>
      <c r="D96" s="175" t="s">
        <v>241</v>
      </c>
      <c r="E96" s="176" t="s">
        <v>4908</v>
      </c>
      <c r="F96" s="177" t="s">
        <v>4909</v>
      </c>
      <c r="G96" s="178" t="s">
        <v>385</v>
      </c>
      <c r="H96" s="179">
        <v>89.045000000000002</v>
      </c>
      <c r="I96" s="180"/>
      <c r="J96" s="181">
        <f>ROUND(I96*H96,2)</f>
        <v>0</v>
      </c>
      <c r="K96" s="177" t="s">
        <v>245</v>
      </c>
      <c r="L96" s="40"/>
      <c r="M96" s="182" t="s">
        <v>3</v>
      </c>
      <c r="N96" s="183" t="s">
        <v>45</v>
      </c>
      <c r="O96" s="73"/>
      <c r="P96" s="184">
        <f>O96*H96</f>
        <v>0</v>
      </c>
      <c r="Q96" s="184">
        <v>0.17488999999999999</v>
      </c>
      <c r="R96" s="184">
        <f>Q96*H96</f>
        <v>15.57308005</v>
      </c>
      <c r="S96" s="184">
        <v>0</v>
      </c>
      <c r="T96" s="185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186" t="s">
        <v>246</v>
      </c>
      <c r="AT96" s="186" t="s">
        <v>241</v>
      </c>
      <c r="AU96" s="186" t="s">
        <v>86</v>
      </c>
      <c r="AY96" s="20" t="s">
        <v>239</v>
      </c>
      <c r="BE96" s="187">
        <f>IF(N96="základní",J96,0)</f>
        <v>0</v>
      </c>
      <c r="BF96" s="187">
        <f>IF(N96="snížená",J96,0)</f>
        <v>0</v>
      </c>
      <c r="BG96" s="187">
        <f>IF(N96="zákl. přenesená",J96,0)</f>
        <v>0</v>
      </c>
      <c r="BH96" s="187">
        <f>IF(N96="sníž. přenesená",J96,0)</f>
        <v>0</v>
      </c>
      <c r="BI96" s="187">
        <f>IF(N96="nulová",J96,0)</f>
        <v>0</v>
      </c>
      <c r="BJ96" s="20" t="s">
        <v>86</v>
      </c>
      <c r="BK96" s="187">
        <f>ROUND(I96*H96,2)</f>
        <v>0</v>
      </c>
      <c r="BL96" s="20" t="s">
        <v>246</v>
      </c>
      <c r="BM96" s="186" t="s">
        <v>4941</v>
      </c>
    </row>
    <row r="97" s="13" customFormat="1">
      <c r="A97" s="13"/>
      <c r="B97" s="188"/>
      <c r="C97" s="13"/>
      <c r="D97" s="189" t="s">
        <v>248</v>
      </c>
      <c r="E97" s="190" t="s">
        <v>3</v>
      </c>
      <c r="F97" s="191" t="s">
        <v>4942</v>
      </c>
      <c r="G97" s="13"/>
      <c r="H97" s="190" t="s">
        <v>3</v>
      </c>
      <c r="I97" s="192"/>
      <c r="J97" s="13"/>
      <c r="K97" s="13"/>
      <c r="L97" s="188"/>
      <c r="M97" s="193"/>
      <c r="N97" s="194"/>
      <c r="O97" s="194"/>
      <c r="P97" s="194"/>
      <c r="Q97" s="194"/>
      <c r="R97" s="194"/>
      <c r="S97" s="194"/>
      <c r="T97" s="195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190" t="s">
        <v>248</v>
      </c>
      <c r="AU97" s="190" t="s">
        <v>86</v>
      </c>
      <c r="AV97" s="13" t="s">
        <v>80</v>
      </c>
      <c r="AW97" s="13" t="s">
        <v>33</v>
      </c>
      <c r="AX97" s="13" t="s">
        <v>73</v>
      </c>
      <c r="AY97" s="190" t="s">
        <v>239</v>
      </c>
    </row>
    <row r="98" s="14" customFormat="1">
      <c r="A98" s="14"/>
      <c r="B98" s="196"/>
      <c r="C98" s="14"/>
      <c r="D98" s="189" t="s">
        <v>248</v>
      </c>
      <c r="E98" s="197" t="s">
        <v>3</v>
      </c>
      <c r="F98" s="198" t="s">
        <v>4943</v>
      </c>
      <c r="G98" s="14"/>
      <c r="H98" s="199">
        <v>89.045000000000002</v>
      </c>
      <c r="I98" s="200"/>
      <c r="J98" s="14"/>
      <c r="K98" s="14"/>
      <c r="L98" s="196"/>
      <c r="M98" s="201"/>
      <c r="N98" s="202"/>
      <c r="O98" s="202"/>
      <c r="P98" s="202"/>
      <c r="Q98" s="202"/>
      <c r="R98" s="202"/>
      <c r="S98" s="202"/>
      <c r="T98" s="20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197" t="s">
        <v>248</v>
      </c>
      <c r="AU98" s="197" t="s">
        <v>86</v>
      </c>
      <c r="AV98" s="14" t="s">
        <v>86</v>
      </c>
      <c r="AW98" s="14" t="s">
        <v>33</v>
      </c>
      <c r="AX98" s="14" t="s">
        <v>73</v>
      </c>
      <c r="AY98" s="197" t="s">
        <v>239</v>
      </c>
    </row>
    <row r="99" s="15" customFormat="1">
      <c r="A99" s="15"/>
      <c r="B99" s="204"/>
      <c r="C99" s="15"/>
      <c r="D99" s="189" t="s">
        <v>248</v>
      </c>
      <c r="E99" s="205" t="s">
        <v>3</v>
      </c>
      <c r="F99" s="206" t="s">
        <v>251</v>
      </c>
      <c r="G99" s="15"/>
      <c r="H99" s="207">
        <v>89.045000000000002</v>
      </c>
      <c r="I99" s="208"/>
      <c r="J99" s="15"/>
      <c r="K99" s="15"/>
      <c r="L99" s="204"/>
      <c r="M99" s="209"/>
      <c r="N99" s="210"/>
      <c r="O99" s="210"/>
      <c r="P99" s="210"/>
      <c r="Q99" s="210"/>
      <c r="R99" s="210"/>
      <c r="S99" s="210"/>
      <c r="T99" s="211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05" t="s">
        <v>248</v>
      </c>
      <c r="AU99" s="205" t="s">
        <v>86</v>
      </c>
      <c r="AV99" s="15" t="s">
        <v>246</v>
      </c>
      <c r="AW99" s="15" t="s">
        <v>33</v>
      </c>
      <c r="AX99" s="15" t="s">
        <v>80</v>
      </c>
      <c r="AY99" s="205" t="s">
        <v>239</v>
      </c>
    </row>
    <row r="100" s="2" customFormat="1">
      <c r="A100" s="39"/>
      <c r="B100" s="174"/>
      <c r="C100" s="212" t="s">
        <v>117</v>
      </c>
      <c r="D100" s="212" t="s">
        <v>294</v>
      </c>
      <c r="E100" s="213" t="s">
        <v>4914</v>
      </c>
      <c r="F100" s="214" t="s">
        <v>4915</v>
      </c>
      <c r="G100" s="215" t="s">
        <v>385</v>
      </c>
      <c r="H100" s="216">
        <v>89.045000000000002</v>
      </c>
      <c r="I100" s="217"/>
      <c r="J100" s="218">
        <f>ROUND(I100*H100,2)</f>
        <v>0</v>
      </c>
      <c r="K100" s="214" t="s">
        <v>245</v>
      </c>
      <c r="L100" s="219"/>
      <c r="M100" s="220" t="s">
        <v>3</v>
      </c>
      <c r="N100" s="221" t="s">
        <v>45</v>
      </c>
      <c r="O100" s="73"/>
      <c r="P100" s="184">
        <f>O100*H100</f>
        <v>0</v>
      </c>
      <c r="Q100" s="184">
        <v>0.0035000000000000001</v>
      </c>
      <c r="R100" s="184">
        <f>Q100*H100</f>
        <v>0.31165750000000003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287</v>
      </c>
      <c r="AT100" s="186" t="s">
        <v>294</v>
      </c>
      <c r="AU100" s="186" t="s">
        <v>86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4944</v>
      </c>
    </row>
    <row r="101" s="2" customFormat="1">
      <c r="A101" s="39"/>
      <c r="B101" s="174"/>
      <c r="C101" s="175" t="s">
        <v>246</v>
      </c>
      <c r="D101" s="175" t="s">
        <v>241</v>
      </c>
      <c r="E101" s="176" t="s">
        <v>4917</v>
      </c>
      <c r="F101" s="177" t="s">
        <v>4918</v>
      </c>
      <c r="G101" s="178" t="s">
        <v>385</v>
      </c>
      <c r="H101" s="179">
        <v>1</v>
      </c>
      <c r="I101" s="180"/>
      <c r="J101" s="181">
        <f>ROUND(I101*H101,2)</f>
        <v>0</v>
      </c>
      <c r="K101" s="177" t="s">
        <v>245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86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4945</v>
      </c>
    </row>
    <row r="102" s="2" customFormat="1" ht="16.5" customHeight="1">
      <c r="A102" s="39"/>
      <c r="B102" s="174"/>
      <c r="C102" s="212" t="s">
        <v>271</v>
      </c>
      <c r="D102" s="212" t="s">
        <v>294</v>
      </c>
      <c r="E102" s="213" t="s">
        <v>4920</v>
      </c>
      <c r="F102" s="214" t="s">
        <v>4921</v>
      </c>
      <c r="G102" s="215" t="s">
        <v>385</v>
      </c>
      <c r="H102" s="216">
        <v>1</v>
      </c>
      <c r="I102" s="217"/>
      <c r="J102" s="218">
        <f>ROUND(I102*H102,2)</f>
        <v>0</v>
      </c>
      <c r="K102" s="214" t="s">
        <v>245</v>
      </c>
      <c r="L102" s="219"/>
      <c r="M102" s="220" t="s">
        <v>3</v>
      </c>
      <c r="N102" s="221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287</v>
      </c>
      <c r="AT102" s="186" t="s">
        <v>294</v>
      </c>
      <c r="AU102" s="186" t="s">
        <v>86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4946</v>
      </c>
    </row>
    <row r="103" s="2" customFormat="1">
      <c r="A103" s="39"/>
      <c r="B103" s="174"/>
      <c r="C103" s="175" t="s">
        <v>276</v>
      </c>
      <c r="D103" s="175" t="s">
        <v>241</v>
      </c>
      <c r="E103" s="176" t="s">
        <v>4947</v>
      </c>
      <c r="F103" s="177" t="s">
        <v>4948</v>
      </c>
      <c r="G103" s="178" t="s">
        <v>385</v>
      </c>
      <c r="H103" s="179">
        <v>1</v>
      </c>
      <c r="I103" s="180"/>
      <c r="J103" s="181">
        <f>ROUND(I103*H103,2)</f>
        <v>0</v>
      </c>
      <c r="K103" s="177" t="s">
        <v>245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86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4949</v>
      </c>
    </row>
    <row r="104" s="2" customFormat="1" ht="16.5" customHeight="1">
      <c r="A104" s="39"/>
      <c r="B104" s="174"/>
      <c r="C104" s="212" t="s">
        <v>283</v>
      </c>
      <c r="D104" s="212" t="s">
        <v>294</v>
      </c>
      <c r="E104" s="213" t="s">
        <v>4950</v>
      </c>
      <c r="F104" s="214" t="s">
        <v>4951</v>
      </c>
      <c r="G104" s="215" t="s">
        <v>385</v>
      </c>
      <c r="H104" s="216">
        <v>1</v>
      </c>
      <c r="I104" s="217"/>
      <c r="J104" s="218">
        <f>ROUND(I104*H104,2)</f>
        <v>0</v>
      </c>
      <c r="K104" s="214" t="s">
        <v>245</v>
      </c>
      <c r="L104" s="219"/>
      <c r="M104" s="220" t="s">
        <v>3</v>
      </c>
      <c r="N104" s="221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287</v>
      </c>
      <c r="AT104" s="186" t="s">
        <v>294</v>
      </c>
      <c r="AU104" s="186" t="s">
        <v>86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4952</v>
      </c>
    </row>
    <row r="105" s="2" customFormat="1">
      <c r="A105" s="39"/>
      <c r="B105" s="174"/>
      <c r="C105" s="175" t="s">
        <v>287</v>
      </c>
      <c r="D105" s="175" t="s">
        <v>241</v>
      </c>
      <c r="E105" s="176" t="s">
        <v>4953</v>
      </c>
      <c r="F105" s="177" t="s">
        <v>4954</v>
      </c>
      <c r="G105" s="178" t="s">
        <v>326</v>
      </c>
      <c r="H105" s="179">
        <v>195.90000000000001</v>
      </c>
      <c r="I105" s="180"/>
      <c r="J105" s="181">
        <f>ROUND(I105*H105,2)</f>
        <v>0</v>
      </c>
      <c r="K105" s="177" t="s">
        <v>245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4955</v>
      </c>
    </row>
    <row r="106" s="13" customFormat="1">
      <c r="A106" s="13"/>
      <c r="B106" s="188"/>
      <c r="C106" s="13"/>
      <c r="D106" s="189" t="s">
        <v>248</v>
      </c>
      <c r="E106" s="190" t="s">
        <v>3</v>
      </c>
      <c r="F106" s="191" t="s">
        <v>4942</v>
      </c>
      <c r="G106" s="13"/>
      <c r="H106" s="190" t="s">
        <v>3</v>
      </c>
      <c r="I106" s="192"/>
      <c r="J106" s="13"/>
      <c r="K106" s="13"/>
      <c r="L106" s="188"/>
      <c r="M106" s="193"/>
      <c r="N106" s="194"/>
      <c r="O106" s="194"/>
      <c r="P106" s="194"/>
      <c r="Q106" s="194"/>
      <c r="R106" s="194"/>
      <c r="S106" s="194"/>
      <c r="T106" s="195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190" t="s">
        <v>248</v>
      </c>
      <c r="AU106" s="190" t="s">
        <v>86</v>
      </c>
      <c r="AV106" s="13" t="s">
        <v>80</v>
      </c>
      <c r="AW106" s="13" t="s">
        <v>33</v>
      </c>
      <c r="AX106" s="13" t="s">
        <v>73</v>
      </c>
      <c r="AY106" s="190" t="s">
        <v>239</v>
      </c>
    </row>
    <row r="107" s="14" customFormat="1">
      <c r="A107" s="14"/>
      <c r="B107" s="196"/>
      <c r="C107" s="14"/>
      <c r="D107" s="189" t="s">
        <v>248</v>
      </c>
      <c r="E107" s="197" t="s">
        <v>3</v>
      </c>
      <c r="F107" s="198" t="s">
        <v>4956</v>
      </c>
      <c r="G107" s="14"/>
      <c r="H107" s="199">
        <v>195.90000000000001</v>
      </c>
      <c r="I107" s="200"/>
      <c r="J107" s="14"/>
      <c r="K107" s="14"/>
      <c r="L107" s="196"/>
      <c r="M107" s="201"/>
      <c r="N107" s="202"/>
      <c r="O107" s="202"/>
      <c r="P107" s="202"/>
      <c r="Q107" s="202"/>
      <c r="R107" s="202"/>
      <c r="S107" s="202"/>
      <c r="T107" s="20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197" t="s">
        <v>248</v>
      </c>
      <c r="AU107" s="197" t="s">
        <v>86</v>
      </c>
      <c r="AV107" s="14" t="s">
        <v>86</v>
      </c>
      <c r="AW107" s="14" t="s">
        <v>33</v>
      </c>
      <c r="AX107" s="14" t="s">
        <v>73</v>
      </c>
      <c r="AY107" s="197" t="s">
        <v>239</v>
      </c>
    </row>
    <row r="108" s="15" customFormat="1">
      <c r="A108" s="15"/>
      <c r="B108" s="204"/>
      <c r="C108" s="15"/>
      <c r="D108" s="189" t="s">
        <v>248</v>
      </c>
      <c r="E108" s="205" t="s">
        <v>3</v>
      </c>
      <c r="F108" s="206" t="s">
        <v>251</v>
      </c>
      <c r="G108" s="15"/>
      <c r="H108" s="207">
        <v>195.90000000000001</v>
      </c>
      <c r="I108" s="208"/>
      <c r="J108" s="15"/>
      <c r="K108" s="15"/>
      <c r="L108" s="204"/>
      <c r="M108" s="209"/>
      <c r="N108" s="210"/>
      <c r="O108" s="210"/>
      <c r="P108" s="210"/>
      <c r="Q108" s="210"/>
      <c r="R108" s="210"/>
      <c r="S108" s="210"/>
      <c r="T108" s="211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05" t="s">
        <v>248</v>
      </c>
      <c r="AU108" s="205" t="s">
        <v>86</v>
      </c>
      <c r="AV108" s="15" t="s">
        <v>246</v>
      </c>
      <c r="AW108" s="15" t="s">
        <v>33</v>
      </c>
      <c r="AX108" s="15" t="s">
        <v>80</v>
      </c>
      <c r="AY108" s="205" t="s">
        <v>239</v>
      </c>
    </row>
    <row r="109" s="2" customFormat="1">
      <c r="A109" s="39"/>
      <c r="B109" s="174"/>
      <c r="C109" s="212" t="s">
        <v>293</v>
      </c>
      <c r="D109" s="212" t="s">
        <v>294</v>
      </c>
      <c r="E109" s="213" t="s">
        <v>4957</v>
      </c>
      <c r="F109" s="214" t="s">
        <v>4958</v>
      </c>
      <c r="G109" s="215" t="s">
        <v>326</v>
      </c>
      <c r="H109" s="216">
        <v>195.90000000000001</v>
      </c>
      <c r="I109" s="217"/>
      <c r="J109" s="218">
        <f>ROUND(I109*H109,2)</f>
        <v>0</v>
      </c>
      <c r="K109" s="214" t="s">
        <v>245</v>
      </c>
      <c r="L109" s="219"/>
      <c r="M109" s="220" t="s">
        <v>3</v>
      </c>
      <c r="N109" s="221" t="s">
        <v>45</v>
      </c>
      <c r="O109" s="73"/>
      <c r="P109" s="184">
        <f>O109*H109</f>
        <v>0</v>
      </c>
      <c r="Q109" s="184">
        <v>0.00198</v>
      </c>
      <c r="R109" s="184">
        <f>Q109*H109</f>
        <v>0.387882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287</v>
      </c>
      <c r="AT109" s="186" t="s">
        <v>294</v>
      </c>
      <c r="AU109" s="186" t="s">
        <v>86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4959</v>
      </c>
    </row>
    <row r="110" s="12" customFormat="1" ht="22.8" customHeight="1">
      <c r="A110" s="12"/>
      <c r="B110" s="161"/>
      <c r="C110" s="12"/>
      <c r="D110" s="162" t="s">
        <v>72</v>
      </c>
      <c r="E110" s="172" t="s">
        <v>308</v>
      </c>
      <c r="F110" s="172" t="s">
        <v>309</v>
      </c>
      <c r="G110" s="12"/>
      <c r="H110" s="12"/>
      <c r="I110" s="164"/>
      <c r="J110" s="173">
        <f>BK110</f>
        <v>0</v>
      </c>
      <c r="K110" s="12"/>
      <c r="L110" s="161"/>
      <c r="M110" s="166"/>
      <c r="N110" s="167"/>
      <c r="O110" s="167"/>
      <c r="P110" s="168">
        <f>P111</f>
        <v>0</v>
      </c>
      <c r="Q110" s="167"/>
      <c r="R110" s="168">
        <f>R111</f>
        <v>0</v>
      </c>
      <c r="S110" s="167"/>
      <c r="T110" s="169">
        <f>T111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162" t="s">
        <v>80</v>
      </c>
      <c r="AT110" s="170" t="s">
        <v>72</v>
      </c>
      <c r="AU110" s="170" t="s">
        <v>80</v>
      </c>
      <c r="AY110" s="162" t="s">
        <v>239</v>
      </c>
      <c r="BK110" s="171">
        <f>BK111</f>
        <v>0</v>
      </c>
    </row>
    <row r="111" s="2" customFormat="1" ht="55.5" customHeight="1">
      <c r="A111" s="39"/>
      <c r="B111" s="174"/>
      <c r="C111" s="175" t="s">
        <v>299</v>
      </c>
      <c r="D111" s="175" t="s">
        <v>241</v>
      </c>
      <c r="E111" s="176" t="s">
        <v>4935</v>
      </c>
      <c r="F111" s="177" t="s">
        <v>4936</v>
      </c>
      <c r="G111" s="178" t="s">
        <v>279</v>
      </c>
      <c r="H111" s="179">
        <v>16.273</v>
      </c>
      <c r="I111" s="180"/>
      <c r="J111" s="181">
        <f>ROUND(I111*H111,2)</f>
        <v>0</v>
      </c>
      <c r="K111" s="177" t="s">
        <v>245</v>
      </c>
      <c r="L111" s="40"/>
      <c r="M111" s="222" t="s">
        <v>3</v>
      </c>
      <c r="N111" s="223" t="s">
        <v>45</v>
      </c>
      <c r="O111" s="224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86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4960</v>
      </c>
    </row>
    <row r="112" s="2" customFormat="1" ht="6.96" customHeight="1">
      <c r="A112" s="39"/>
      <c r="B112" s="56"/>
      <c r="C112" s="57"/>
      <c r="D112" s="57"/>
      <c r="E112" s="57"/>
      <c r="F112" s="57"/>
      <c r="G112" s="57"/>
      <c r="H112" s="57"/>
      <c r="I112" s="57"/>
      <c r="J112" s="57"/>
      <c r="K112" s="57"/>
      <c r="L112" s="40"/>
      <c r="M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</sheetData>
  <autoFilter ref="C88:K11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202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4961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4962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20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ROUND(J87,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ROUND((SUM(BE87:BE102)),  2)</f>
        <v>0</v>
      </c>
      <c r="G35" s="39"/>
      <c r="H35" s="39"/>
      <c r="I35" s="133">
        <v>0.20999999999999999</v>
      </c>
      <c r="J35" s="132">
        <f>ROUND(((SUM(BE87:BE102))*I35),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ROUND((SUM(BF87:BF102)),  2)</f>
        <v>0</v>
      </c>
      <c r="G36" s="39"/>
      <c r="H36" s="39"/>
      <c r="I36" s="133">
        <v>0.14999999999999999</v>
      </c>
      <c r="J36" s="132">
        <f>ROUND(((SUM(BF87:BF102))*I36),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ROUND((SUM(BG87:BG102)),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ROUND((SUM(BH87:BH102)),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ROUND((SUM(BI87:BI102)),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4961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SO-06.01 - Čisté terénní úpravy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J87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221</v>
      </c>
      <c r="E64" s="145"/>
      <c r="F64" s="145"/>
      <c r="G64" s="145"/>
      <c r="H64" s="145"/>
      <c r="I64" s="145"/>
      <c r="J64" s="146">
        <f>J88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47"/>
      <c r="C65" s="10"/>
      <c r="D65" s="148" t="s">
        <v>222</v>
      </c>
      <c r="E65" s="149"/>
      <c r="F65" s="149"/>
      <c r="G65" s="149"/>
      <c r="H65" s="149"/>
      <c r="I65" s="149"/>
      <c r="J65" s="150">
        <f>J89</f>
        <v>0</v>
      </c>
      <c r="K65" s="10"/>
      <c r="L65" s="14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6.96" customHeight="1">
      <c r="A67" s="39"/>
      <c r="B67" s="56"/>
      <c r="C67" s="57"/>
      <c r="D67" s="57"/>
      <c r="E67" s="57"/>
      <c r="F67" s="57"/>
      <c r="G67" s="57"/>
      <c r="H67" s="57"/>
      <c r="I67" s="57"/>
      <c r="J67" s="57"/>
      <c r="K67" s="57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71" s="2" customFormat="1" ht="6.96" customHeight="1">
      <c r="A71" s="39"/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12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24.96" customHeight="1">
      <c r="A72" s="39"/>
      <c r="B72" s="40"/>
      <c r="C72" s="24" t="s">
        <v>224</v>
      </c>
      <c r="D72" s="39"/>
      <c r="E72" s="39"/>
      <c r="F72" s="39"/>
      <c r="G72" s="39"/>
      <c r="H72" s="39"/>
      <c r="I72" s="39"/>
      <c r="J72" s="39"/>
      <c r="K72" s="39"/>
      <c r="L72" s="12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6.96" customHeight="1">
      <c r="A73" s="39"/>
      <c r="B73" s="40"/>
      <c r="C73" s="39"/>
      <c r="D73" s="39"/>
      <c r="E73" s="39"/>
      <c r="F73" s="39"/>
      <c r="G73" s="39"/>
      <c r="H73" s="39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12" customHeight="1">
      <c r="A74" s="39"/>
      <c r="B74" s="40"/>
      <c r="C74" s="33" t="s">
        <v>17</v>
      </c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6.5" customHeight="1">
      <c r="A75" s="39"/>
      <c r="B75" s="40"/>
      <c r="C75" s="39"/>
      <c r="D75" s="39"/>
      <c r="E75" s="125" t="str">
        <f>E7</f>
        <v>Kolovraty - dostupné bydlení</v>
      </c>
      <c r="F75" s="33"/>
      <c r="G75" s="33"/>
      <c r="H75" s="33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1" customFormat="1" ht="12" customHeight="1">
      <c r="B76" s="23"/>
      <c r="C76" s="33" t="s">
        <v>213</v>
      </c>
      <c r="L76" s="23"/>
    </row>
    <row r="77" s="2" customFormat="1" ht="16.5" customHeight="1">
      <c r="A77" s="39"/>
      <c r="B77" s="40"/>
      <c r="C77" s="39"/>
      <c r="D77" s="39"/>
      <c r="E77" s="125" t="s">
        <v>4961</v>
      </c>
      <c r="F77" s="39"/>
      <c r="G77" s="39"/>
      <c r="H77" s="39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215</v>
      </c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39"/>
      <c r="D79" s="39"/>
      <c r="E79" s="63" t="str">
        <f>E11</f>
        <v>SO-06.01 - Čisté terénní úpravy</v>
      </c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39"/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22</v>
      </c>
      <c r="D81" s="39"/>
      <c r="E81" s="39"/>
      <c r="F81" s="28" t="str">
        <f>F14</f>
        <v>Kolovraty</v>
      </c>
      <c r="G81" s="39"/>
      <c r="H81" s="39"/>
      <c r="I81" s="33" t="s">
        <v>24</v>
      </c>
      <c r="J81" s="65" t="str">
        <f>IF(J14="","",J14)</f>
        <v>28. 6. 2021</v>
      </c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39"/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5.15" customHeight="1">
      <c r="A83" s="39"/>
      <c r="B83" s="40"/>
      <c r="C83" s="33" t="s">
        <v>26</v>
      </c>
      <c r="D83" s="39"/>
      <c r="E83" s="39"/>
      <c r="F83" s="28" t="str">
        <f>E17</f>
        <v>atelier HETA s.r.o.</v>
      </c>
      <c r="G83" s="39"/>
      <c r="H83" s="39"/>
      <c r="I83" s="33" t="s">
        <v>32</v>
      </c>
      <c r="J83" s="37" t="str">
        <f>E23</f>
        <v>atelier HETA s.r.o.</v>
      </c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30</v>
      </c>
      <c r="D84" s="39"/>
      <c r="E84" s="39"/>
      <c r="F84" s="28" t="str">
        <f>IF(E20="","",E20)</f>
        <v>Vyplň údaj</v>
      </c>
      <c r="G84" s="39"/>
      <c r="H84" s="39"/>
      <c r="I84" s="33" t="s">
        <v>34</v>
      </c>
      <c r="J84" s="37" t="str">
        <f>E26</f>
        <v>Toman Martin</v>
      </c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0.32" customHeight="1">
      <c r="A85" s="39"/>
      <c r="B85" s="40"/>
      <c r="C85" s="39"/>
      <c r="D85" s="39"/>
      <c r="E85" s="39"/>
      <c r="F85" s="39"/>
      <c r="G85" s="39"/>
      <c r="H85" s="39"/>
      <c r="I85" s="39"/>
      <c r="J85" s="39"/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1" customFormat="1" ht="29.28" customHeight="1">
      <c r="A86" s="151"/>
      <c r="B86" s="152"/>
      <c r="C86" s="153" t="s">
        <v>225</v>
      </c>
      <c r="D86" s="154" t="s">
        <v>58</v>
      </c>
      <c r="E86" s="154" t="s">
        <v>54</v>
      </c>
      <c r="F86" s="154" t="s">
        <v>55</v>
      </c>
      <c r="G86" s="154" t="s">
        <v>226</v>
      </c>
      <c r="H86" s="154" t="s">
        <v>227</v>
      </c>
      <c r="I86" s="154" t="s">
        <v>228</v>
      </c>
      <c r="J86" s="154" t="s">
        <v>219</v>
      </c>
      <c r="K86" s="155" t="s">
        <v>229</v>
      </c>
      <c r="L86" s="156"/>
      <c r="M86" s="81" t="s">
        <v>3</v>
      </c>
      <c r="N86" s="82" t="s">
        <v>43</v>
      </c>
      <c r="O86" s="82" t="s">
        <v>230</v>
      </c>
      <c r="P86" s="82" t="s">
        <v>231</v>
      </c>
      <c r="Q86" s="82" t="s">
        <v>232</v>
      </c>
      <c r="R86" s="82" t="s">
        <v>233</v>
      </c>
      <c r="S86" s="82" t="s">
        <v>234</v>
      </c>
      <c r="T86" s="83" t="s">
        <v>235</v>
      </c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</row>
    <row r="87" s="2" customFormat="1" ht="22.8" customHeight="1">
      <c r="A87" s="39"/>
      <c r="B87" s="40"/>
      <c r="C87" s="88" t="s">
        <v>236</v>
      </c>
      <c r="D87" s="39"/>
      <c r="E87" s="39"/>
      <c r="F87" s="39"/>
      <c r="G87" s="39"/>
      <c r="H87" s="39"/>
      <c r="I87" s="39"/>
      <c r="J87" s="157">
        <f>BK87</f>
        <v>0</v>
      </c>
      <c r="K87" s="39"/>
      <c r="L87" s="40"/>
      <c r="M87" s="84"/>
      <c r="N87" s="69"/>
      <c r="O87" s="85"/>
      <c r="P87" s="158">
        <f>P88</f>
        <v>0</v>
      </c>
      <c r="Q87" s="85"/>
      <c r="R87" s="158">
        <f>R88</f>
        <v>0</v>
      </c>
      <c r="S87" s="85"/>
      <c r="T87" s="159">
        <f>T88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T87" s="20" t="s">
        <v>72</v>
      </c>
      <c r="AU87" s="20" t="s">
        <v>220</v>
      </c>
      <c r="BK87" s="160">
        <f>BK88</f>
        <v>0</v>
      </c>
    </row>
    <row r="88" s="12" customFormat="1" ht="25.92" customHeight="1">
      <c r="A88" s="12"/>
      <c r="B88" s="161"/>
      <c r="C88" s="12"/>
      <c r="D88" s="162" t="s">
        <v>72</v>
      </c>
      <c r="E88" s="163" t="s">
        <v>237</v>
      </c>
      <c r="F88" s="163" t="s">
        <v>238</v>
      </c>
      <c r="G88" s="12"/>
      <c r="H88" s="12"/>
      <c r="I88" s="164"/>
      <c r="J88" s="165">
        <f>BK88</f>
        <v>0</v>
      </c>
      <c r="K88" s="12"/>
      <c r="L88" s="161"/>
      <c r="M88" s="166"/>
      <c r="N88" s="167"/>
      <c r="O88" s="167"/>
      <c r="P88" s="168">
        <f>P89</f>
        <v>0</v>
      </c>
      <c r="Q88" s="167"/>
      <c r="R88" s="168">
        <f>R89</f>
        <v>0</v>
      </c>
      <c r="S88" s="167"/>
      <c r="T88" s="169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162" t="s">
        <v>80</v>
      </c>
      <c r="AT88" s="170" t="s">
        <v>72</v>
      </c>
      <c r="AU88" s="170" t="s">
        <v>73</v>
      </c>
      <c r="AY88" s="162" t="s">
        <v>239</v>
      </c>
      <c r="BK88" s="171">
        <f>BK89</f>
        <v>0</v>
      </c>
    </row>
    <row r="89" s="12" customFormat="1" ht="22.8" customHeight="1">
      <c r="A89" s="12"/>
      <c r="B89" s="161"/>
      <c r="C89" s="12"/>
      <c r="D89" s="162" t="s">
        <v>72</v>
      </c>
      <c r="E89" s="172" t="s">
        <v>80</v>
      </c>
      <c r="F89" s="172" t="s">
        <v>240</v>
      </c>
      <c r="G89" s="12"/>
      <c r="H89" s="12"/>
      <c r="I89" s="164"/>
      <c r="J89" s="173">
        <f>BK89</f>
        <v>0</v>
      </c>
      <c r="K89" s="12"/>
      <c r="L89" s="161"/>
      <c r="M89" s="166"/>
      <c r="N89" s="167"/>
      <c r="O89" s="167"/>
      <c r="P89" s="168">
        <f>SUM(P90:P102)</f>
        <v>0</v>
      </c>
      <c r="Q89" s="167"/>
      <c r="R89" s="168">
        <f>SUM(R90:R102)</f>
        <v>0</v>
      </c>
      <c r="S89" s="167"/>
      <c r="T89" s="169">
        <f>SUM(T90:T102)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162" t="s">
        <v>80</v>
      </c>
      <c r="AT89" s="170" t="s">
        <v>72</v>
      </c>
      <c r="AU89" s="170" t="s">
        <v>80</v>
      </c>
      <c r="AY89" s="162" t="s">
        <v>239</v>
      </c>
      <c r="BK89" s="171">
        <f>SUM(BK90:BK102)</f>
        <v>0</v>
      </c>
    </row>
    <row r="90" s="2" customFormat="1">
      <c r="A90" s="39"/>
      <c r="B90" s="174"/>
      <c r="C90" s="175" t="s">
        <v>80</v>
      </c>
      <c r="D90" s="175" t="s">
        <v>241</v>
      </c>
      <c r="E90" s="176" t="s">
        <v>258</v>
      </c>
      <c r="F90" s="177" t="s">
        <v>259</v>
      </c>
      <c r="G90" s="178" t="s">
        <v>254</v>
      </c>
      <c r="H90" s="179">
        <v>579.51999999999998</v>
      </c>
      <c r="I90" s="180"/>
      <c r="J90" s="181">
        <f>ROUND(I90*H90,2)</f>
        <v>0</v>
      </c>
      <c r="K90" s="177" t="s">
        <v>245</v>
      </c>
      <c r="L90" s="40"/>
      <c r="M90" s="182" t="s">
        <v>3</v>
      </c>
      <c r="N90" s="183" t="s">
        <v>45</v>
      </c>
      <c r="O90" s="73"/>
      <c r="P90" s="184">
        <f>O90*H90</f>
        <v>0</v>
      </c>
      <c r="Q90" s="184">
        <v>0</v>
      </c>
      <c r="R90" s="184">
        <f>Q90*H90</f>
        <v>0</v>
      </c>
      <c r="S90" s="184">
        <v>0</v>
      </c>
      <c r="T90" s="185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186" t="s">
        <v>246</v>
      </c>
      <c r="AT90" s="186" t="s">
        <v>241</v>
      </c>
      <c r="AU90" s="186" t="s">
        <v>86</v>
      </c>
      <c r="AY90" s="20" t="s">
        <v>239</v>
      </c>
      <c r="BE90" s="187">
        <f>IF(N90="základní",J90,0)</f>
        <v>0</v>
      </c>
      <c r="BF90" s="187">
        <f>IF(N90="snížená",J90,0)</f>
        <v>0</v>
      </c>
      <c r="BG90" s="187">
        <f>IF(N90="zákl. přenesená",J90,0)</f>
        <v>0</v>
      </c>
      <c r="BH90" s="187">
        <f>IF(N90="sníž. přenesená",J90,0)</f>
        <v>0</v>
      </c>
      <c r="BI90" s="187">
        <f>IF(N90="nulová",J90,0)</f>
        <v>0</v>
      </c>
      <c r="BJ90" s="20" t="s">
        <v>86</v>
      </c>
      <c r="BK90" s="187">
        <f>ROUND(I90*H90,2)</f>
        <v>0</v>
      </c>
      <c r="BL90" s="20" t="s">
        <v>246</v>
      </c>
      <c r="BM90" s="186" t="s">
        <v>4963</v>
      </c>
    </row>
    <row r="91" s="13" customFormat="1">
      <c r="A91" s="13"/>
      <c r="B91" s="188"/>
      <c r="C91" s="13"/>
      <c r="D91" s="189" t="s">
        <v>248</v>
      </c>
      <c r="E91" s="190" t="s">
        <v>3</v>
      </c>
      <c r="F91" s="191" t="s">
        <v>4964</v>
      </c>
      <c r="G91" s="13"/>
      <c r="H91" s="190" t="s">
        <v>3</v>
      </c>
      <c r="I91" s="192"/>
      <c r="J91" s="13"/>
      <c r="K91" s="13"/>
      <c r="L91" s="188"/>
      <c r="M91" s="193"/>
      <c r="N91" s="194"/>
      <c r="O91" s="194"/>
      <c r="P91" s="194"/>
      <c r="Q91" s="194"/>
      <c r="R91" s="194"/>
      <c r="S91" s="194"/>
      <c r="T91" s="195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190" t="s">
        <v>248</v>
      </c>
      <c r="AU91" s="190" t="s">
        <v>86</v>
      </c>
      <c r="AV91" s="13" t="s">
        <v>80</v>
      </c>
      <c r="AW91" s="13" t="s">
        <v>33</v>
      </c>
      <c r="AX91" s="13" t="s">
        <v>73</v>
      </c>
      <c r="AY91" s="190" t="s">
        <v>239</v>
      </c>
    </row>
    <row r="92" s="14" customFormat="1">
      <c r="A92" s="14"/>
      <c r="B92" s="196"/>
      <c r="C92" s="14"/>
      <c r="D92" s="189" t="s">
        <v>248</v>
      </c>
      <c r="E92" s="197" t="s">
        <v>3</v>
      </c>
      <c r="F92" s="198" t="s">
        <v>4965</v>
      </c>
      <c r="G92" s="14"/>
      <c r="H92" s="199">
        <v>579.51999999999998</v>
      </c>
      <c r="I92" s="200"/>
      <c r="J92" s="14"/>
      <c r="K92" s="14"/>
      <c r="L92" s="196"/>
      <c r="M92" s="201"/>
      <c r="N92" s="202"/>
      <c r="O92" s="202"/>
      <c r="P92" s="202"/>
      <c r="Q92" s="202"/>
      <c r="R92" s="202"/>
      <c r="S92" s="202"/>
      <c r="T92" s="203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197" t="s">
        <v>248</v>
      </c>
      <c r="AU92" s="197" t="s">
        <v>86</v>
      </c>
      <c r="AV92" s="14" t="s">
        <v>86</v>
      </c>
      <c r="AW92" s="14" t="s">
        <v>33</v>
      </c>
      <c r="AX92" s="14" t="s">
        <v>73</v>
      </c>
      <c r="AY92" s="197" t="s">
        <v>239</v>
      </c>
    </row>
    <row r="93" s="15" customFormat="1">
      <c r="A93" s="15"/>
      <c r="B93" s="204"/>
      <c r="C93" s="15"/>
      <c r="D93" s="189" t="s">
        <v>248</v>
      </c>
      <c r="E93" s="205" t="s">
        <v>3</v>
      </c>
      <c r="F93" s="206" t="s">
        <v>251</v>
      </c>
      <c r="G93" s="15"/>
      <c r="H93" s="207">
        <v>579.51999999999998</v>
      </c>
      <c r="I93" s="208"/>
      <c r="J93" s="15"/>
      <c r="K93" s="15"/>
      <c r="L93" s="204"/>
      <c r="M93" s="209"/>
      <c r="N93" s="210"/>
      <c r="O93" s="210"/>
      <c r="P93" s="210"/>
      <c r="Q93" s="210"/>
      <c r="R93" s="210"/>
      <c r="S93" s="210"/>
      <c r="T93" s="211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T93" s="205" t="s">
        <v>248</v>
      </c>
      <c r="AU93" s="205" t="s">
        <v>86</v>
      </c>
      <c r="AV93" s="15" t="s">
        <v>246</v>
      </c>
      <c r="AW93" s="15" t="s">
        <v>33</v>
      </c>
      <c r="AX93" s="15" t="s">
        <v>80</v>
      </c>
      <c r="AY93" s="205" t="s">
        <v>239</v>
      </c>
    </row>
    <row r="94" s="2" customFormat="1" ht="44.25" customHeight="1">
      <c r="A94" s="39"/>
      <c r="B94" s="174"/>
      <c r="C94" s="175" t="s">
        <v>86</v>
      </c>
      <c r="D94" s="175" t="s">
        <v>241</v>
      </c>
      <c r="E94" s="176" t="s">
        <v>272</v>
      </c>
      <c r="F94" s="177" t="s">
        <v>273</v>
      </c>
      <c r="G94" s="178" t="s">
        <v>254</v>
      </c>
      <c r="H94" s="179">
        <v>579.51999999999998</v>
      </c>
      <c r="I94" s="180"/>
      <c r="J94" s="181">
        <f>ROUND(I94*H94,2)</f>
        <v>0</v>
      </c>
      <c r="K94" s="177" t="s">
        <v>245</v>
      </c>
      <c r="L94" s="40"/>
      <c r="M94" s="182" t="s">
        <v>3</v>
      </c>
      <c r="N94" s="183" t="s">
        <v>45</v>
      </c>
      <c r="O94" s="73"/>
      <c r="P94" s="184">
        <f>O94*H94</f>
        <v>0</v>
      </c>
      <c r="Q94" s="184">
        <v>0</v>
      </c>
      <c r="R94" s="184">
        <f>Q94*H94</f>
        <v>0</v>
      </c>
      <c r="S94" s="184">
        <v>0</v>
      </c>
      <c r="T94" s="185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186" t="s">
        <v>246</v>
      </c>
      <c r="AT94" s="186" t="s">
        <v>241</v>
      </c>
      <c r="AU94" s="186" t="s">
        <v>86</v>
      </c>
      <c r="AY94" s="20" t="s">
        <v>239</v>
      </c>
      <c r="BE94" s="187">
        <f>IF(N94="základní",J94,0)</f>
        <v>0</v>
      </c>
      <c r="BF94" s="187">
        <f>IF(N94="snížená",J94,0)</f>
        <v>0</v>
      </c>
      <c r="BG94" s="187">
        <f>IF(N94="zákl. přenesená",J94,0)</f>
        <v>0</v>
      </c>
      <c r="BH94" s="187">
        <f>IF(N94="sníž. přenesená",J94,0)</f>
        <v>0</v>
      </c>
      <c r="BI94" s="187">
        <f>IF(N94="nulová",J94,0)</f>
        <v>0</v>
      </c>
      <c r="BJ94" s="20" t="s">
        <v>86</v>
      </c>
      <c r="BK94" s="187">
        <f>ROUND(I94*H94,2)</f>
        <v>0</v>
      </c>
      <c r="BL94" s="20" t="s">
        <v>246</v>
      </c>
      <c r="BM94" s="186" t="s">
        <v>4966</v>
      </c>
    </row>
    <row r="95" s="13" customFormat="1">
      <c r="A95" s="13"/>
      <c r="B95" s="188"/>
      <c r="C95" s="13"/>
      <c r="D95" s="189" t="s">
        <v>248</v>
      </c>
      <c r="E95" s="190" t="s">
        <v>3</v>
      </c>
      <c r="F95" s="191" t="s">
        <v>4967</v>
      </c>
      <c r="G95" s="13"/>
      <c r="H95" s="190" t="s">
        <v>3</v>
      </c>
      <c r="I95" s="192"/>
      <c r="J95" s="13"/>
      <c r="K95" s="13"/>
      <c r="L95" s="188"/>
      <c r="M95" s="193"/>
      <c r="N95" s="194"/>
      <c r="O95" s="194"/>
      <c r="P95" s="194"/>
      <c r="Q95" s="194"/>
      <c r="R95" s="194"/>
      <c r="S95" s="194"/>
      <c r="T95" s="195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190" t="s">
        <v>248</v>
      </c>
      <c r="AU95" s="190" t="s">
        <v>86</v>
      </c>
      <c r="AV95" s="13" t="s">
        <v>80</v>
      </c>
      <c r="AW95" s="13" t="s">
        <v>33</v>
      </c>
      <c r="AX95" s="13" t="s">
        <v>73</v>
      </c>
      <c r="AY95" s="190" t="s">
        <v>239</v>
      </c>
    </row>
    <row r="96" s="14" customFormat="1">
      <c r="A96" s="14"/>
      <c r="B96" s="196"/>
      <c r="C96" s="14"/>
      <c r="D96" s="189" t="s">
        <v>248</v>
      </c>
      <c r="E96" s="197" t="s">
        <v>3</v>
      </c>
      <c r="F96" s="198" t="s">
        <v>4965</v>
      </c>
      <c r="G96" s="14"/>
      <c r="H96" s="199">
        <v>579.51999999999998</v>
      </c>
      <c r="I96" s="200"/>
      <c r="J96" s="14"/>
      <c r="K96" s="14"/>
      <c r="L96" s="196"/>
      <c r="M96" s="201"/>
      <c r="N96" s="202"/>
      <c r="O96" s="202"/>
      <c r="P96" s="202"/>
      <c r="Q96" s="202"/>
      <c r="R96" s="202"/>
      <c r="S96" s="202"/>
      <c r="T96" s="203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197" t="s">
        <v>248</v>
      </c>
      <c r="AU96" s="197" t="s">
        <v>86</v>
      </c>
      <c r="AV96" s="14" t="s">
        <v>86</v>
      </c>
      <c r="AW96" s="14" t="s">
        <v>33</v>
      </c>
      <c r="AX96" s="14" t="s">
        <v>73</v>
      </c>
      <c r="AY96" s="197" t="s">
        <v>239</v>
      </c>
    </row>
    <row r="97" s="15" customFormat="1">
      <c r="A97" s="15"/>
      <c r="B97" s="204"/>
      <c r="C97" s="15"/>
      <c r="D97" s="189" t="s">
        <v>248</v>
      </c>
      <c r="E97" s="205" t="s">
        <v>3</v>
      </c>
      <c r="F97" s="206" t="s">
        <v>251</v>
      </c>
      <c r="G97" s="15"/>
      <c r="H97" s="207">
        <v>579.51999999999998</v>
      </c>
      <c r="I97" s="208"/>
      <c r="J97" s="15"/>
      <c r="K97" s="15"/>
      <c r="L97" s="204"/>
      <c r="M97" s="209"/>
      <c r="N97" s="210"/>
      <c r="O97" s="210"/>
      <c r="P97" s="210"/>
      <c r="Q97" s="210"/>
      <c r="R97" s="210"/>
      <c r="S97" s="210"/>
      <c r="T97" s="211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05" t="s">
        <v>248</v>
      </c>
      <c r="AU97" s="205" t="s">
        <v>86</v>
      </c>
      <c r="AV97" s="15" t="s">
        <v>246</v>
      </c>
      <c r="AW97" s="15" t="s">
        <v>33</v>
      </c>
      <c r="AX97" s="15" t="s">
        <v>80</v>
      </c>
      <c r="AY97" s="205" t="s">
        <v>239</v>
      </c>
    </row>
    <row r="98" s="2" customFormat="1">
      <c r="A98" s="39"/>
      <c r="B98" s="174"/>
      <c r="C98" s="175" t="s">
        <v>117</v>
      </c>
      <c r="D98" s="175" t="s">
        <v>241</v>
      </c>
      <c r="E98" s="176" t="s">
        <v>4968</v>
      </c>
      <c r="F98" s="177" t="s">
        <v>4969</v>
      </c>
      <c r="G98" s="178" t="s">
        <v>244</v>
      </c>
      <c r="H98" s="179">
        <v>1802.963</v>
      </c>
      <c r="I98" s="180"/>
      <c r="J98" s="181">
        <f>ROUND(I98*H98,2)</f>
        <v>0</v>
      </c>
      <c r="K98" s="177" t="s">
        <v>245</v>
      </c>
      <c r="L98" s="40"/>
      <c r="M98" s="182" t="s">
        <v>3</v>
      </c>
      <c r="N98" s="183" t="s">
        <v>45</v>
      </c>
      <c r="O98" s="73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186" t="s">
        <v>246</v>
      </c>
      <c r="AT98" s="186" t="s">
        <v>241</v>
      </c>
      <c r="AU98" s="186" t="s">
        <v>86</v>
      </c>
      <c r="AY98" s="20" t="s">
        <v>239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20" t="s">
        <v>86</v>
      </c>
      <c r="BK98" s="187">
        <f>ROUND(I98*H98,2)</f>
        <v>0</v>
      </c>
      <c r="BL98" s="20" t="s">
        <v>246</v>
      </c>
      <c r="BM98" s="186" t="s">
        <v>4970</v>
      </c>
    </row>
    <row r="99" s="13" customFormat="1">
      <c r="A99" s="13"/>
      <c r="B99" s="188"/>
      <c r="C99" s="13"/>
      <c r="D99" s="189" t="s">
        <v>248</v>
      </c>
      <c r="E99" s="190" t="s">
        <v>3</v>
      </c>
      <c r="F99" s="191" t="s">
        <v>256</v>
      </c>
      <c r="G99" s="13"/>
      <c r="H99" s="190" t="s">
        <v>3</v>
      </c>
      <c r="I99" s="192"/>
      <c r="J99" s="13"/>
      <c r="K99" s="13"/>
      <c r="L99" s="188"/>
      <c r="M99" s="193"/>
      <c r="N99" s="194"/>
      <c r="O99" s="194"/>
      <c r="P99" s="194"/>
      <c r="Q99" s="194"/>
      <c r="R99" s="194"/>
      <c r="S99" s="194"/>
      <c r="T99" s="195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190" t="s">
        <v>248</v>
      </c>
      <c r="AU99" s="190" t="s">
        <v>86</v>
      </c>
      <c r="AV99" s="13" t="s">
        <v>80</v>
      </c>
      <c r="AW99" s="13" t="s">
        <v>33</v>
      </c>
      <c r="AX99" s="13" t="s">
        <v>73</v>
      </c>
      <c r="AY99" s="190" t="s">
        <v>239</v>
      </c>
    </row>
    <row r="100" s="14" customFormat="1">
      <c r="A100" s="14"/>
      <c r="B100" s="196"/>
      <c r="C100" s="14"/>
      <c r="D100" s="189" t="s">
        <v>248</v>
      </c>
      <c r="E100" s="197" t="s">
        <v>3</v>
      </c>
      <c r="F100" s="198" t="s">
        <v>4971</v>
      </c>
      <c r="G100" s="14"/>
      <c r="H100" s="199">
        <v>1931.733</v>
      </c>
      <c r="I100" s="200"/>
      <c r="J100" s="14"/>
      <c r="K100" s="14"/>
      <c r="L100" s="196"/>
      <c r="M100" s="201"/>
      <c r="N100" s="202"/>
      <c r="O100" s="202"/>
      <c r="P100" s="202"/>
      <c r="Q100" s="202"/>
      <c r="R100" s="202"/>
      <c r="S100" s="202"/>
      <c r="T100" s="203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197" t="s">
        <v>248</v>
      </c>
      <c r="AU100" s="197" t="s">
        <v>86</v>
      </c>
      <c r="AV100" s="14" t="s">
        <v>86</v>
      </c>
      <c r="AW100" s="14" t="s">
        <v>33</v>
      </c>
      <c r="AX100" s="14" t="s">
        <v>73</v>
      </c>
      <c r="AY100" s="197" t="s">
        <v>239</v>
      </c>
    </row>
    <row r="101" s="14" customFormat="1">
      <c r="A101" s="14"/>
      <c r="B101" s="196"/>
      <c r="C101" s="14"/>
      <c r="D101" s="189" t="s">
        <v>248</v>
      </c>
      <c r="E101" s="197" t="s">
        <v>3</v>
      </c>
      <c r="F101" s="198" t="s">
        <v>4972</v>
      </c>
      <c r="G101" s="14"/>
      <c r="H101" s="199">
        <v>-128.77000000000001</v>
      </c>
      <c r="I101" s="200"/>
      <c r="J101" s="14"/>
      <c r="K101" s="14"/>
      <c r="L101" s="196"/>
      <c r="M101" s="201"/>
      <c r="N101" s="202"/>
      <c r="O101" s="202"/>
      <c r="P101" s="202"/>
      <c r="Q101" s="202"/>
      <c r="R101" s="202"/>
      <c r="S101" s="202"/>
      <c r="T101" s="203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197" t="s">
        <v>248</v>
      </c>
      <c r="AU101" s="197" t="s">
        <v>86</v>
      </c>
      <c r="AV101" s="14" t="s">
        <v>86</v>
      </c>
      <c r="AW101" s="14" t="s">
        <v>33</v>
      </c>
      <c r="AX101" s="14" t="s">
        <v>73</v>
      </c>
      <c r="AY101" s="197" t="s">
        <v>239</v>
      </c>
    </row>
    <row r="102" s="15" customFormat="1">
      <c r="A102" s="15"/>
      <c r="B102" s="204"/>
      <c r="C102" s="15"/>
      <c r="D102" s="189" t="s">
        <v>248</v>
      </c>
      <c r="E102" s="205" t="s">
        <v>3</v>
      </c>
      <c r="F102" s="206" t="s">
        <v>251</v>
      </c>
      <c r="G102" s="15"/>
      <c r="H102" s="207">
        <v>1802.963</v>
      </c>
      <c r="I102" s="208"/>
      <c r="J102" s="15"/>
      <c r="K102" s="15"/>
      <c r="L102" s="204"/>
      <c r="M102" s="234"/>
      <c r="N102" s="235"/>
      <c r="O102" s="235"/>
      <c r="P102" s="235"/>
      <c r="Q102" s="235"/>
      <c r="R102" s="235"/>
      <c r="S102" s="235"/>
      <c r="T102" s="23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05" t="s">
        <v>248</v>
      </c>
      <c r="AU102" s="205" t="s">
        <v>86</v>
      </c>
      <c r="AV102" s="15" t="s">
        <v>246</v>
      </c>
      <c r="AW102" s="15" t="s">
        <v>33</v>
      </c>
      <c r="AX102" s="15" t="s">
        <v>80</v>
      </c>
      <c r="AY102" s="205" t="s">
        <v>239</v>
      </c>
    </row>
    <row r="103" s="2" customFormat="1" ht="6.96" customHeight="1">
      <c r="A103" s="39"/>
      <c r="B103" s="56"/>
      <c r="C103" s="57"/>
      <c r="D103" s="57"/>
      <c r="E103" s="57"/>
      <c r="F103" s="57"/>
      <c r="G103" s="57"/>
      <c r="H103" s="57"/>
      <c r="I103" s="57"/>
      <c r="J103" s="57"/>
      <c r="K103" s="57"/>
      <c r="L103" s="40"/>
      <c r="M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</sheetData>
  <autoFilter ref="C86:K10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205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4961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4973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3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ROUND(J93,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ROUND((SUM(BE93:BE175)),  2)</f>
        <v>0</v>
      </c>
      <c r="G35" s="39"/>
      <c r="H35" s="39"/>
      <c r="I35" s="133">
        <v>0.20999999999999999</v>
      </c>
      <c r="J35" s="132">
        <f>ROUND(((SUM(BE93:BE175))*I35),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ROUND((SUM(BF93:BF175)),  2)</f>
        <v>0</v>
      </c>
      <c r="G36" s="39"/>
      <c r="H36" s="39"/>
      <c r="I36" s="133">
        <v>0.14999999999999999</v>
      </c>
      <c r="J36" s="132">
        <f>ROUND(((SUM(BF93:BF175))*I36),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ROUND((SUM(BG93:BG175)),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ROUND((SUM(BH93:BH175)),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ROUND((SUM(BI93:BI175)),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4961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SO-06.02 - Závlaha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J93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3050</v>
      </c>
      <c r="E64" s="145"/>
      <c r="F64" s="145"/>
      <c r="G64" s="145"/>
      <c r="H64" s="145"/>
      <c r="I64" s="145"/>
      <c r="J64" s="146">
        <f>J94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43"/>
      <c r="C65" s="9"/>
      <c r="D65" s="144" t="s">
        <v>3051</v>
      </c>
      <c r="E65" s="145"/>
      <c r="F65" s="145"/>
      <c r="G65" s="145"/>
      <c r="H65" s="145"/>
      <c r="I65" s="145"/>
      <c r="J65" s="146">
        <f>J99</f>
        <v>0</v>
      </c>
      <c r="K65" s="9"/>
      <c r="L65" s="143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43"/>
      <c r="C66" s="9"/>
      <c r="D66" s="144" t="s">
        <v>3052</v>
      </c>
      <c r="E66" s="145"/>
      <c r="F66" s="145"/>
      <c r="G66" s="145"/>
      <c r="H66" s="145"/>
      <c r="I66" s="145"/>
      <c r="J66" s="146">
        <f>J116</f>
        <v>0</v>
      </c>
      <c r="K66" s="9"/>
      <c r="L66" s="14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43"/>
      <c r="C67" s="9"/>
      <c r="D67" s="144" t="s">
        <v>4974</v>
      </c>
      <c r="E67" s="145"/>
      <c r="F67" s="145"/>
      <c r="G67" s="145"/>
      <c r="H67" s="145"/>
      <c r="I67" s="145"/>
      <c r="J67" s="146">
        <f>J122</f>
        <v>0</v>
      </c>
      <c r="K67" s="9"/>
      <c r="L67" s="14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43"/>
      <c r="C68" s="9"/>
      <c r="D68" s="144" t="s">
        <v>3053</v>
      </c>
      <c r="E68" s="145"/>
      <c r="F68" s="145"/>
      <c r="G68" s="145"/>
      <c r="H68" s="145"/>
      <c r="I68" s="145"/>
      <c r="J68" s="146">
        <f>J138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43"/>
      <c r="C69" s="9"/>
      <c r="D69" s="144" t="s">
        <v>3054</v>
      </c>
      <c r="E69" s="145"/>
      <c r="F69" s="145"/>
      <c r="G69" s="145"/>
      <c r="H69" s="145"/>
      <c r="I69" s="145"/>
      <c r="J69" s="146">
        <f>J150</f>
        <v>0</v>
      </c>
      <c r="K69" s="9"/>
      <c r="L69" s="14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43"/>
      <c r="C70" s="9"/>
      <c r="D70" s="144" t="s">
        <v>4975</v>
      </c>
      <c r="E70" s="145"/>
      <c r="F70" s="145"/>
      <c r="G70" s="145"/>
      <c r="H70" s="145"/>
      <c r="I70" s="145"/>
      <c r="J70" s="146">
        <f>J165</f>
        <v>0</v>
      </c>
      <c r="K70" s="9"/>
      <c r="L70" s="14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43"/>
      <c r="C71" s="9"/>
      <c r="D71" s="144" t="s">
        <v>3055</v>
      </c>
      <c r="E71" s="145"/>
      <c r="F71" s="145"/>
      <c r="G71" s="145"/>
      <c r="H71" s="145"/>
      <c r="I71" s="145"/>
      <c r="J71" s="146">
        <f>J172</f>
        <v>0</v>
      </c>
      <c r="K71" s="9"/>
      <c r="L71" s="14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39"/>
      <c r="B72" s="40"/>
      <c r="C72" s="39"/>
      <c r="D72" s="39"/>
      <c r="E72" s="39"/>
      <c r="F72" s="39"/>
      <c r="G72" s="39"/>
      <c r="H72" s="39"/>
      <c r="I72" s="39"/>
      <c r="J72" s="39"/>
      <c r="K72" s="39"/>
      <c r="L72" s="12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6.96" customHeight="1">
      <c r="A73" s="39"/>
      <c r="B73" s="56"/>
      <c r="C73" s="57"/>
      <c r="D73" s="57"/>
      <c r="E73" s="57"/>
      <c r="F73" s="57"/>
      <c r="G73" s="57"/>
      <c r="H73" s="57"/>
      <c r="I73" s="57"/>
      <c r="J73" s="57"/>
      <c r="K73" s="57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7" s="2" customFormat="1" ht="6.96" customHeight="1">
      <c r="A77" s="39"/>
      <c r="B77" s="58"/>
      <c r="C77" s="59"/>
      <c r="D77" s="59"/>
      <c r="E77" s="59"/>
      <c r="F77" s="59"/>
      <c r="G77" s="59"/>
      <c r="H77" s="59"/>
      <c r="I77" s="59"/>
      <c r="J77" s="59"/>
      <c r="K77" s="5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224</v>
      </c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39"/>
      <c r="D79" s="39"/>
      <c r="E79" s="39"/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17</v>
      </c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39"/>
      <c r="D81" s="39"/>
      <c r="E81" s="125" t="str">
        <f>E7</f>
        <v>Kolovraty - dostupné bydlení</v>
      </c>
      <c r="F81" s="33"/>
      <c r="G81" s="33"/>
      <c r="H81" s="33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3"/>
      <c r="C82" s="33" t="s">
        <v>213</v>
      </c>
      <c r="L82" s="23"/>
    </row>
    <row r="83" s="2" customFormat="1" ht="16.5" customHeight="1">
      <c r="A83" s="39"/>
      <c r="B83" s="40"/>
      <c r="C83" s="39"/>
      <c r="D83" s="39"/>
      <c r="E83" s="125" t="s">
        <v>4961</v>
      </c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215</v>
      </c>
      <c r="D84" s="39"/>
      <c r="E84" s="39"/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39"/>
      <c r="D85" s="39"/>
      <c r="E85" s="63" t="str">
        <f>E11</f>
        <v>SO-06.02 - Závlaha</v>
      </c>
      <c r="F85" s="39"/>
      <c r="G85" s="39"/>
      <c r="H85" s="39"/>
      <c r="I85" s="39"/>
      <c r="J85" s="39"/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22</v>
      </c>
      <c r="D87" s="39"/>
      <c r="E87" s="39"/>
      <c r="F87" s="28" t="str">
        <f>F14</f>
        <v>Kolovraty</v>
      </c>
      <c r="G87" s="39"/>
      <c r="H87" s="39"/>
      <c r="I87" s="33" t="s">
        <v>24</v>
      </c>
      <c r="J87" s="65" t="str">
        <f>IF(J14="","",J14)</f>
        <v>28. 6. 2021</v>
      </c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39"/>
      <c r="D88" s="39"/>
      <c r="E88" s="39"/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26</v>
      </c>
      <c r="D89" s="39"/>
      <c r="E89" s="39"/>
      <c r="F89" s="28" t="str">
        <f>E17</f>
        <v>atelier HETA s.r.o.</v>
      </c>
      <c r="G89" s="39"/>
      <c r="H89" s="39"/>
      <c r="I89" s="33" t="s">
        <v>32</v>
      </c>
      <c r="J89" s="37" t="str">
        <f>E23</f>
        <v>atelier HETA s.r.o.</v>
      </c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30</v>
      </c>
      <c r="D90" s="39"/>
      <c r="E90" s="39"/>
      <c r="F90" s="28" t="str">
        <f>IF(E20="","",E20)</f>
        <v>Vyplň údaj</v>
      </c>
      <c r="G90" s="39"/>
      <c r="H90" s="39"/>
      <c r="I90" s="33" t="s">
        <v>34</v>
      </c>
      <c r="J90" s="37" t="str">
        <f>E26</f>
        <v>Toman Martin</v>
      </c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39"/>
      <c r="D91" s="39"/>
      <c r="E91" s="39"/>
      <c r="F91" s="39"/>
      <c r="G91" s="39"/>
      <c r="H91" s="39"/>
      <c r="I91" s="39"/>
      <c r="J91" s="39"/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51"/>
      <c r="B92" s="152"/>
      <c r="C92" s="153" t="s">
        <v>225</v>
      </c>
      <c r="D92" s="154" t="s">
        <v>58</v>
      </c>
      <c r="E92" s="154" t="s">
        <v>54</v>
      </c>
      <c r="F92" s="154" t="s">
        <v>55</v>
      </c>
      <c r="G92" s="154" t="s">
        <v>226</v>
      </c>
      <c r="H92" s="154" t="s">
        <v>227</v>
      </c>
      <c r="I92" s="154" t="s">
        <v>228</v>
      </c>
      <c r="J92" s="154" t="s">
        <v>219</v>
      </c>
      <c r="K92" s="155" t="s">
        <v>229</v>
      </c>
      <c r="L92" s="156"/>
      <c r="M92" s="81" t="s">
        <v>3</v>
      </c>
      <c r="N92" s="82" t="s">
        <v>43</v>
      </c>
      <c r="O92" s="82" t="s">
        <v>230</v>
      </c>
      <c r="P92" s="82" t="s">
        <v>231</v>
      </c>
      <c r="Q92" s="82" t="s">
        <v>232</v>
      </c>
      <c r="R92" s="82" t="s">
        <v>233</v>
      </c>
      <c r="S92" s="82" t="s">
        <v>234</v>
      </c>
      <c r="T92" s="83" t="s">
        <v>235</v>
      </c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</row>
    <row r="93" s="2" customFormat="1" ht="22.8" customHeight="1">
      <c r="A93" s="39"/>
      <c r="B93" s="40"/>
      <c r="C93" s="88" t="s">
        <v>236</v>
      </c>
      <c r="D93" s="39"/>
      <c r="E93" s="39"/>
      <c r="F93" s="39"/>
      <c r="G93" s="39"/>
      <c r="H93" s="39"/>
      <c r="I93" s="39"/>
      <c r="J93" s="157">
        <f>BK93</f>
        <v>0</v>
      </c>
      <c r="K93" s="39"/>
      <c r="L93" s="40"/>
      <c r="M93" s="84"/>
      <c r="N93" s="69"/>
      <c r="O93" s="85"/>
      <c r="P93" s="158">
        <f>P94+P99+P116+P122+P138+P150+P165+P172</f>
        <v>0</v>
      </c>
      <c r="Q93" s="85"/>
      <c r="R93" s="158">
        <f>R94+R99+R116+R122+R138+R150+R165+R172</f>
        <v>0</v>
      </c>
      <c r="S93" s="85"/>
      <c r="T93" s="159">
        <f>T94+T99+T116+T122+T138+T150+T165+T172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20" t="s">
        <v>72</v>
      </c>
      <c r="AU93" s="20" t="s">
        <v>220</v>
      </c>
      <c r="BK93" s="160">
        <f>BK94+BK99+BK116+BK122+BK138+BK150+BK165+BK172</f>
        <v>0</v>
      </c>
    </row>
    <row r="94" s="12" customFormat="1" ht="25.92" customHeight="1">
      <c r="A94" s="12"/>
      <c r="B94" s="161"/>
      <c r="C94" s="12"/>
      <c r="D94" s="162" t="s">
        <v>72</v>
      </c>
      <c r="E94" s="163" t="s">
        <v>3056</v>
      </c>
      <c r="F94" s="163" t="s">
        <v>3056</v>
      </c>
      <c r="G94" s="12"/>
      <c r="H94" s="12"/>
      <c r="I94" s="164"/>
      <c r="J94" s="165">
        <f>BK94</f>
        <v>0</v>
      </c>
      <c r="K94" s="12"/>
      <c r="L94" s="161"/>
      <c r="M94" s="166"/>
      <c r="N94" s="167"/>
      <c r="O94" s="167"/>
      <c r="P94" s="168">
        <f>SUM(P95:P98)</f>
        <v>0</v>
      </c>
      <c r="Q94" s="167"/>
      <c r="R94" s="168">
        <f>SUM(R95:R98)</f>
        <v>0</v>
      </c>
      <c r="S94" s="167"/>
      <c r="T94" s="169">
        <f>SUM(T95:T98)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162" t="s">
        <v>80</v>
      </c>
      <c r="AT94" s="170" t="s">
        <v>72</v>
      </c>
      <c r="AU94" s="170" t="s">
        <v>73</v>
      </c>
      <c r="AY94" s="162" t="s">
        <v>239</v>
      </c>
      <c r="BK94" s="171">
        <f>SUM(BK95:BK98)</f>
        <v>0</v>
      </c>
    </row>
    <row r="95" s="2" customFormat="1" ht="66.75" customHeight="1">
      <c r="A95" s="39"/>
      <c r="B95" s="174"/>
      <c r="C95" s="175" t="s">
        <v>80</v>
      </c>
      <c r="D95" s="175" t="s">
        <v>241</v>
      </c>
      <c r="E95" s="176" t="s">
        <v>4976</v>
      </c>
      <c r="F95" s="177" t="s">
        <v>4977</v>
      </c>
      <c r="G95" s="178" t="s">
        <v>470</v>
      </c>
      <c r="H95" s="179">
        <v>1</v>
      </c>
      <c r="I95" s="180"/>
      <c r="J95" s="181">
        <f>ROUND(I95*H95,2)</f>
        <v>0</v>
      </c>
      <c r="K95" s="177" t="s">
        <v>460</v>
      </c>
      <c r="L95" s="40"/>
      <c r="M95" s="182" t="s">
        <v>3</v>
      </c>
      <c r="N95" s="183" t="s">
        <v>45</v>
      </c>
      <c r="O95" s="73"/>
      <c r="P95" s="184">
        <f>O95*H95</f>
        <v>0</v>
      </c>
      <c r="Q95" s="184">
        <v>0</v>
      </c>
      <c r="R95" s="184">
        <f>Q95*H95</f>
        <v>0</v>
      </c>
      <c r="S95" s="184">
        <v>0</v>
      </c>
      <c r="T95" s="185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186" t="s">
        <v>246</v>
      </c>
      <c r="AT95" s="186" t="s">
        <v>241</v>
      </c>
      <c r="AU95" s="186" t="s">
        <v>80</v>
      </c>
      <c r="AY95" s="20" t="s">
        <v>239</v>
      </c>
      <c r="BE95" s="187">
        <f>IF(N95="základní",J95,0)</f>
        <v>0</v>
      </c>
      <c r="BF95" s="187">
        <f>IF(N95="snížená",J95,0)</f>
        <v>0</v>
      </c>
      <c r="BG95" s="187">
        <f>IF(N95="zákl. přenesená",J95,0)</f>
        <v>0</v>
      </c>
      <c r="BH95" s="187">
        <f>IF(N95="sníž. přenesená",J95,0)</f>
        <v>0</v>
      </c>
      <c r="BI95" s="187">
        <f>IF(N95="nulová",J95,0)</f>
        <v>0</v>
      </c>
      <c r="BJ95" s="20" t="s">
        <v>86</v>
      </c>
      <c r="BK95" s="187">
        <f>ROUND(I95*H95,2)</f>
        <v>0</v>
      </c>
      <c r="BL95" s="20" t="s">
        <v>246</v>
      </c>
      <c r="BM95" s="186" t="s">
        <v>86</v>
      </c>
    </row>
    <row r="96" s="2" customFormat="1" ht="55.5" customHeight="1">
      <c r="A96" s="39"/>
      <c r="B96" s="174"/>
      <c r="C96" s="175" t="s">
        <v>86</v>
      </c>
      <c r="D96" s="175" t="s">
        <v>241</v>
      </c>
      <c r="E96" s="176" t="s">
        <v>4978</v>
      </c>
      <c r="F96" s="177" t="s">
        <v>4979</v>
      </c>
      <c r="G96" s="178" t="s">
        <v>470</v>
      </c>
      <c r="H96" s="179">
        <v>1</v>
      </c>
      <c r="I96" s="180"/>
      <c r="J96" s="181">
        <f>ROUND(I96*H96,2)</f>
        <v>0</v>
      </c>
      <c r="K96" s="177" t="s">
        <v>460</v>
      </c>
      <c r="L96" s="40"/>
      <c r="M96" s="182" t="s">
        <v>3</v>
      </c>
      <c r="N96" s="183" t="s">
        <v>45</v>
      </c>
      <c r="O96" s="73"/>
      <c r="P96" s="184">
        <f>O96*H96</f>
        <v>0</v>
      </c>
      <c r="Q96" s="184">
        <v>0</v>
      </c>
      <c r="R96" s="184">
        <f>Q96*H96</f>
        <v>0</v>
      </c>
      <c r="S96" s="184">
        <v>0</v>
      </c>
      <c r="T96" s="185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186" t="s">
        <v>246</v>
      </c>
      <c r="AT96" s="186" t="s">
        <v>241</v>
      </c>
      <c r="AU96" s="186" t="s">
        <v>80</v>
      </c>
      <c r="AY96" s="20" t="s">
        <v>239</v>
      </c>
      <c r="BE96" s="187">
        <f>IF(N96="základní",J96,0)</f>
        <v>0</v>
      </c>
      <c r="BF96" s="187">
        <f>IF(N96="snížená",J96,0)</f>
        <v>0</v>
      </c>
      <c r="BG96" s="187">
        <f>IF(N96="zákl. přenesená",J96,0)</f>
        <v>0</v>
      </c>
      <c r="BH96" s="187">
        <f>IF(N96="sníž. přenesená",J96,0)</f>
        <v>0</v>
      </c>
      <c r="BI96" s="187">
        <f>IF(N96="nulová",J96,0)</f>
        <v>0</v>
      </c>
      <c r="BJ96" s="20" t="s">
        <v>86</v>
      </c>
      <c r="BK96" s="187">
        <f>ROUND(I96*H96,2)</f>
        <v>0</v>
      </c>
      <c r="BL96" s="20" t="s">
        <v>246</v>
      </c>
      <c r="BM96" s="186" t="s">
        <v>246</v>
      </c>
    </row>
    <row r="97" s="2" customFormat="1">
      <c r="A97" s="39"/>
      <c r="B97" s="174"/>
      <c r="C97" s="175" t="s">
        <v>117</v>
      </c>
      <c r="D97" s="175" t="s">
        <v>241</v>
      </c>
      <c r="E97" s="176" t="s">
        <v>3059</v>
      </c>
      <c r="F97" s="177" t="s">
        <v>3060</v>
      </c>
      <c r="G97" s="178" t="s">
        <v>470</v>
      </c>
      <c r="H97" s="179">
        <v>4</v>
      </c>
      <c r="I97" s="180"/>
      <c r="J97" s="181">
        <f>ROUND(I97*H97,2)</f>
        <v>0</v>
      </c>
      <c r="K97" s="177" t="s">
        <v>460</v>
      </c>
      <c r="L97" s="40"/>
      <c r="M97" s="182" t="s">
        <v>3</v>
      </c>
      <c r="N97" s="183" t="s">
        <v>45</v>
      </c>
      <c r="O97" s="73"/>
      <c r="P97" s="184">
        <f>O97*H97</f>
        <v>0</v>
      </c>
      <c r="Q97" s="184">
        <v>0</v>
      </c>
      <c r="R97" s="184">
        <f>Q97*H97</f>
        <v>0</v>
      </c>
      <c r="S97" s="184">
        <v>0</v>
      </c>
      <c r="T97" s="185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186" t="s">
        <v>246</v>
      </c>
      <c r="AT97" s="186" t="s">
        <v>241</v>
      </c>
      <c r="AU97" s="186" t="s">
        <v>80</v>
      </c>
      <c r="AY97" s="20" t="s">
        <v>239</v>
      </c>
      <c r="BE97" s="187">
        <f>IF(N97="základní",J97,0)</f>
        <v>0</v>
      </c>
      <c r="BF97" s="187">
        <f>IF(N97="snížená",J97,0)</f>
        <v>0</v>
      </c>
      <c r="BG97" s="187">
        <f>IF(N97="zákl. přenesená",J97,0)</f>
        <v>0</v>
      </c>
      <c r="BH97" s="187">
        <f>IF(N97="sníž. přenesená",J97,0)</f>
        <v>0</v>
      </c>
      <c r="BI97" s="187">
        <f>IF(N97="nulová",J97,0)</f>
        <v>0</v>
      </c>
      <c r="BJ97" s="20" t="s">
        <v>86</v>
      </c>
      <c r="BK97" s="187">
        <f>ROUND(I97*H97,2)</f>
        <v>0</v>
      </c>
      <c r="BL97" s="20" t="s">
        <v>246</v>
      </c>
      <c r="BM97" s="186" t="s">
        <v>276</v>
      </c>
    </row>
    <row r="98" s="2" customFormat="1" ht="55.5" customHeight="1">
      <c r="A98" s="39"/>
      <c r="B98" s="174"/>
      <c r="C98" s="175" t="s">
        <v>246</v>
      </c>
      <c r="D98" s="175" t="s">
        <v>241</v>
      </c>
      <c r="E98" s="176" t="s">
        <v>4980</v>
      </c>
      <c r="F98" s="177" t="s">
        <v>4981</v>
      </c>
      <c r="G98" s="178" t="s">
        <v>470</v>
      </c>
      <c r="H98" s="179">
        <v>1</v>
      </c>
      <c r="I98" s="180"/>
      <c r="J98" s="181">
        <f>ROUND(I98*H98,2)</f>
        <v>0</v>
      </c>
      <c r="K98" s="177" t="s">
        <v>460</v>
      </c>
      <c r="L98" s="40"/>
      <c r="M98" s="182" t="s">
        <v>3</v>
      </c>
      <c r="N98" s="183" t="s">
        <v>45</v>
      </c>
      <c r="O98" s="73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186" t="s">
        <v>246</v>
      </c>
      <c r="AT98" s="186" t="s">
        <v>241</v>
      </c>
      <c r="AU98" s="186" t="s">
        <v>80</v>
      </c>
      <c r="AY98" s="20" t="s">
        <v>239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20" t="s">
        <v>86</v>
      </c>
      <c r="BK98" s="187">
        <f>ROUND(I98*H98,2)</f>
        <v>0</v>
      </c>
      <c r="BL98" s="20" t="s">
        <v>246</v>
      </c>
      <c r="BM98" s="186" t="s">
        <v>287</v>
      </c>
    </row>
    <row r="99" s="12" customFormat="1" ht="25.92" customHeight="1">
      <c r="A99" s="12"/>
      <c r="B99" s="161"/>
      <c r="C99" s="12"/>
      <c r="D99" s="162" t="s">
        <v>72</v>
      </c>
      <c r="E99" s="163" t="s">
        <v>3063</v>
      </c>
      <c r="F99" s="163" t="s">
        <v>3063</v>
      </c>
      <c r="G99" s="12"/>
      <c r="H99" s="12"/>
      <c r="I99" s="164"/>
      <c r="J99" s="165">
        <f>BK99</f>
        <v>0</v>
      </c>
      <c r="K99" s="12"/>
      <c r="L99" s="161"/>
      <c r="M99" s="166"/>
      <c r="N99" s="167"/>
      <c r="O99" s="167"/>
      <c r="P99" s="168">
        <f>SUM(P100:P115)</f>
        <v>0</v>
      </c>
      <c r="Q99" s="167"/>
      <c r="R99" s="168">
        <f>SUM(R100:R115)</f>
        <v>0</v>
      </c>
      <c r="S99" s="167"/>
      <c r="T99" s="169">
        <f>SUM(T100:T115)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162" t="s">
        <v>80</v>
      </c>
      <c r="AT99" s="170" t="s">
        <v>72</v>
      </c>
      <c r="AU99" s="170" t="s">
        <v>73</v>
      </c>
      <c r="AY99" s="162" t="s">
        <v>239</v>
      </c>
      <c r="BK99" s="171">
        <f>SUM(BK100:BK115)</f>
        <v>0</v>
      </c>
    </row>
    <row r="100" s="2" customFormat="1">
      <c r="A100" s="39"/>
      <c r="B100" s="174"/>
      <c r="C100" s="175" t="s">
        <v>271</v>
      </c>
      <c r="D100" s="175" t="s">
        <v>241</v>
      </c>
      <c r="E100" s="176" t="s">
        <v>3068</v>
      </c>
      <c r="F100" s="177" t="s">
        <v>3069</v>
      </c>
      <c r="G100" s="178" t="s">
        <v>470</v>
      </c>
      <c r="H100" s="179">
        <v>3</v>
      </c>
      <c r="I100" s="180"/>
      <c r="J100" s="181">
        <f>ROUND(I100*H100,2)</f>
        <v>0</v>
      </c>
      <c r="K100" s="177" t="s">
        <v>460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80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299</v>
      </c>
    </row>
    <row r="101" s="2" customFormat="1" ht="44.25" customHeight="1">
      <c r="A101" s="39"/>
      <c r="B101" s="174"/>
      <c r="C101" s="175" t="s">
        <v>276</v>
      </c>
      <c r="D101" s="175" t="s">
        <v>241</v>
      </c>
      <c r="E101" s="176" t="s">
        <v>4982</v>
      </c>
      <c r="F101" s="177" t="s">
        <v>4983</v>
      </c>
      <c r="G101" s="178" t="s">
        <v>470</v>
      </c>
      <c r="H101" s="179">
        <v>1</v>
      </c>
      <c r="I101" s="180"/>
      <c r="J101" s="181">
        <f>ROUND(I101*H101,2)</f>
        <v>0</v>
      </c>
      <c r="K101" s="177" t="s">
        <v>460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80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357</v>
      </c>
    </row>
    <row r="102" s="2" customFormat="1" ht="55.5" customHeight="1">
      <c r="A102" s="39"/>
      <c r="B102" s="174"/>
      <c r="C102" s="175" t="s">
        <v>283</v>
      </c>
      <c r="D102" s="175" t="s">
        <v>241</v>
      </c>
      <c r="E102" s="176" t="s">
        <v>3070</v>
      </c>
      <c r="F102" s="177" t="s">
        <v>3071</v>
      </c>
      <c r="G102" s="178" t="s">
        <v>470</v>
      </c>
      <c r="H102" s="179">
        <v>3</v>
      </c>
      <c r="I102" s="180"/>
      <c r="J102" s="181">
        <f>ROUND(I102*H102,2)</f>
        <v>0</v>
      </c>
      <c r="K102" s="177" t="s">
        <v>460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80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368</v>
      </c>
    </row>
    <row r="103" s="2" customFormat="1" ht="44.25" customHeight="1">
      <c r="A103" s="39"/>
      <c r="B103" s="174"/>
      <c r="C103" s="175" t="s">
        <v>287</v>
      </c>
      <c r="D103" s="175" t="s">
        <v>241</v>
      </c>
      <c r="E103" s="176" t="s">
        <v>3072</v>
      </c>
      <c r="F103" s="177" t="s">
        <v>3073</v>
      </c>
      <c r="G103" s="178" t="s">
        <v>470</v>
      </c>
      <c r="H103" s="179">
        <v>1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80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377</v>
      </c>
    </row>
    <row r="104" s="2" customFormat="1">
      <c r="A104" s="39"/>
      <c r="B104" s="174"/>
      <c r="C104" s="175" t="s">
        <v>293</v>
      </c>
      <c r="D104" s="175" t="s">
        <v>241</v>
      </c>
      <c r="E104" s="176" t="s">
        <v>3059</v>
      </c>
      <c r="F104" s="177" t="s">
        <v>3060</v>
      </c>
      <c r="G104" s="178" t="s">
        <v>470</v>
      </c>
      <c r="H104" s="179">
        <v>3</v>
      </c>
      <c r="I104" s="180"/>
      <c r="J104" s="181">
        <f>ROUND(I104*H104,2)</f>
        <v>0</v>
      </c>
      <c r="K104" s="177" t="s">
        <v>460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80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387</v>
      </c>
    </row>
    <row r="105" s="2" customFormat="1">
      <c r="A105" s="39"/>
      <c r="B105" s="174"/>
      <c r="C105" s="175" t="s">
        <v>299</v>
      </c>
      <c r="D105" s="175" t="s">
        <v>241</v>
      </c>
      <c r="E105" s="176" t="s">
        <v>4984</v>
      </c>
      <c r="F105" s="177" t="s">
        <v>4985</v>
      </c>
      <c r="G105" s="178" t="s">
        <v>470</v>
      </c>
      <c r="H105" s="179">
        <v>1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80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397</v>
      </c>
    </row>
    <row r="106" s="2" customFormat="1">
      <c r="A106" s="39"/>
      <c r="B106" s="174"/>
      <c r="C106" s="175" t="s">
        <v>310</v>
      </c>
      <c r="D106" s="175" t="s">
        <v>241</v>
      </c>
      <c r="E106" s="176" t="s">
        <v>3076</v>
      </c>
      <c r="F106" s="177" t="s">
        <v>3077</v>
      </c>
      <c r="G106" s="178" t="s">
        <v>470</v>
      </c>
      <c r="H106" s="179">
        <v>1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80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404</v>
      </c>
    </row>
    <row r="107" s="2" customFormat="1">
      <c r="A107" s="39"/>
      <c r="B107" s="174"/>
      <c r="C107" s="175" t="s">
        <v>357</v>
      </c>
      <c r="D107" s="175" t="s">
        <v>241</v>
      </c>
      <c r="E107" s="176" t="s">
        <v>3068</v>
      </c>
      <c r="F107" s="177" t="s">
        <v>3069</v>
      </c>
      <c r="G107" s="178" t="s">
        <v>470</v>
      </c>
      <c r="H107" s="179">
        <v>5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80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412</v>
      </c>
    </row>
    <row r="108" s="2" customFormat="1" ht="44.25" customHeight="1">
      <c r="A108" s="39"/>
      <c r="B108" s="174"/>
      <c r="C108" s="175" t="s">
        <v>363</v>
      </c>
      <c r="D108" s="175" t="s">
        <v>241</v>
      </c>
      <c r="E108" s="176" t="s">
        <v>3064</v>
      </c>
      <c r="F108" s="177" t="s">
        <v>3065</v>
      </c>
      <c r="G108" s="178" t="s">
        <v>470</v>
      </c>
      <c r="H108" s="179">
        <v>1</v>
      </c>
      <c r="I108" s="180"/>
      <c r="J108" s="181">
        <f>ROUND(I108*H108,2)</f>
        <v>0</v>
      </c>
      <c r="K108" s="177" t="s">
        <v>460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80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420</v>
      </c>
    </row>
    <row r="109" s="2" customFormat="1" ht="55.5" customHeight="1">
      <c r="A109" s="39"/>
      <c r="B109" s="174"/>
      <c r="C109" s="175" t="s">
        <v>368</v>
      </c>
      <c r="D109" s="175" t="s">
        <v>241</v>
      </c>
      <c r="E109" s="176" t="s">
        <v>3070</v>
      </c>
      <c r="F109" s="177" t="s">
        <v>3071</v>
      </c>
      <c r="G109" s="178" t="s">
        <v>470</v>
      </c>
      <c r="H109" s="179">
        <v>5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80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429</v>
      </c>
    </row>
    <row r="110" s="2" customFormat="1">
      <c r="A110" s="39"/>
      <c r="B110" s="174"/>
      <c r="C110" s="175" t="s">
        <v>9</v>
      </c>
      <c r="D110" s="175" t="s">
        <v>241</v>
      </c>
      <c r="E110" s="176" t="s">
        <v>4986</v>
      </c>
      <c r="F110" s="177" t="s">
        <v>4987</v>
      </c>
      <c r="G110" s="178" t="s">
        <v>470</v>
      </c>
      <c r="H110" s="179">
        <v>1</v>
      </c>
      <c r="I110" s="180"/>
      <c r="J110" s="181">
        <f>ROUND(I110*H110,2)</f>
        <v>0</v>
      </c>
      <c r="K110" s="177" t="s">
        <v>460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80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441</v>
      </c>
    </row>
    <row r="111" s="2" customFormat="1" ht="44.25" customHeight="1">
      <c r="A111" s="39"/>
      <c r="B111" s="174"/>
      <c r="C111" s="175" t="s">
        <v>377</v>
      </c>
      <c r="D111" s="175" t="s">
        <v>241</v>
      </c>
      <c r="E111" s="176" t="s">
        <v>3072</v>
      </c>
      <c r="F111" s="177" t="s">
        <v>3073</v>
      </c>
      <c r="G111" s="178" t="s">
        <v>470</v>
      </c>
      <c r="H111" s="179">
        <v>1</v>
      </c>
      <c r="I111" s="180"/>
      <c r="J111" s="181">
        <f>ROUND(I111*H111,2)</f>
        <v>0</v>
      </c>
      <c r="K111" s="177" t="s">
        <v>460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80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542</v>
      </c>
    </row>
    <row r="112" s="2" customFormat="1">
      <c r="A112" s="39"/>
      <c r="B112" s="174"/>
      <c r="C112" s="175" t="s">
        <v>382</v>
      </c>
      <c r="D112" s="175" t="s">
        <v>241</v>
      </c>
      <c r="E112" s="176" t="s">
        <v>3059</v>
      </c>
      <c r="F112" s="177" t="s">
        <v>3060</v>
      </c>
      <c r="G112" s="178" t="s">
        <v>470</v>
      </c>
      <c r="H112" s="179">
        <v>5</v>
      </c>
      <c r="I112" s="180"/>
      <c r="J112" s="181">
        <f>ROUND(I112*H112,2)</f>
        <v>0</v>
      </c>
      <c r="K112" s="177" t="s">
        <v>460</v>
      </c>
      <c r="L112" s="40"/>
      <c r="M112" s="182" t="s">
        <v>3</v>
      </c>
      <c r="N112" s="183" t="s">
        <v>45</v>
      </c>
      <c r="O112" s="73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186" t="s">
        <v>246</v>
      </c>
      <c r="AT112" s="186" t="s">
        <v>241</v>
      </c>
      <c r="AU112" s="186" t="s">
        <v>80</v>
      </c>
      <c r="AY112" s="20" t="s">
        <v>239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20" t="s">
        <v>86</v>
      </c>
      <c r="BK112" s="187">
        <f>ROUND(I112*H112,2)</f>
        <v>0</v>
      </c>
      <c r="BL112" s="20" t="s">
        <v>246</v>
      </c>
      <c r="BM112" s="186" t="s">
        <v>1028</v>
      </c>
    </row>
    <row r="113" s="2" customFormat="1">
      <c r="A113" s="39"/>
      <c r="B113" s="174"/>
      <c r="C113" s="175" t="s">
        <v>387</v>
      </c>
      <c r="D113" s="175" t="s">
        <v>241</v>
      </c>
      <c r="E113" s="176" t="s">
        <v>4984</v>
      </c>
      <c r="F113" s="177" t="s">
        <v>4985</v>
      </c>
      <c r="G113" s="178" t="s">
        <v>470</v>
      </c>
      <c r="H113" s="179">
        <v>1</v>
      </c>
      <c r="I113" s="180"/>
      <c r="J113" s="181">
        <f>ROUND(I113*H113,2)</f>
        <v>0</v>
      </c>
      <c r="K113" s="177" t="s">
        <v>460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</v>
      </c>
      <c r="R113" s="184">
        <f>Q113*H113</f>
        <v>0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246</v>
      </c>
      <c r="AT113" s="186" t="s">
        <v>241</v>
      </c>
      <c r="AU113" s="186" t="s">
        <v>80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1044</v>
      </c>
    </row>
    <row r="114" s="2" customFormat="1">
      <c r="A114" s="39"/>
      <c r="B114" s="174"/>
      <c r="C114" s="175" t="s">
        <v>393</v>
      </c>
      <c r="D114" s="175" t="s">
        <v>241</v>
      </c>
      <c r="E114" s="176" t="s">
        <v>3076</v>
      </c>
      <c r="F114" s="177" t="s">
        <v>3077</v>
      </c>
      <c r="G114" s="178" t="s">
        <v>470</v>
      </c>
      <c r="H114" s="179">
        <v>1</v>
      </c>
      <c r="I114" s="180"/>
      <c r="J114" s="181">
        <f>ROUND(I114*H114,2)</f>
        <v>0</v>
      </c>
      <c r="K114" s="177" t="s">
        <v>460</v>
      </c>
      <c r="L114" s="40"/>
      <c r="M114" s="182" t="s">
        <v>3</v>
      </c>
      <c r="N114" s="183" t="s">
        <v>45</v>
      </c>
      <c r="O114" s="73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186" t="s">
        <v>246</v>
      </c>
      <c r="AT114" s="186" t="s">
        <v>241</v>
      </c>
      <c r="AU114" s="186" t="s">
        <v>80</v>
      </c>
      <c r="AY114" s="20" t="s">
        <v>239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20" t="s">
        <v>86</v>
      </c>
      <c r="BK114" s="187">
        <f>ROUND(I114*H114,2)</f>
        <v>0</v>
      </c>
      <c r="BL114" s="20" t="s">
        <v>246</v>
      </c>
      <c r="BM114" s="186" t="s">
        <v>1053</v>
      </c>
    </row>
    <row r="115" s="2" customFormat="1" ht="55.5" customHeight="1">
      <c r="A115" s="39"/>
      <c r="B115" s="174"/>
      <c r="C115" s="175" t="s">
        <v>397</v>
      </c>
      <c r="D115" s="175" t="s">
        <v>241</v>
      </c>
      <c r="E115" s="176" t="s">
        <v>4988</v>
      </c>
      <c r="F115" s="177" t="s">
        <v>4989</v>
      </c>
      <c r="G115" s="178" t="s">
        <v>470</v>
      </c>
      <c r="H115" s="179">
        <v>2</v>
      </c>
      <c r="I115" s="180"/>
      <c r="J115" s="181">
        <f>ROUND(I115*H115,2)</f>
        <v>0</v>
      </c>
      <c r="K115" s="177" t="s">
        <v>460</v>
      </c>
      <c r="L115" s="40"/>
      <c r="M115" s="182" t="s">
        <v>3</v>
      </c>
      <c r="N115" s="183" t="s">
        <v>45</v>
      </c>
      <c r="O115" s="73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186" t="s">
        <v>246</v>
      </c>
      <c r="AT115" s="186" t="s">
        <v>241</v>
      </c>
      <c r="AU115" s="186" t="s">
        <v>80</v>
      </c>
      <c r="AY115" s="20" t="s">
        <v>239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20" t="s">
        <v>86</v>
      </c>
      <c r="BK115" s="187">
        <f>ROUND(I115*H115,2)</f>
        <v>0</v>
      </c>
      <c r="BL115" s="20" t="s">
        <v>246</v>
      </c>
      <c r="BM115" s="186" t="s">
        <v>1061</v>
      </c>
    </row>
    <row r="116" s="12" customFormat="1" ht="25.92" customHeight="1">
      <c r="A116" s="12"/>
      <c r="B116" s="161"/>
      <c r="C116" s="12"/>
      <c r="D116" s="162" t="s">
        <v>72</v>
      </c>
      <c r="E116" s="163" t="s">
        <v>3078</v>
      </c>
      <c r="F116" s="163" t="s">
        <v>3078</v>
      </c>
      <c r="G116" s="12"/>
      <c r="H116" s="12"/>
      <c r="I116" s="164"/>
      <c r="J116" s="165">
        <f>BK116</f>
        <v>0</v>
      </c>
      <c r="K116" s="12"/>
      <c r="L116" s="161"/>
      <c r="M116" s="166"/>
      <c r="N116" s="167"/>
      <c r="O116" s="167"/>
      <c r="P116" s="168">
        <f>SUM(P117:P121)</f>
        <v>0</v>
      </c>
      <c r="Q116" s="167"/>
      <c r="R116" s="168">
        <f>SUM(R117:R121)</f>
        <v>0</v>
      </c>
      <c r="S116" s="167"/>
      <c r="T116" s="169">
        <f>SUM(T117:T121)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162" t="s">
        <v>80</v>
      </c>
      <c r="AT116" s="170" t="s">
        <v>72</v>
      </c>
      <c r="AU116" s="170" t="s">
        <v>73</v>
      </c>
      <c r="AY116" s="162" t="s">
        <v>239</v>
      </c>
      <c r="BK116" s="171">
        <f>SUM(BK117:BK121)</f>
        <v>0</v>
      </c>
    </row>
    <row r="117" s="2" customFormat="1" ht="44.25" customHeight="1">
      <c r="A117" s="39"/>
      <c r="B117" s="174"/>
      <c r="C117" s="175" t="s">
        <v>8</v>
      </c>
      <c r="D117" s="175" t="s">
        <v>241</v>
      </c>
      <c r="E117" s="176" t="s">
        <v>4990</v>
      </c>
      <c r="F117" s="177" t="s">
        <v>4991</v>
      </c>
      <c r="G117" s="178" t="s">
        <v>326</v>
      </c>
      <c r="H117" s="179">
        <v>500</v>
      </c>
      <c r="I117" s="180"/>
      <c r="J117" s="181">
        <f>ROUND(I117*H117,2)</f>
        <v>0</v>
      </c>
      <c r="K117" s="177" t="s">
        <v>460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80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1073</v>
      </c>
    </row>
    <row r="118" s="2" customFormat="1">
      <c r="A118" s="39"/>
      <c r="B118" s="174"/>
      <c r="C118" s="175" t="s">
        <v>404</v>
      </c>
      <c r="D118" s="175" t="s">
        <v>241</v>
      </c>
      <c r="E118" s="176" t="s">
        <v>4992</v>
      </c>
      <c r="F118" s="177" t="s">
        <v>4993</v>
      </c>
      <c r="G118" s="178" t="s">
        <v>470</v>
      </c>
      <c r="H118" s="179">
        <v>7</v>
      </c>
      <c r="I118" s="180"/>
      <c r="J118" s="181">
        <f>ROUND(I118*H118,2)</f>
        <v>0</v>
      </c>
      <c r="K118" s="177" t="s">
        <v>460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246</v>
      </c>
      <c r="AT118" s="186" t="s">
        <v>241</v>
      </c>
      <c r="AU118" s="186" t="s">
        <v>80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246</v>
      </c>
      <c r="BM118" s="186" t="s">
        <v>1110</v>
      </c>
    </row>
    <row r="119" s="2" customFormat="1">
      <c r="A119" s="39"/>
      <c r="B119" s="174"/>
      <c r="C119" s="175" t="s">
        <v>408</v>
      </c>
      <c r="D119" s="175" t="s">
        <v>241</v>
      </c>
      <c r="E119" s="176" t="s">
        <v>3081</v>
      </c>
      <c r="F119" s="177" t="s">
        <v>3082</v>
      </c>
      <c r="G119" s="178" t="s">
        <v>470</v>
      </c>
      <c r="H119" s="179">
        <v>21</v>
      </c>
      <c r="I119" s="180"/>
      <c r="J119" s="181">
        <f>ROUND(I119*H119,2)</f>
        <v>0</v>
      </c>
      <c r="K119" s="177" t="s">
        <v>460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80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1123</v>
      </c>
    </row>
    <row r="120" s="2" customFormat="1">
      <c r="A120" s="39"/>
      <c r="B120" s="174"/>
      <c r="C120" s="175" t="s">
        <v>412</v>
      </c>
      <c r="D120" s="175" t="s">
        <v>241</v>
      </c>
      <c r="E120" s="176" t="s">
        <v>4994</v>
      </c>
      <c r="F120" s="177" t="s">
        <v>4995</v>
      </c>
      <c r="G120" s="178" t="s">
        <v>470</v>
      </c>
      <c r="H120" s="179">
        <v>11</v>
      </c>
      <c r="I120" s="180"/>
      <c r="J120" s="181">
        <f>ROUND(I120*H120,2)</f>
        <v>0</v>
      </c>
      <c r="K120" s="177" t="s">
        <v>460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</v>
      </c>
      <c r="R120" s="184">
        <f>Q120*H120</f>
        <v>0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246</v>
      </c>
      <c r="AT120" s="186" t="s">
        <v>241</v>
      </c>
      <c r="AU120" s="186" t="s">
        <v>80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246</v>
      </c>
      <c r="BM120" s="186" t="s">
        <v>1141</v>
      </c>
    </row>
    <row r="121" s="2" customFormat="1">
      <c r="A121" s="39"/>
      <c r="B121" s="174"/>
      <c r="C121" s="175" t="s">
        <v>416</v>
      </c>
      <c r="D121" s="175" t="s">
        <v>241</v>
      </c>
      <c r="E121" s="176" t="s">
        <v>4996</v>
      </c>
      <c r="F121" s="177" t="s">
        <v>4997</v>
      </c>
      <c r="G121" s="178" t="s">
        <v>470</v>
      </c>
      <c r="H121" s="179">
        <v>2</v>
      </c>
      <c r="I121" s="180"/>
      <c r="J121" s="181">
        <f>ROUND(I121*H121,2)</f>
        <v>0</v>
      </c>
      <c r="K121" s="177" t="s">
        <v>460</v>
      </c>
      <c r="L121" s="40"/>
      <c r="M121" s="182" t="s">
        <v>3</v>
      </c>
      <c r="N121" s="183" t="s">
        <v>45</v>
      </c>
      <c r="O121" s="73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186" t="s">
        <v>246</v>
      </c>
      <c r="AT121" s="186" t="s">
        <v>241</v>
      </c>
      <c r="AU121" s="186" t="s">
        <v>80</v>
      </c>
      <c r="AY121" s="20" t="s">
        <v>239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20" t="s">
        <v>86</v>
      </c>
      <c r="BK121" s="187">
        <f>ROUND(I121*H121,2)</f>
        <v>0</v>
      </c>
      <c r="BL121" s="20" t="s">
        <v>246</v>
      </c>
      <c r="BM121" s="186" t="s">
        <v>1150</v>
      </c>
    </row>
    <row r="122" s="12" customFormat="1" ht="25.92" customHeight="1">
      <c r="A122" s="12"/>
      <c r="B122" s="161"/>
      <c r="C122" s="12"/>
      <c r="D122" s="162" t="s">
        <v>72</v>
      </c>
      <c r="E122" s="163" t="s">
        <v>4998</v>
      </c>
      <c r="F122" s="163" t="s">
        <v>4998</v>
      </c>
      <c r="G122" s="12"/>
      <c r="H122" s="12"/>
      <c r="I122" s="164"/>
      <c r="J122" s="165">
        <f>BK122</f>
        <v>0</v>
      </c>
      <c r="K122" s="12"/>
      <c r="L122" s="161"/>
      <c r="M122" s="166"/>
      <c r="N122" s="167"/>
      <c r="O122" s="167"/>
      <c r="P122" s="168">
        <f>SUM(P123:P137)</f>
        <v>0</v>
      </c>
      <c r="Q122" s="167"/>
      <c r="R122" s="168">
        <f>SUM(R123:R137)</f>
        <v>0</v>
      </c>
      <c r="S122" s="167"/>
      <c r="T122" s="169">
        <f>SUM(T123:T137)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62" t="s">
        <v>80</v>
      </c>
      <c r="AT122" s="170" t="s">
        <v>72</v>
      </c>
      <c r="AU122" s="170" t="s">
        <v>73</v>
      </c>
      <c r="AY122" s="162" t="s">
        <v>239</v>
      </c>
      <c r="BK122" s="171">
        <f>SUM(BK123:BK137)</f>
        <v>0</v>
      </c>
    </row>
    <row r="123" s="2" customFormat="1" ht="66.75" customHeight="1">
      <c r="A123" s="39"/>
      <c r="B123" s="174"/>
      <c r="C123" s="175" t="s">
        <v>420</v>
      </c>
      <c r="D123" s="175" t="s">
        <v>241</v>
      </c>
      <c r="E123" s="176" t="s">
        <v>4999</v>
      </c>
      <c r="F123" s="177" t="s">
        <v>5000</v>
      </c>
      <c r="G123" s="178" t="s">
        <v>470</v>
      </c>
      <c r="H123" s="179">
        <v>87</v>
      </c>
      <c r="I123" s="180"/>
      <c r="J123" s="181">
        <f>ROUND(I123*H123,2)</f>
        <v>0</v>
      </c>
      <c r="K123" s="177" t="s">
        <v>460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0</v>
      </c>
      <c r="R123" s="184">
        <f>Q123*H123</f>
        <v>0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246</v>
      </c>
      <c r="AT123" s="186" t="s">
        <v>241</v>
      </c>
      <c r="AU123" s="186" t="s">
        <v>80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1163</v>
      </c>
    </row>
    <row r="124" s="2" customFormat="1" ht="44.25" customHeight="1">
      <c r="A124" s="39"/>
      <c r="B124" s="174"/>
      <c r="C124" s="175" t="s">
        <v>425</v>
      </c>
      <c r="D124" s="175" t="s">
        <v>241</v>
      </c>
      <c r="E124" s="176" t="s">
        <v>5001</v>
      </c>
      <c r="F124" s="177" t="s">
        <v>5002</v>
      </c>
      <c r="G124" s="178" t="s">
        <v>470</v>
      </c>
      <c r="H124" s="179">
        <v>4</v>
      </c>
      <c r="I124" s="180"/>
      <c r="J124" s="181">
        <f>ROUND(I124*H124,2)</f>
        <v>0</v>
      </c>
      <c r="K124" s="177" t="s">
        <v>460</v>
      </c>
      <c r="L124" s="40"/>
      <c r="M124" s="182" t="s">
        <v>3</v>
      </c>
      <c r="N124" s="183" t="s">
        <v>45</v>
      </c>
      <c r="O124" s="73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186" t="s">
        <v>246</v>
      </c>
      <c r="AT124" s="186" t="s">
        <v>241</v>
      </c>
      <c r="AU124" s="186" t="s">
        <v>80</v>
      </c>
      <c r="AY124" s="20" t="s">
        <v>239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20" t="s">
        <v>86</v>
      </c>
      <c r="BK124" s="187">
        <f>ROUND(I124*H124,2)</f>
        <v>0</v>
      </c>
      <c r="BL124" s="20" t="s">
        <v>246</v>
      </c>
      <c r="BM124" s="186" t="s">
        <v>1175</v>
      </c>
    </row>
    <row r="125" s="2" customFormat="1">
      <c r="A125" s="39"/>
      <c r="B125" s="174"/>
      <c r="C125" s="175" t="s">
        <v>429</v>
      </c>
      <c r="D125" s="175" t="s">
        <v>241</v>
      </c>
      <c r="E125" s="176" t="s">
        <v>5003</v>
      </c>
      <c r="F125" s="177" t="s">
        <v>5004</v>
      </c>
      <c r="G125" s="178" t="s">
        <v>470</v>
      </c>
      <c r="H125" s="179">
        <v>15</v>
      </c>
      <c r="I125" s="180"/>
      <c r="J125" s="181">
        <f>ROUND(I125*H125,2)</f>
        <v>0</v>
      </c>
      <c r="K125" s="177" t="s">
        <v>460</v>
      </c>
      <c r="L125" s="40"/>
      <c r="M125" s="182" t="s">
        <v>3</v>
      </c>
      <c r="N125" s="183" t="s">
        <v>45</v>
      </c>
      <c r="O125" s="73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186" t="s">
        <v>246</v>
      </c>
      <c r="AT125" s="186" t="s">
        <v>241</v>
      </c>
      <c r="AU125" s="186" t="s">
        <v>80</v>
      </c>
      <c r="AY125" s="20" t="s">
        <v>239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20" t="s">
        <v>86</v>
      </c>
      <c r="BK125" s="187">
        <f>ROUND(I125*H125,2)</f>
        <v>0</v>
      </c>
      <c r="BL125" s="20" t="s">
        <v>246</v>
      </c>
      <c r="BM125" s="186" t="s">
        <v>726</v>
      </c>
    </row>
    <row r="126" s="2" customFormat="1">
      <c r="A126" s="39"/>
      <c r="B126" s="174"/>
      <c r="C126" s="175" t="s">
        <v>433</v>
      </c>
      <c r="D126" s="175" t="s">
        <v>241</v>
      </c>
      <c r="E126" s="176" t="s">
        <v>5005</v>
      </c>
      <c r="F126" s="177" t="s">
        <v>5006</v>
      </c>
      <c r="G126" s="178" t="s">
        <v>470</v>
      </c>
      <c r="H126" s="179">
        <v>3</v>
      </c>
      <c r="I126" s="180"/>
      <c r="J126" s="181">
        <f>ROUND(I126*H126,2)</f>
        <v>0</v>
      </c>
      <c r="K126" s="177" t="s">
        <v>460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80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1201</v>
      </c>
    </row>
    <row r="127" s="2" customFormat="1">
      <c r="A127" s="39"/>
      <c r="B127" s="174"/>
      <c r="C127" s="175" t="s">
        <v>441</v>
      </c>
      <c r="D127" s="175" t="s">
        <v>241</v>
      </c>
      <c r="E127" s="176" t="s">
        <v>5007</v>
      </c>
      <c r="F127" s="177" t="s">
        <v>5008</v>
      </c>
      <c r="G127" s="178" t="s">
        <v>470</v>
      </c>
      <c r="H127" s="179">
        <v>13</v>
      </c>
      <c r="I127" s="180"/>
      <c r="J127" s="181">
        <f>ROUND(I127*H127,2)</f>
        <v>0</v>
      </c>
      <c r="K127" s="177" t="s">
        <v>460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246</v>
      </c>
      <c r="AT127" s="186" t="s">
        <v>241</v>
      </c>
      <c r="AU127" s="186" t="s">
        <v>80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246</v>
      </c>
      <c r="BM127" s="186" t="s">
        <v>1212</v>
      </c>
    </row>
    <row r="128" s="2" customFormat="1">
      <c r="A128" s="39"/>
      <c r="B128" s="174"/>
      <c r="C128" s="175" t="s">
        <v>446</v>
      </c>
      <c r="D128" s="175" t="s">
        <v>241</v>
      </c>
      <c r="E128" s="176" t="s">
        <v>5009</v>
      </c>
      <c r="F128" s="177" t="s">
        <v>5010</v>
      </c>
      <c r="G128" s="178" t="s">
        <v>470</v>
      </c>
      <c r="H128" s="179">
        <v>2</v>
      </c>
      <c r="I128" s="180"/>
      <c r="J128" s="181">
        <f>ROUND(I128*H128,2)</f>
        <v>0</v>
      </c>
      <c r="K128" s="177" t="s">
        <v>460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0</v>
      </c>
      <c r="R128" s="184">
        <f>Q128*H128</f>
        <v>0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246</v>
      </c>
      <c r="AT128" s="186" t="s">
        <v>241</v>
      </c>
      <c r="AU128" s="186" t="s">
        <v>80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1230</v>
      </c>
    </row>
    <row r="129" s="2" customFormat="1">
      <c r="A129" s="39"/>
      <c r="B129" s="174"/>
      <c r="C129" s="175" t="s">
        <v>542</v>
      </c>
      <c r="D129" s="175" t="s">
        <v>241</v>
      </c>
      <c r="E129" s="176" t="s">
        <v>5011</v>
      </c>
      <c r="F129" s="177" t="s">
        <v>5012</v>
      </c>
      <c r="G129" s="178" t="s">
        <v>470</v>
      </c>
      <c r="H129" s="179">
        <v>23</v>
      </c>
      <c r="I129" s="180"/>
      <c r="J129" s="181">
        <f>ROUND(I129*H129,2)</f>
        <v>0</v>
      </c>
      <c r="K129" s="177" t="s">
        <v>460</v>
      </c>
      <c r="L129" s="40"/>
      <c r="M129" s="182" t="s">
        <v>3</v>
      </c>
      <c r="N129" s="183" t="s">
        <v>45</v>
      </c>
      <c r="O129" s="73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246</v>
      </c>
      <c r="AT129" s="186" t="s">
        <v>241</v>
      </c>
      <c r="AU129" s="186" t="s">
        <v>80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246</v>
      </c>
      <c r="BM129" s="186" t="s">
        <v>1238</v>
      </c>
    </row>
    <row r="130" s="2" customFormat="1">
      <c r="A130" s="39"/>
      <c r="B130" s="174"/>
      <c r="C130" s="175" t="s">
        <v>1024</v>
      </c>
      <c r="D130" s="175" t="s">
        <v>241</v>
      </c>
      <c r="E130" s="176" t="s">
        <v>5013</v>
      </c>
      <c r="F130" s="177" t="s">
        <v>5014</v>
      </c>
      <c r="G130" s="178" t="s">
        <v>470</v>
      </c>
      <c r="H130" s="179">
        <v>1</v>
      </c>
      <c r="I130" s="180"/>
      <c r="J130" s="181">
        <f>ROUND(I130*H130,2)</f>
        <v>0</v>
      </c>
      <c r="K130" s="177" t="s">
        <v>460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246</v>
      </c>
      <c r="AT130" s="186" t="s">
        <v>241</v>
      </c>
      <c r="AU130" s="186" t="s">
        <v>80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246</v>
      </c>
      <c r="BM130" s="186" t="s">
        <v>1247</v>
      </c>
    </row>
    <row r="131" s="2" customFormat="1">
      <c r="A131" s="39"/>
      <c r="B131" s="174"/>
      <c r="C131" s="175" t="s">
        <v>1028</v>
      </c>
      <c r="D131" s="175" t="s">
        <v>241</v>
      </c>
      <c r="E131" s="176" t="s">
        <v>5015</v>
      </c>
      <c r="F131" s="177" t="s">
        <v>5016</v>
      </c>
      <c r="G131" s="178" t="s">
        <v>470</v>
      </c>
      <c r="H131" s="179">
        <v>5</v>
      </c>
      <c r="I131" s="180"/>
      <c r="J131" s="181">
        <f>ROUND(I131*H131,2)</f>
        <v>0</v>
      </c>
      <c r="K131" s="177" t="s">
        <v>460</v>
      </c>
      <c r="L131" s="40"/>
      <c r="M131" s="182" t="s">
        <v>3</v>
      </c>
      <c r="N131" s="183" t="s">
        <v>45</v>
      </c>
      <c r="O131" s="73"/>
      <c r="P131" s="184">
        <f>O131*H131</f>
        <v>0</v>
      </c>
      <c r="Q131" s="184">
        <v>0</v>
      </c>
      <c r="R131" s="184">
        <f>Q131*H131</f>
        <v>0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246</v>
      </c>
      <c r="AT131" s="186" t="s">
        <v>241</v>
      </c>
      <c r="AU131" s="186" t="s">
        <v>80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246</v>
      </c>
      <c r="BM131" s="186" t="s">
        <v>1257</v>
      </c>
    </row>
    <row r="132" s="2" customFormat="1">
      <c r="A132" s="39"/>
      <c r="B132" s="174"/>
      <c r="C132" s="175" t="s">
        <v>1032</v>
      </c>
      <c r="D132" s="175" t="s">
        <v>241</v>
      </c>
      <c r="E132" s="176" t="s">
        <v>5017</v>
      </c>
      <c r="F132" s="177" t="s">
        <v>5018</v>
      </c>
      <c r="G132" s="178" t="s">
        <v>470</v>
      </c>
      <c r="H132" s="179">
        <v>5</v>
      </c>
      <c r="I132" s="180"/>
      <c r="J132" s="181">
        <f>ROUND(I132*H132,2)</f>
        <v>0</v>
      </c>
      <c r="K132" s="177" t="s">
        <v>460</v>
      </c>
      <c r="L132" s="40"/>
      <c r="M132" s="182" t="s">
        <v>3</v>
      </c>
      <c r="N132" s="183" t="s">
        <v>45</v>
      </c>
      <c r="O132" s="73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246</v>
      </c>
      <c r="AT132" s="186" t="s">
        <v>241</v>
      </c>
      <c r="AU132" s="186" t="s">
        <v>80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1268</v>
      </c>
    </row>
    <row r="133" s="2" customFormat="1">
      <c r="A133" s="39"/>
      <c r="B133" s="174"/>
      <c r="C133" s="175" t="s">
        <v>1044</v>
      </c>
      <c r="D133" s="175" t="s">
        <v>241</v>
      </c>
      <c r="E133" s="176" t="s">
        <v>5019</v>
      </c>
      <c r="F133" s="177" t="s">
        <v>5020</v>
      </c>
      <c r="G133" s="178" t="s">
        <v>470</v>
      </c>
      <c r="H133" s="179">
        <v>16</v>
      </c>
      <c r="I133" s="180"/>
      <c r="J133" s="181">
        <f>ROUND(I133*H133,2)</f>
        <v>0</v>
      </c>
      <c r="K133" s="177" t="s">
        <v>460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</v>
      </c>
      <c r="R133" s="184">
        <f>Q133*H133</f>
        <v>0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246</v>
      </c>
      <c r="AT133" s="186" t="s">
        <v>241</v>
      </c>
      <c r="AU133" s="186" t="s">
        <v>80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246</v>
      </c>
      <c r="BM133" s="186" t="s">
        <v>1280</v>
      </c>
    </row>
    <row r="134" s="2" customFormat="1">
      <c r="A134" s="39"/>
      <c r="B134" s="174"/>
      <c r="C134" s="175" t="s">
        <v>1048</v>
      </c>
      <c r="D134" s="175" t="s">
        <v>241</v>
      </c>
      <c r="E134" s="176" t="s">
        <v>5021</v>
      </c>
      <c r="F134" s="177" t="s">
        <v>5022</v>
      </c>
      <c r="G134" s="178" t="s">
        <v>470</v>
      </c>
      <c r="H134" s="179">
        <v>87</v>
      </c>
      <c r="I134" s="180"/>
      <c r="J134" s="181">
        <f>ROUND(I134*H134,2)</f>
        <v>0</v>
      </c>
      <c r="K134" s="177" t="s">
        <v>460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</v>
      </c>
      <c r="R134" s="184">
        <f>Q134*H134</f>
        <v>0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80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1288</v>
      </c>
    </row>
    <row r="135" s="2" customFormat="1">
      <c r="A135" s="39"/>
      <c r="B135" s="174"/>
      <c r="C135" s="175" t="s">
        <v>1053</v>
      </c>
      <c r="D135" s="175" t="s">
        <v>241</v>
      </c>
      <c r="E135" s="176" t="s">
        <v>5023</v>
      </c>
      <c r="F135" s="177" t="s">
        <v>5024</v>
      </c>
      <c r="G135" s="178" t="s">
        <v>470</v>
      </c>
      <c r="H135" s="179">
        <v>87</v>
      </c>
      <c r="I135" s="180"/>
      <c r="J135" s="181">
        <f>ROUND(I135*H135,2)</f>
        <v>0</v>
      </c>
      <c r="K135" s="177" t="s">
        <v>460</v>
      </c>
      <c r="L135" s="40"/>
      <c r="M135" s="182" t="s">
        <v>3</v>
      </c>
      <c r="N135" s="183" t="s">
        <v>45</v>
      </c>
      <c r="O135" s="73"/>
      <c r="P135" s="184">
        <f>O135*H135</f>
        <v>0</v>
      </c>
      <c r="Q135" s="184">
        <v>0</v>
      </c>
      <c r="R135" s="184">
        <f>Q135*H135</f>
        <v>0</v>
      </c>
      <c r="S135" s="184">
        <v>0</v>
      </c>
      <c r="T135" s="185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246</v>
      </c>
      <c r="AT135" s="186" t="s">
        <v>241</v>
      </c>
      <c r="AU135" s="186" t="s">
        <v>80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246</v>
      </c>
      <c r="BM135" s="186" t="s">
        <v>1303</v>
      </c>
    </row>
    <row r="136" s="2" customFormat="1">
      <c r="A136" s="39"/>
      <c r="B136" s="174"/>
      <c r="C136" s="175" t="s">
        <v>1057</v>
      </c>
      <c r="D136" s="175" t="s">
        <v>241</v>
      </c>
      <c r="E136" s="176" t="s">
        <v>5025</v>
      </c>
      <c r="F136" s="177" t="s">
        <v>5026</v>
      </c>
      <c r="G136" s="178" t="s">
        <v>470</v>
      </c>
      <c r="H136" s="179">
        <v>87</v>
      </c>
      <c r="I136" s="180"/>
      <c r="J136" s="181">
        <f>ROUND(I136*H136,2)</f>
        <v>0</v>
      </c>
      <c r="K136" s="177" t="s">
        <v>460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246</v>
      </c>
      <c r="AT136" s="186" t="s">
        <v>241</v>
      </c>
      <c r="AU136" s="186" t="s">
        <v>80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246</v>
      </c>
      <c r="BM136" s="186" t="s">
        <v>1320</v>
      </c>
    </row>
    <row r="137" s="2" customFormat="1">
      <c r="A137" s="39"/>
      <c r="B137" s="174"/>
      <c r="C137" s="175" t="s">
        <v>1061</v>
      </c>
      <c r="D137" s="175" t="s">
        <v>241</v>
      </c>
      <c r="E137" s="176" t="s">
        <v>5027</v>
      </c>
      <c r="F137" s="177" t="s">
        <v>5028</v>
      </c>
      <c r="G137" s="178" t="s">
        <v>470</v>
      </c>
      <c r="H137" s="179">
        <v>2</v>
      </c>
      <c r="I137" s="180"/>
      <c r="J137" s="181">
        <f>ROUND(I137*H137,2)</f>
        <v>0</v>
      </c>
      <c r="K137" s="177" t="s">
        <v>460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</v>
      </c>
      <c r="R137" s="184">
        <f>Q137*H137</f>
        <v>0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246</v>
      </c>
      <c r="AT137" s="186" t="s">
        <v>241</v>
      </c>
      <c r="AU137" s="186" t="s">
        <v>80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1329</v>
      </c>
    </row>
    <row r="138" s="12" customFormat="1" ht="25.92" customHeight="1">
      <c r="A138" s="12"/>
      <c r="B138" s="161"/>
      <c r="C138" s="12"/>
      <c r="D138" s="162" t="s">
        <v>72</v>
      </c>
      <c r="E138" s="163" t="s">
        <v>3087</v>
      </c>
      <c r="F138" s="163" t="s">
        <v>3087</v>
      </c>
      <c r="G138" s="12"/>
      <c r="H138" s="12"/>
      <c r="I138" s="164"/>
      <c r="J138" s="165">
        <f>BK138</f>
        <v>0</v>
      </c>
      <c r="K138" s="12"/>
      <c r="L138" s="161"/>
      <c r="M138" s="166"/>
      <c r="N138" s="167"/>
      <c r="O138" s="167"/>
      <c r="P138" s="168">
        <f>SUM(P139:P149)</f>
        <v>0</v>
      </c>
      <c r="Q138" s="167"/>
      <c r="R138" s="168">
        <f>SUM(R139:R149)</f>
        <v>0</v>
      </c>
      <c r="S138" s="167"/>
      <c r="T138" s="169">
        <f>SUM(T139:T149)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62" t="s">
        <v>80</v>
      </c>
      <c r="AT138" s="170" t="s">
        <v>72</v>
      </c>
      <c r="AU138" s="170" t="s">
        <v>73</v>
      </c>
      <c r="AY138" s="162" t="s">
        <v>239</v>
      </c>
      <c r="BK138" s="171">
        <f>SUM(BK139:BK149)</f>
        <v>0</v>
      </c>
    </row>
    <row r="139" s="2" customFormat="1">
      <c r="A139" s="39"/>
      <c r="B139" s="174"/>
      <c r="C139" s="175" t="s">
        <v>1068</v>
      </c>
      <c r="D139" s="175" t="s">
        <v>241</v>
      </c>
      <c r="E139" s="176" t="s">
        <v>3088</v>
      </c>
      <c r="F139" s="177" t="s">
        <v>3089</v>
      </c>
      <c r="G139" s="178" t="s">
        <v>326</v>
      </c>
      <c r="H139" s="179">
        <v>400</v>
      </c>
      <c r="I139" s="180"/>
      <c r="J139" s="181">
        <f>ROUND(I139*H139,2)</f>
        <v>0</v>
      </c>
      <c r="K139" s="177" t="s">
        <v>460</v>
      </c>
      <c r="L139" s="40"/>
      <c r="M139" s="182" t="s">
        <v>3</v>
      </c>
      <c r="N139" s="183" t="s">
        <v>45</v>
      </c>
      <c r="O139" s="73"/>
      <c r="P139" s="184">
        <f>O139*H139</f>
        <v>0</v>
      </c>
      <c r="Q139" s="184">
        <v>0</v>
      </c>
      <c r="R139" s="184">
        <f>Q139*H139</f>
        <v>0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246</v>
      </c>
      <c r="AT139" s="186" t="s">
        <v>241</v>
      </c>
      <c r="AU139" s="186" t="s">
        <v>80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1342</v>
      </c>
    </row>
    <row r="140" s="2" customFormat="1">
      <c r="A140" s="39"/>
      <c r="B140" s="174"/>
      <c r="C140" s="175" t="s">
        <v>1073</v>
      </c>
      <c r="D140" s="175" t="s">
        <v>241</v>
      </c>
      <c r="E140" s="176" t="s">
        <v>3090</v>
      </c>
      <c r="F140" s="177" t="s">
        <v>3091</v>
      </c>
      <c r="G140" s="178" t="s">
        <v>470</v>
      </c>
      <c r="H140" s="179">
        <v>5</v>
      </c>
      <c r="I140" s="180"/>
      <c r="J140" s="181">
        <f>ROUND(I140*H140,2)</f>
        <v>0</v>
      </c>
      <c r="K140" s="177" t="s">
        <v>460</v>
      </c>
      <c r="L140" s="40"/>
      <c r="M140" s="182" t="s">
        <v>3</v>
      </c>
      <c r="N140" s="183" t="s">
        <v>45</v>
      </c>
      <c r="O140" s="73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246</v>
      </c>
      <c r="AT140" s="186" t="s">
        <v>241</v>
      </c>
      <c r="AU140" s="186" t="s">
        <v>80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1353</v>
      </c>
    </row>
    <row r="141" s="2" customFormat="1">
      <c r="A141" s="39"/>
      <c r="B141" s="174"/>
      <c r="C141" s="175" t="s">
        <v>1105</v>
      </c>
      <c r="D141" s="175" t="s">
        <v>241</v>
      </c>
      <c r="E141" s="176" t="s">
        <v>3092</v>
      </c>
      <c r="F141" s="177" t="s">
        <v>3093</v>
      </c>
      <c r="G141" s="178" t="s">
        <v>470</v>
      </c>
      <c r="H141" s="179">
        <v>20</v>
      </c>
      <c r="I141" s="180"/>
      <c r="J141" s="181">
        <f>ROUND(I141*H141,2)</f>
        <v>0</v>
      </c>
      <c r="K141" s="177" t="s">
        <v>460</v>
      </c>
      <c r="L141" s="40"/>
      <c r="M141" s="182" t="s">
        <v>3</v>
      </c>
      <c r="N141" s="183" t="s">
        <v>45</v>
      </c>
      <c r="O141" s="73"/>
      <c r="P141" s="184">
        <f>O141*H141</f>
        <v>0</v>
      </c>
      <c r="Q141" s="184">
        <v>0</v>
      </c>
      <c r="R141" s="184">
        <f>Q141*H141</f>
        <v>0</v>
      </c>
      <c r="S141" s="184">
        <v>0</v>
      </c>
      <c r="T141" s="185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186" t="s">
        <v>246</v>
      </c>
      <c r="AT141" s="186" t="s">
        <v>241</v>
      </c>
      <c r="AU141" s="186" t="s">
        <v>80</v>
      </c>
      <c r="AY141" s="20" t="s">
        <v>239</v>
      </c>
      <c r="BE141" s="187">
        <f>IF(N141="základní",J141,0)</f>
        <v>0</v>
      </c>
      <c r="BF141" s="187">
        <f>IF(N141="snížená",J141,0)</f>
        <v>0</v>
      </c>
      <c r="BG141" s="187">
        <f>IF(N141="zákl. přenesená",J141,0)</f>
        <v>0</v>
      </c>
      <c r="BH141" s="187">
        <f>IF(N141="sníž. přenesená",J141,0)</f>
        <v>0</v>
      </c>
      <c r="BI141" s="187">
        <f>IF(N141="nulová",J141,0)</f>
        <v>0</v>
      </c>
      <c r="BJ141" s="20" t="s">
        <v>86</v>
      </c>
      <c r="BK141" s="187">
        <f>ROUND(I141*H141,2)</f>
        <v>0</v>
      </c>
      <c r="BL141" s="20" t="s">
        <v>246</v>
      </c>
      <c r="BM141" s="186" t="s">
        <v>1362</v>
      </c>
    </row>
    <row r="142" s="2" customFormat="1">
      <c r="A142" s="39"/>
      <c r="B142" s="174"/>
      <c r="C142" s="175" t="s">
        <v>1110</v>
      </c>
      <c r="D142" s="175" t="s">
        <v>241</v>
      </c>
      <c r="E142" s="176" t="s">
        <v>3094</v>
      </c>
      <c r="F142" s="177" t="s">
        <v>3095</v>
      </c>
      <c r="G142" s="178" t="s">
        <v>470</v>
      </c>
      <c r="H142" s="179">
        <v>10</v>
      </c>
      <c r="I142" s="180"/>
      <c r="J142" s="181">
        <f>ROUND(I142*H142,2)</f>
        <v>0</v>
      </c>
      <c r="K142" s="177" t="s">
        <v>460</v>
      </c>
      <c r="L142" s="40"/>
      <c r="M142" s="182" t="s">
        <v>3</v>
      </c>
      <c r="N142" s="183" t="s">
        <v>45</v>
      </c>
      <c r="O142" s="73"/>
      <c r="P142" s="184">
        <f>O142*H142</f>
        <v>0</v>
      </c>
      <c r="Q142" s="184">
        <v>0</v>
      </c>
      <c r="R142" s="184">
        <f>Q142*H142</f>
        <v>0</v>
      </c>
      <c r="S142" s="184">
        <v>0</v>
      </c>
      <c r="T142" s="18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186" t="s">
        <v>246</v>
      </c>
      <c r="AT142" s="186" t="s">
        <v>241</v>
      </c>
      <c r="AU142" s="186" t="s">
        <v>80</v>
      </c>
      <c r="AY142" s="20" t="s">
        <v>239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20" t="s">
        <v>86</v>
      </c>
      <c r="BK142" s="187">
        <f>ROUND(I142*H142,2)</f>
        <v>0</v>
      </c>
      <c r="BL142" s="20" t="s">
        <v>246</v>
      </c>
      <c r="BM142" s="186" t="s">
        <v>1373</v>
      </c>
    </row>
    <row r="143" s="2" customFormat="1" ht="44.25" customHeight="1">
      <c r="A143" s="39"/>
      <c r="B143" s="174"/>
      <c r="C143" s="175" t="s">
        <v>1115</v>
      </c>
      <c r="D143" s="175" t="s">
        <v>241</v>
      </c>
      <c r="E143" s="176" t="s">
        <v>3100</v>
      </c>
      <c r="F143" s="177" t="s">
        <v>3101</v>
      </c>
      <c r="G143" s="178" t="s">
        <v>470</v>
      </c>
      <c r="H143" s="179">
        <v>5</v>
      </c>
      <c r="I143" s="180"/>
      <c r="J143" s="181">
        <f>ROUND(I143*H143,2)</f>
        <v>0</v>
      </c>
      <c r="K143" s="177" t="s">
        <v>460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0</v>
      </c>
      <c r="R143" s="184">
        <f>Q143*H143</f>
        <v>0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246</v>
      </c>
      <c r="AT143" s="186" t="s">
        <v>241</v>
      </c>
      <c r="AU143" s="186" t="s">
        <v>80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246</v>
      </c>
      <c r="BM143" s="186" t="s">
        <v>1384</v>
      </c>
    </row>
    <row r="144" s="2" customFormat="1" ht="44.25" customHeight="1">
      <c r="A144" s="39"/>
      <c r="B144" s="174"/>
      <c r="C144" s="175" t="s">
        <v>1123</v>
      </c>
      <c r="D144" s="175" t="s">
        <v>241</v>
      </c>
      <c r="E144" s="176" t="s">
        <v>3096</v>
      </c>
      <c r="F144" s="177" t="s">
        <v>3097</v>
      </c>
      <c r="G144" s="178" t="s">
        <v>470</v>
      </c>
      <c r="H144" s="179">
        <v>100</v>
      </c>
      <c r="I144" s="180"/>
      <c r="J144" s="181">
        <f>ROUND(I144*H144,2)</f>
        <v>0</v>
      </c>
      <c r="K144" s="177" t="s">
        <v>460</v>
      </c>
      <c r="L144" s="40"/>
      <c r="M144" s="182" t="s">
        <v>3</v>
      </c>
      <c r="N144" s="183" t="s">
        <v>45</v>
      </c>
      <c r="O144" s="73"/>
      <c r="P144" s="184">
        <f>O144*H144</f>
        <v>0</v>
      </c>
      <c r="Q144" s="184">
        <v>0</v>
      </c>
      <c r="R144" s="184">
        <f>Q144*H144</f>
        <v>0</v>
      </c>
      <c r="S144" s="184">
        <v>0</v>
      </c>
      <c r="T144" s="18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186" t="s">
        <v>246</v>
      </c>
      <c r="AT144" s="186" t="s">
        <v>241</v>
      </c>
      <c r="AU144" s="186" t="s">
        <v>80</v>
      </c>
      <c r="AY144" s="20" t="s">
        <v>239</v>
      </c>
      <c r="BE144" s="187">
        <f>IF(N144="základní",J144,0)</f>
        <v>0</v>
      </c>
      <c r="BF144" s="187">
        <f>IF(N144="snížená",J144,0)</f>
        <v>0</v>
      </c>
      <c r="BG144" s="187">
        <f>IF(N144="zákl. přenesená",J144,0)</f>
        <v>0</v>
      </c>
      <c r="BH144" s="187">
        <f>IF(N144="sníž. přenesená",J144,0)</f>
        <v>0</v>
      </c>
      <c r="BI144" s="187">
        <f>IF(N144="nulová",J144,0)</f>
        <v>0</v>
      </c>
      <c r="BJ144" s="20" t="s">
        <v>86</v>
      </c>
      <c r="BK144" s="187">
        <f>ROUND(I144*H144,2)</f>
        <v>0</v>
      </c>
      <c r="BL144" s="20" t="s">
        <v>246</v>
      </c>
      <c r="BM144" s="186" t="s">
        <v>1392</v>
      </c>
    </row>
    <row r="145" s="2" customFormat="1" ht="55.5" customHeight="1">
      <c r="A145" s="39"/>
      <c r="B145" s="174"/>
      <c r="C145" s="175" t="s">
        <v>1128</v>
      </c>
      <c r="D145" s="175" t="s">
        <v>241</v>
      </c>
      <c r="E145" s="176" t="s">
        <v>3098</v>
      </c>
      <c r="F145" s="177" t="s">
        <v>3099</v>
      </c>
      <c r="G145" s="178" t="s">
        <v>470</v>
      </c>
      <c r="H145" s="179">
        <v>200</v>
      </c>
      <c r="I145" s="180"/>
      <c r="J145" s="181">
        <f>ROUND(I145*H145,2)</f>
        <v>0</v>
      </c>
      <c r="K145" s="177" t="s">
        <v>460</v>
      </c>
      <c r="L145" s="40"/>
      <c r="M145" s="182" t="s">
        <v>3</v>
      </c>
      <c r="N145" s="183" t="s">
        <v>45</v>
      </c>
      <c r="O145" s="73"/>
      <c r="P145" s="184">
        <f>O145*H145</f>
        <v>0</v>
      </c>
      <c r="Q145" s="184">
        <v>0</v>
      </c>
      <c r="R145" s="184">
        <f>Q145*H145</f>
        <v>0</v>
      </c>
      <c r="S145" s="184">
        <v>0</v>
      </c>
      <c r="T145" s="18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186" t="s">
        <v>246</v>
      </c>
      <c r="AT145" s="186" t="s">
        <v>241</v>
      </c>
      <c r="AU145" s="186" t="s">
        <v>80</v>
      </c>
      <c r="AY145" s="20" t="s">
        <v>239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20" t="s">
        <v>86</v>
      </c>
      <c r="BK145" s="187">
        <f>ROUND(I145*H145,2)</f>
        <v>0</v>
      </c>
      <c r="BL145" s="20" t="s">
        <v>246</v>
      </c>
      <c r="BM145" s="186" t="s">
        <v>1408</v>
      </c>
    </row>
    <row r="146" s="2" customFormat="1">
      <c r="A146" s="39"/>
      <c r="B146" s="174"/>
      <c r="C146" s="175" t="s">
        <v>1141</v>
      </c>
      <c r="D146" s="175" t="s">
        <v>241</v>
      </c>
      <c r="E146" s="176" t="s">
        <v>3081</v>
      </c>
      <c r="F146" s="177" t="s">
        <v>3082</v>
      </c>
      <c r="G146" s="178" t="s">
        <v>470</v>
      </c>
      <c r="H146" s="179">
        <v>4</v>
      </c>
      <c r="I146" s="180"/>
      <c r="J146" s="181">
        <f>ROUND(I146*H146,2)</f>
        <v>0</v>
      </c>
      <c r="K146" s="177" t="s">
        <v>460</v>
      </c>
      <c r="L146" s="40"/>
      <c r="M146" s="182" t="s">
        <v>3</v>
      </c>
      <c r="N146" s="183" t="s">
        <v>45</v>
      </c>
      <c r="O146" s="73"/>
      <c r="P146" s="184">
        <f>O146*H146</f>
        <v>0</v>
      </c>
      <c r="Q146" s="184">
        <v>0</v>
      </c>
      <c r="R146" s="184">
        <f>Q146*H146</f>
        <v>0</v>
      </c>
      <c r="S146" s="184">
        <v>0</v>
      </c>
      <c r="T146" s="18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186" t="s">
        <v>246</v>
      </c>
      <c r="AT146" s="186" t="s">
        <v>241</v>
      </c>
      <c r="AU146" s="186" t="s">
        <v>80</v>
      </c>
      <c r="AY146" s="20" t="s">
        <v>239</v>
      </c>
      <c r="BE146" s="187">
        <f>IF(N146="základní",J146,0)</f>
        <v>0</v>
      </c>
      <c r="BF146" s="187">
        <f>IF(N146="snížená",J146,0)</f>
        <v>0</v>
      </c>
      <c r="BG146" s="187">
        <f>IF(N146="zákl. přenesená",J146,0)</f>
        <v>0</v>
      </c>
      <c r="BH146" s="187">
        <f>IF(N146="sníž. přenesená",J146,0)</f>
        <v>0</v>
      </c>
      <c r="BI146" s="187">
        <f>IF(N146="nulová",J146,0)</f>
        <v>0</v>
      </c>
      <c r="BJ146" s="20" t="s">
        <v>86</v>
      </c>
      <c r="BK146" s="187">
        <f>ROUND(I146*H146,2)</f>
        <v>0</v>
      </c>
      <c r="BL146" s="20" t="s">
        <v>246</v>
      </c>
      <c r="BM146" s="186" t="s">
        <v>1417</v>
      </c>
    </row>
    <row r="147" s="2" customFormat="1" ht="55.5" customHeight="1">
      <c r="A147" s="39"/>
      <c r="B147" s="174"/>
      <c r="C147" s="175" t="s">
        <v>1146</v>
      </c>
      <c r="D147" s="175" t="s">
        <v>241</v>
      </c>
      <c r="E147" s="176" t="s">
        <v>3102</v>
      </c>
      <c r="F147" s="177" t="s">
        <v>3103</v>
      </c>
      <c r="G147" s="178" t="s">
        <v>470</v>
      </c>
      <c r="H147" s="179">
        <v>4</v>
      </c>
      <c r="I147" s="180"/>
      <c r="J147" s="181">
        <f>ROUND(I147*H147,2)</f>
        <v>0</v>
      </c>
      <c r="K147" s="177" t="s">
        <v>460</v>
      </c>
      <c r="L147" s="40"/>
      <c r="M147" s="182" t="s">
        <v>3</v>
      </c>
      <c r="N147" s="183" t="s">
        <v>45</v>
      </c>
      <c r="O147" s="73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246</v>
      </c>
      <c r="AT147" s="186" t="s">
        <v>241</v>
      </c>
      <c r="AU147" s="186" t="s">
        <v>80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1425</v>
      </c>
    </row>
    <row r="148" s="2" customFormat="1">
      <c r="A148" s="39"/>
      <c r="B148" s="174"/>
      <c r="C148" s="175" t="s">
        <v>1150</v>
      </c>
      <c r="D148" s="175" t="s">
        <v>241</v>
      </c>
      <c r="E148" s="176" t="s">
        <v>3104</v>
      </c>
      <c r="F148" s="177" t="s">
        <v>3105</v>
      </c>
      <c r="G148" s="178" t="s">
        <v>470</v>
      </c>
      <c r="H148" s="179">
        <v>4</v>
      </c>
      <c r="I148" s="180"/>
      <c r="J148" s="181">
        <f>ROUND(I148*H148,2)</f>
        <v>0</v>
      </c>
      <c r="K148" s="177" t="s">
        <v>460</v>
      </c>
      <c r="L148" s="40"/>
      <c r="M148" s="182" t="s">
        <v>3</v>
      </c>
      <c r="N148" s="183" t="s">
        <v>45</v>
      </c>
      <c r="O148" s="73"/>
      <c r="P148" s="184">
        <f>O148*H148</f>
        <v>0</v>
      </c>
      <c r="Q148" s="184">
        <v>0</v>
      </c>
      <c r="R148" s="184">
        <f>Q148*H148</f>
        <v>0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246</v>
      </c>
      <c r="AT148" s="186" t="s">
        <v>241</v>
      </c>
      <c r="AU148" s="186" t="s">
        <v>80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1438</v>
      </c>
    </row>
    <row r="149" s="2" customFormat="1" ht="44.25" customHeight="1">
      <c r="A149" s="39"/>
      <c r="B149" s="174"/>
      <c r="C149" s="175" t="s">
        <v>1154</v>
      </c>
      <c r="D149" s="175" t="s">
        <v>241</v>
      </c>
      <c r="E149" s="176" t="s">
        <v>3106</v>
      </c>
      <c r="F149" s="177" t="s">
        <v>3107</v>
      </c>
      <c r="G149" s="178" t="s">
        <v>470</v>
      </c>
      <c r="H149" s="179">
        <v>16</v>
      </c>
      <c r="I149" s="180"/>
      <c r="J149" s="181">
        <f>ROUND(I149*H149,2)</f>
        <v>0</v>
      </c>
      <c r="K149" s="177" t="s">
        <v>460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0</v>
      </c>
      <c r="R149" s="184">
        <f>Q149*H149</f>
        <v>0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246</v>
      </c>
      <c r="AT149" s="186" t="s">
        <v>241</v>
      </c>
      <c r="AU149" s="186" t="s">
        <v>80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246</v>
      </c>
      <c r="BM149" s="186" t="s">
        <v>1453</v>
      </c>
    </row>
    <row r="150" s="12" customFormat="1" ht="25.92" customHeight="1">
      <c r="A150" s="12"/>
      <c r="B150" s="161"/>
      <c r="C150" s="12"/>
      <c r="D150" s="162" t="s">
        <v>72</v>
      </c>
      <c r="E150" s="163" t="s">
        <v>3108</v>
      </c>
      <c r="F150" s="163" t="s">
        <v>3108</v>
      </c>
      <c r="G150" s="12"/>
      <c r="H150" s="12"/>
      <c r="I150" s="164"/>
      <c r="J150" s="165">
        <f>BK150</f>
        <v>0</v>
      </c>
      <c r="K150" s="12"/>
      <c r="L150" s="161"/>
      <c r="M150" s="166"/>
      <c r="N150" s="167"/>
      <c r="O150" s="167"/>
      <c r="P150" s="168">
        <f>SUM(P151:P164)</f>
        <v>0</v>
      </c>
      <c r="Q150" s="167"/>
      <c r="R150" s="168">
        <f>SUM(R151:R164)</f>
        <v>0</v>
      </c>
      <c r="S150" s="167"/>
      <c r="T150" s="169">
        <f>SUM(T151:T164)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162" t="s">
        <v>80</v>
      </c>
      <c r="AT150" s="170" t="s">
        <v>72</v>
      </c>
      <c r="AU150" s="170" t="s">
        <v>73</v>
      </c>
      <c r="AY150" s="162" t="s">
        <v>239</v>
      </c>
      <c r="BK150" s="171">
        <f>SUM(BK151:BK164)</f>
        <v>0</v>
      </c>
    </row>
    <row r="151" s="2" customFormat="1" ht="55.5" customHeight="1">
      <c r="A151" s="39"/>
      <c r="B151" s="174"/>
      <c r="C151" s="175" t="s">
        <v>1163</v>
      </c>
      <c r="D151" s="175" t="s">
        <v>241</v>
      </c>
      <c r="E151" s="176" t="s">
        <v>4988</v>
      </c>
      <c r="F151" s="177" t="s">
        <v>4989</v>
      </c>
      <c r="G151" s="178" t="s">
        <v>470</v>
      </c>
      <c r="H151" s="179">
        <v>2</v>
      </c>
      <c r="I151" s="180"/>
      <c r="J151" s="181">
        <f>ROUND(I151*H151,2)</f>
        <v>0</v>
      </c>
      <c r="K151" s="177" t="s">
        <v>460</v>
      </c>
      <c r="L151" s="40"/>
      <c r="M151" s="182" t="s">
        <v>3</v>
      </c>
      <c r="N151" s="183" t="s">
        <v>45</v>
      </c>
      <c r="O151" s="73"/>
      <c r="P151" s="184">
        <f>O151*H151</f>
        <v>0</v>
      </c>
      <c r="Q151" s="184">
        <v>0</v>
      </c>
      <c r="R151" s="184">
        <f>Q151*H151</f>
        <v>0</v>
      </c>
      <c r="S151" s="184">
        <v>0</v>
      </c>
      <c r="T151" s="18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186" t="s">
        <v>246</v>
      </c>
      <c r="AT151" s="186" t="s">
        <v>241</v>
      </c>
      <c r="AU151" s="186" t="s">
        <v>80</v>
      </c>
      <c r="AY151" s="20" t="s">
        <v>239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20" t="s">
        <v>86</v>
      </c>
      <c r="BK151" s="187">
        <f>ROUND(I151*H151,2)</f>
        <v>0</v>
      </c>
      <c r="BL151" s="20" t="s">
        <v>246</v>
      </c>
      <c r="BM151" s="186" t="s">
        <v>1464</v>
      </c>
    </row>
    <row r="152" s="2" customFormat="1">
      <c r="A152" s="39"/>
      <c r="B152" s="174"/>
      <c r="C152" s="175" t="s">
        <v>1169</v>
      </c>
      <c r="D152" s="175" t="s">
        <v>241</v>
      </c>
      <c r="E152" s="176" t="s">
        <v>5029</v>
      </c>
      <c r="F152" s="177" t="s">
        <v>5030</v>
      </c>
      <c r="G152" s="178" t="s">
        <v>470</v>
      </c>
      <c r="H152" s="179">
        <v>1</v>
      </c>
      <c r="I152" s="180"/>
      <c r="J152" s="181">
        <f>ROUND(I152*H152,2)</f>
        <v>0</v>
      </c>
      <c r="K152" s="177" t="s">
        <v>460</v>
      </c>
      <c r="L152" s="40"/>
      <c r="M152" s="182" t="s">
        <v>3</v>
      </c>
      <c r="N152" s="183" t="s">
        <v>45</v>
      </c>
      <c r="O152" s="73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186" t="s">
        <v>246</v>
      </c>
      <c r="AT152" s="186" t="s">
        <v>241</v>
      </c>
      <c r="AU152" s="186" t="s">
        <v>80</v>
      </c>
      <c r="AY152" s="20" t="s">
        <v>239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20" t="s">
        <v>86</v>
      </c>
      <c r="BK152" s="187">
        <f>ROUND(I152*H152,2)</f>
        <v>0</v>
      </c>
      <c r="BL152" s="20" t="s">
        <v>246</v>
      </c>
      <c r="BM152" s="186" t="s">
        <v>1478</v>
      </c>
    </row>
    <row r="153" s="2" customFormat="1" ht="44.25" customHeight="1">
      <c r="A153" s="39"/>
      <c r="B153" s="174"/>
      <c r="C153" s="175" t="s">
        <v>1175</v>
      </c>
      <c r="D153" s="175" t="s">
        <v>241</v>
      </c>
      <c r="E153" s="176" t="s">
        <v>5031</v>
      </c>
      <c r="F153" s="177" t="s">
        <v>5032</v>
      </c>
      <c r="G153" s="178" t="s">
        <v>470</v>
      </c>
      <c r="H153" s="179">
        <v>1</v>
      </c>
      <c r="I153" s="180"/>
      <c r="J153" s="181">
        <f>ROUND(I153*H153,2)</f>
        <v>0</v>
      </c>
      <c r="K153" s="177" t="s">
        <v>460</v>
      </c>
      <c r="L153" s="40"/>
      <c r="M153" s="182" t="s">
        <v>3</v>
      </c>
      <c r="N153" s="183" t="s">
        <v>45</v>
      </c>
      <c r="O153" s="73"/>
      <c r="P153" s="184">
        <f>O153*H153</f>
        <v>0</v>
      </c>
      <c r="Q153" s="184">
        <v>0</v>
      </c>
      <c r="R153" s="184">
        <f>Q153*H153</f>
        <v>0</v>
      </c>
      <c r="S153" s="184">
        <v>0</v>
      </c>
      <c r="T153" s="18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186" t="s">
        <v>246</v>
      </c>
      <c r="AT153" s="186" t="s">
        <v>241</v>
      </c>
      <c r="AU153" s="186" t="s">
        <v>80</v>
      </c>
      <c r="AY153" s="20" t="s">
        <v>239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20" t="s">
        <v>86</v>
      </c>
      <c r="BK153" s="187">
        <f>ROUND(I153*H153,2)</f>
        <v>0</v>
      </c>
      <c r="BL153" s="20" t="s">
        <v>246</v>
      </c>
      <c r="BM153" s="186" t="s">
        <v>1487</v>
      </c>
    </row>
    <row r="154" s="2" customFormat="1" ht="55.5" customHeight="1">
      <c r="A154" s="39"/>
      <c r="B154" s="174"/>
      <c r="C154" s="175" t="s">
        <v>1181</v>
      </c>
      <c r="D154" s="175" t="s">
        <v>241</v>
      </c>
      <c r="E154" s="176" t="s">
        <v>5033</v>
      </c>
      <c r="F154" s="177" t="s">
        <v>5034</v>
      </c>
      <c r="G154" s="178" t="s">
        <v>470</v>
      </c>
      <c r="H154" s="179">
        <v>1</v>
      </c>
      <c r="I154" s="180"/>
      <c r="J154" s="181">
        <f>ROUND(I154*H154,2)</f>
        <v>0</v>
      </c>
      <c r="K154" s="177" t="s">
        <v>460</v>
      </c>
      <c r="L154" s="40"/>
      <c r="M154" s="182" t="s">
        <v>3</v>
      </c>
      <c r="N154" s="183" t="s">
        <v>45</v>
      </c>
      <c r="O154" s="73"/>
      <c r="P154" s="184">
        <f>O154*H154</f>
        <v>0</v>
      </c>
      <c r="Q154" s="184">
        <v>0</v>
      </c>
      <c r="R154" s="184">
        <f>Q154*H154</f>
        <v>0</v>
      </c>
      <c r="S154" s="184">
        <v>0</v>
      </c>
      <c r="T154" s="18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186" t="s">
        <v>246</v>
      </c>
      <c r="AT154" s="186" t="s">
        <v>241</v>
      </c>
      <c r="AU154" s="186" t="s">
        <v>80</v>
      </c>
      <c r="AY154" s="20" t="s">
        <v>239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20" t="s">
        <v>86</v>
      </c>
      <c r="BK154" s="187">
        <f>ROUND(I154*H154,2)</f>
        <v>0</v>
      </c>
      <c r="BL154" s="20" t="s">
        <v>246</v>
      </c>
      <c r="BM154" s="186" t="s">
        <v>1494</v>
      </c>
    </row>
    <row r="155" s="2" customFormat="1">
      <c r="A155" s="39"/>
      <c r="B155" s="174"/>
      <c r="C155" s="175" t="s">
        <v>726</v>
      </c>
      <c r="D155" s="175" t="s">
        <v>241</v>
      </c>
      <c r="E155" s="176" t="s">
        <v>5035</v>
      </c>
      <c r="F155" s="177" t="s">
        <v>5036</v>
      </c>
      <c r="G155" s="178" t="s">
        <v>470</v>
      </c>
      <c r="H155" s="179">
        <v>1</v>
      </c>
      <c r="I155" s="180"/>
      <c r="J155" s="181">
        <f>ROUND(I155*H155,2)</f>
        <v>0</v>
      </c>
      <c r="K155" s="177" t="s">
        <v>460</v>
      </c>
      <c r="L155" s="40"/>
      <c r="M155" s="182" t="s">
        <v>3</v>
      </c>
      <c r="N155" s="183" t="s">
        <v>45</v>
      </c>
      <c r="O155" s="73"/>
      <c r="P155" s="184">
        <f>O155*H155</f>
        <v>0</v>
      </c>
      <c r="Q155" s="184">
        <v>0</v>
      </c>
      <c r="R155" s="184">
        <f>Q155*H155</f>
        <v>0</v>
      </c>
      <c r="S155" s="184">
        <v>0</v>
      </c>
      <c r="T155" s="18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186" t="s">
        <v>246</v>
      </c>
      <c r="AT155" s="186" t="s">
        <v>241</v>
      </c>
      <c r="AU155" s="186" t="s">
        <v>80</v>
      </c>
      <c r="AY155" s="20" t="s">
        <v>239</v>
      </c>
      <c r="BE155" s="187">
        <f>IF(N155="základní",J155,0)</f>
        <v>0</v>
      </c>
      <c r="BF155" s="187">
        <f>IF(N155="snížená",J155,0)</f>
        <v>0</v>
      </c>
      <c r="BG155" s="187">
        <f>IF(N155="zákl. přenesená",J155,0)</f>
        <v>0</v>
      </c>
      <c r="BH155" s="187">
        <f>IF(N155="sníž. přenesená",J155,0)</f>
        <v>0</v>
      </c>
      <c r="BI155" s="187">
        <f>IF(N155="nulová",J155,0)</f>
        <v>0</v>
      </c>
      <c r="BJ155" s="20" t="s">
        <v>86</v>
      </c>
      <c r="BK155" s="187">
        <f>ROUND(I155*H155,2)</f>
        <v>0</v>
      </c>
      <c r="BL155" s="20" t="s">
        <v>246</v>
      </c>
      <c r="BM155" s="186" t="s">
        <v>1505</v>
      </c>
    </row>
    <row r="156" s="2" customFormat="1" ht="33" customHeight="1">
      <c r="A156" s="39"/>
      <c r="B156" s="174"/>
      <c r="C156" s="175" t="s">
        <v>1191</v>
      </c>
      <c r="D156" s="175" t="s">
        <v>241</v>
      </c>
      <c r="E156" s="176" t="s">
        <v>3109</v>
      </c>
      <c r="F156" s="177" t="s">
        <v>3110</v>
      </c>
      <c r="G156" s="178" t="s">
        <v>470</v>
      </c>
      <c r="H156" s="179">
        <v>1</v>
      </c>
      <c r="I156" s="180"/>
      <c r="J156" s="181">
        <f>ROUND(I156*H156,2)</f>
        <v>0</v>
      </c>
      <c r="K156" s="177" t="s">
        <v>460</v>
      </c>
      <c r="L156" s="40"/>
      <c r="M156" s="182" t="s">
        <v>3</v>
      </c>
      <c r="N156" s="183" t="s">
        <v>45</v>
      </c>
      <c r="O156" s="73"/>
      <c r="P156" s="184">
        <f>O156*H156</f>
        <v>0</v>
      </c>
      <c r="Q156" s="184">
        <v>0</v>
      </c>
      <c r="R156" s="184">
        <f>Q156*H156</f>
        <v>0</v>
      </c>
      <c r="S156" s="184">
        <v>0</v>
      </c>
      <c r="T156" s="18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186" t="s">
        <v>246</v>
      </c>
      <c r="AT156" s="186" t="s">
        <v>241</v>
      </c>
      <c r="AU156" s="186" t="s">
        <v>80</v>
      </c>
      <c r="AY156" s="20" t="s">
        <v>239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20" t="s">
        <v>86</v>
      </c>
      <c r="BK156" s="187">
        <f>ROUND(I156*H156,2)</f>
        <v>0</v>
      </c>
      <c r="BL156" s="20" t="s">
        <v>246</v>
      </c>
      <c r="BM156" s="186" t="s">
        <v>1512</v>
      </c>
    </row>
    <row r="157" s="2" customFormat="1">
      <c r="A157" s="39"/>
      <c r="B157" s="174"/>
      <c r="C157" s="175" t="s">
        <v>1201</v>
      </c>
      <c r="D157" s="175" t="s">
        <v>241</v>
      </c>
      <c r="E157" s="176" t="s">
        <v>5037</v>
      </c>
      <c r="F157" s="177" t="s">
        <v>5038</v>
      </c>
      <c r="G157" s="178" t="s">
        <v>470</v>
      </c>
      <c r="H157" s="179">
        <v>2</v>
      </c>
      <c r="I157" s="180"/>
      <c r="J157" s="181">
        <f>ROUND(I157*H157,2)</f>
        <v>0</v>
      </c>
      <c r="K157" s="177" t="s">
        <v>460</v>
      </c>
      <c r="L157" s="40"/>
      <c r="M157" s="182" t="s">
        <v>3</v>
      </c>
      <c r="N157" s="183" t="s">
        <v>45</v>
      </c>
      <c r="O157" s="73"/>
      <c r="P157" s="184">
        <f>O157*H157</f>
        <v>0</v>
      </c>
      <c r="Q157" s="184">
        <v>0</v>
      </c>
      <c r="R157" s="184">
        <f>Q157*H157</f>
        <v>0</v>
      </c>
      <c r="S157" s="184">
        <v>0</v>
      </c>
      <c r="T157" s="18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186" t="s">
        <v>246</v>
      </c>
      <c r="AT157" s="186" t="s">
        <v>241</v>
      </c>
      <c r="AU157" s="186" t="s">
        <v>80</v>
      </c>
      <c r="AY157" s="20" t="s">
        <v>239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20" t="s">
        <v>86</v>
      </c>
      <c r="BK157" s="187">
        <f>ROUND(I157*H157,2)</f>
        <v>0</v>
      </c>
      <c r="BL157" s="20" t="s">
        <v>246</v>
      </c>
      <c r="BM157" s="186" t="s">
        <v>1525</v>
      </c>
    </row>
    <row r="158" s="2" customFormat="1">
      <c r="A158" s="39"/>
      <c r="B158" s="174"/>
      <c r="C158" s="175" t="s">
        <v>1207</v>
      </c>
      <c r="D158" s="175" t="s">
        <v>241</v>
      </c>
      <c r="E158" s="176" t="s">
        <v>5039</v>
      </c>
      <c r="F158" s="177" t="s">
        <v>5040</v>
      </c>
      <c r="G158" s="178" t="s">
        <v>1970</v>
      </c>
      <c r="H158" s="179">
        <v>1</v>
      </c>
      <c r="I158" s="180"/>
      <c r="J158" s="181">
        <f>ROUND(I158*H158,2)</f>
        <v>0</v>
      </c>
      <c r="K158" s="177" t="s">
        <v>460</v>
      </c>
      <c r="L158" s="40"/>
      <c r="M158" s="182" t="s">
        <v>3</v>
      </c>
      <c r="N158" s="183" t="s">
        <v>45</v>
      </c>
      <c r="O158" s="73"/>
      <c r="P158" s="184">
        <f>O158*H158</f>
        <v>0</v>
      </c>
      <c r="Q158" s="184">
        <v>0</v>
      </c>
      <c r="R158" s="184">
        <f>Q158*H158</f>
        <v>0</v>
      </c>
      <c r="S158" s="184">
        <v>0</v>
      </c>
      <c r="T158" s="18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186" t="s">
        <v>246</v>
      </c>
      <c r="AT158" s="186" t="s">
        <v>241</v>
      </c>
      <c r="AU158" s="186" t="s">
        <v>80</v>
      </c>
      <c r="AY158" s="20" t="s">
        <v>239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20" t="s">
        <v>86</v>
      </c>
      <c r="BK158" s="187">
        <f>ROUND(I158*H158,2)</f>
        <v>0</v>
      </c>
      <c r="BL158" s="20" t="s">
        <v>246</v>
      </c>
      <c r="BM158" s="186" t="s">
        <v>1535</v>
      </c>
    </row>
    <row r="159" s="2" customFormat="1">
      <c r="A159" s="39"/>
      <c r="B159" s="174"/>
      <c r="C159" s="175" t="s">
        <v>1212</v>
      </c>
      <c r="D159" s="175" t="s">
        <v>241</v>
      </c>
      <c r="E159" s="176" t="s">
        <v>5041</v>
      </c>
      <c r="F159" s="177" t="s">
        <v>5042</v>
      </c>
      <c r="G159" s="178" t="s">
        <v>470</v>
      </c>
      <c r="H159" s="179">
        <v>1</v>
      </c>
      <c r="I159" s="180"/>
      <c r="J159" s="181">
        <f>ROUND(I159*H159,2)</f>
        <v>0</v>
      </c>
      <c r="K159" s="177" t="s">
        <v>460</v>
      </c>
      <c r="L159" s="40"/>
      <c r="M159" s="182" t="s">
        <v>3</v>
      </c>
      <c r="N159" s="183" t="s">
        <v>45</v>
      </c>
      <c r="O159" s="73"/>
      <c r="P159" s="184">
        <f>O159*H159</f>
        <v>0</v>
      </c>
      <c r="Q159" s="184">
        <v>0</v>
      </c>
      <c r="R159" s="184">
        <f>Q159*H159</f>
        <v>0</v>
      </c>
      <c r="S159" s="184">
        <v>0</v>
      </c>
      <c r="T159" s="18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186" t="s">
        <v>246</v>
      </c>
      <c r="AT159" s="186" t="s">
        <v>241</v>
      </c>
      <c r="AU159" s="186" t="s">
        <v>80</v>
      </c>
      <c r="AY159" s="20" t="s">
        <v>239</v>
      </c>
      <c r="BE159" s="187">
        <f>IF(N159="základní",J159,0)</f>
        <v>0</v>
      </c>
      <c r="BF159" s="187">
        <f>IF(N159="snížená",J159,0)</f>
        <v>0</v>
      </c>
      <c r="BG159" s="187">
        <f>IF(N159="zákl. přenesená",J159,0)</f>
        <v>0</v>
      </c>
      <c r="BH159" s="187">
        <f>IF(N159="sníž. přenesená",J159,0)</f>
        <v>0</v>
      </c>
      <c r="BI159" s="187">
        <f>IF(N159="nulová",J159,0)</f>
        <v>0</v>
      </c>
      <c r="BJ159" s="20" t="s">
        <v>86</v>
      </c>
      <c r="BK159" s="187">
        <f>ROUND(I159*H159,2)</f>
        <v>0</v>
      </c>
      <c r="BL159" s="20" t="s">
        <v>246</v>
      </c>
      <c r="BM159" s="186" t="s">
        <v>1544</v>
      </c>
    </row>
    <row r="160" s="2" customFormat="1">
      <c r="A160" s="39"/>
      <c r="B160" s="174"/>
      <c r="C160" s="175" t="s">
        <v>1225</v>
      </c>
      <c r="D160" s="175" t="s">
        <v>241</v>
      </c>
      <c r="E160" s="176" t="s">
        <v>5043</v>
      </c>
      <c r="F160" s="177" t="s">
        <v>5044</v>
      </c>
      <c r="G160" s="178" t="s">
        <v>470</v>
      </c>
      <c r="H160" s="179">
        <v>1</v>
      </c>
      <c r="I160" s="180"/>
      <c r="J160" s="181">
        <f>ROUND(I160*H160,2)</f>
        <v>0</v>
      </c>
      <c r="K160" s="177" t="s">
        <v>460</v>
      </c>
      <c r="L160" s="40"/>
      <c r="M160" s="182" t="s">
        <v>3</v>
      </c>
      <c r="N160" s="183" t="s">
        <v>45</v>
      </c>
      <c r="O160" s="73"/>
      <c r="P160" s="184">
        <f>O160*H160</f>
        <v>0</v>
      </c>
      <c r="Q160" s="184">
        <v>0</v>
      </c>
      <c r="R160" s="184">
        <f>Q160*H160</f>
        <v>0</v>
      </c>
      <c r="S160" s="184">
        <v>0</v>
      </c>
      <c r="T160" s="18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186" t="s">
        <v>246</v>
      </c>
      <c r="AT160" s="186" t="s">
        <v>241</v>
      </c>
      <c r="AU160" s="186" t="s">
        <v>80</v>
      </c>
      <c r="AY160" s="20" t="s">
        <v>239</v>
      </c>
      <c r="BE160" s="187">
        <f>IF(N160="základní",J160,0)</f>
        <v>0</v>
      </c>
      <c r="BF160" s="187">
        <f>IF(N160="snížená",J160,0)</f>
        <v>0</v>
      </c>
      <c r="BG160" s="187">
        <f>IF(N160="zákl. přenesená",J160,0)</f>
        <v>0</v>
      </c>
      <c r="BH160" s="187">
        <f>IF(N160="sníž. přenesená",J160,0)</f>
        <v>0</v>
      </c>
      <c r="BI160" s="187">
        <f>IF(N160="nulová",J160,0)</f>
        <v>0</v>
      </c>
      <c r="BJ160" s="20" t="s">
        <v>86</v>
      </c>
      <c r="BK160" s="187">
        <f>ROUND(I160*H160,2)</f>
        <v>0</v>
      </c>
      <c r="BL160" s="20" t="s">
        <v>246</v>
      </c>
      <c r="BM160" s="186" t="s">
        <v>1551</v>
      </c>
    </row>
    <row r="161" s="2" customFormat="1" ht="44.25" customHeight="1">
      <c r="A161" s="39"/>
      <c r="B161" s="174"/>
      <c r="C161" s="175" t="s">
        <v>1230</v>
      </c>
      <c r="D161" s="175" t="s">
        <v>241</v>
      </c>
      <c r="E161" s="176" t="s">
        <v>3119</v>
      </c>
      <c r="F161" s="177" t="s">
        <v>3120</v>
      </c>
      <c r="G161" s="178" t="s">
        <v>470</v>
      </c>
      <c r="H161" s="179">
        <v>1</v>
      </c>
      <c r="I161" s="180"/>
      <c r="J161" s="181">
        <f>ROUND(I161*H161,2)</f>
        <v>0</v>
      </c>
      <c r="K161" s="177" t="s">
        <v>460</v>
      </c>
      <c r="L161" s="40"/>
      <c r="M161" s="182" t="s">
        <v>3</v>
      </c>
      <c r="N161" s="183" t="s">
        <v>45</v>
      </c>
      <c r="O161" s="73"/>
      <c r="P161" s="184">
        <f>O161*H161</f>
        <v>0</v>
      </c>
      <c r="Q161" s="184">
        <v>0</v>
      </c>
      <c r="R161" s="184">
        <f>Q161*H161</f>
        <v>0</v>
      </c>
      <c r="S161" s="184">
        <v>0</v>
      </c>
      <c r="T161" s="18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186" t="s">
        <v>246</v>
      </c>
      <c r="AT161" s="186" t="s">
        <v>241</v>
      </c>
      <c r="AU161" s="186" t="s">
        <v>80</v>
      </c>
      <c r="AY161" s="20" t="s">
        <v>239</v>
      </c>
      <c r="BE161" s="187">
        <f>IF(N161="základní",J161,0)</f>
        <v>0</v>
      </c>
      <c r="BF161" s="187">
        <f>IF(N161="snížená",J161,0)</f>
        <v>0</v>
      </c>
      <c r="BG161" s="187">
        <f>IF(N161="zákl. přenesená",J161,0)</f>
        <v>0</v>
      </c>
      <c r="BH161" s="187">
        <f>IF(N161="sníž. přenesená",J161,0)</f>
        <v>0</v>
      </c>
      <c r="BI161" s="187">
        <f>IF(N161="nulová",J161,0)</f>
        <v>0</v>
      </c>
      <c r="BJ161" s="20" t="s">
        <v>86</v>
      </c>
      <c r="BK161" s="187">
        <f>ROUND(I161*H161,2)</f>
        <v>0</v>
      </c>
      <c r="BL161" s="20" t="s">
        <v>246</v>
      </c>
      <c r="BM161" s="186" t="s">
        <v>1560</v>
      </c>
    </row>
    <row r="162" s="2" customFormat="1" ht="55.5" customHeight="1">
      <c r="A162" s="39"/>
      <c r="B162" s="174"/>
      <c r="C162" s="175" t="s">
        <v>1234</v>
      </c>
      <c r="D162" s="175" t="s">
        <v>241</v>
      </c>
      <c r="E162" s="176" t="s">
        <v>5045</v>
      </c>
      <c r="F162" s="177" t="s">
        <v>5046</v>
      </c>
      <c r="G162" s="178" t="s">
        <v>470</v>
      </c>
      <c r="H162" s="179">
        <v>1</v>
      </c>
      <c r="I162" s="180"/>
      <c r="J162" s="181">
        <f>ROUND(I162*H162,2)</f>
        <v>0</v>
      </c>
      <c r="K162" s="177" t="s">
        <v>460</v>
      </c>
      <c r="L162" s="40"/>
      <c r="M162" s="182" t="s">
        <v>3</v>
      </c>
      <c r="N162" s="183" t="s">
        <v>45</v>
      </c>
      <c r="O162" s="73"/>
      <c r="P162" s="184">
        <f>O162*H162</f>
        <v>0</v>
      </c>
      <c r="Q162" s="184">
        <v>0</v>
      </c>
      <c r="R162" s="184">
        <f>Q162*H162</f>
        <v>0</v>
      </c>
      <c r="S162" s="184">
        <v>0</v>
      </c>
      <c r="T162" s="18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186" t="s">
        <v>246</v>
      </c>
      <c r="AT162" s="186" t="s">
        <v>241</v>
      </c>
      <c r="AU162" s="186" t="s">
        <v>80</v>
      </c>
      <c r="AY162" s="20" t="s">
        <v>239</v>
      </c>
      <c r="BE162" s="187">
        <f>IF(N162="základní",J162,0)</f>
        <v>0</v>
      </c>
      <c r="BF162" s="187">
        <f>IF(N162="snížená",J162,0)</f>
        <v>0</v>
      </c>
      <c r="BG162" s="187">
        <f>IF(N162="zákl. přenesená",J162,0)</f>
        <v>0</v>
      </c>
      <c r="BH162" s="187">
        <f>IF(N162="sníž. přenesená",J162,0)</f>
        <v>0</v>
      </c>
      <c r="BI162" s="187">
        <f>IF(N162="nulová",J162,0)</f>
        <v>0</v>
      </c>
      <c r="BJ162" s="20" t="s">
        <v>86</v>
      </c>
      <c r="BK162" s="187">
        <f>ROUND(I162*H162,2)</f>
        <v>0</v>
      </c>
      <c r="BL162" s="20" t="s">
        <v>246</v>
      </c>
      <c r="BM162" s="186" t="s">
        <v>1588</v>
      </c>
    </row>
    <row r="163" s="2" customFormat="1">
      <c r="A163" s="39"/>
      <c r="B163" s="174"/>
      <c r="C163" s="175" t="s">
        <v>1238</v>
      </c>
      <c r="D163" s="175" t="s">
        <v>241</v>
      </c>
      <c r="E163" s="176" t="s">
        <v>5047</v>
      </c>
      <c r="F163" s="177" t="s">
        <v>5048</v>
      </c>
      <c r="G163" s="178" t="s">
        <v>470</v>
      </c>
      <c r="H163" s="179">
        <v>1</v>
      </c>
      <c r="I163" s="180"/>
      <c r="J163" s="181">
        <f>ROUND(I163*H163,2)</f>
        <v>0</v>
      </c>
      <c r="K163" s="177" t="s">
        <v>460</v>
      </c>
      <c r="L163" s="40"/>
      <c r="M163" s="182" t="s">
        <v>3</v>
      </c>
      <c r="N163" s="183" t="s">
        <v>45</v>
      </c>
      <c r="O163" s="73"/>
      <c r="P163" s="184">
        <f>O163*H163</f>
        <v>0</v>
      </c>
      <c r="Q163" s="184">
        <v>0</v>
      </c>
      <c r="R163" s="184">
        <f>Q163*H163</f>
        <v>0</v>
      </c>
      <c r="S163" s="184">
        <v>0</v>
      </c>
      <c r="T163" s="18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186" t="s">
        <v>246</v>
      </c>
      <c r="AT163" s="186" t="s">
        <v>241</v>
      </c>
      <c r="AU163" s="186" t="s">
        <v>80</v>
      </c>
      <c r="AY163" s="20" t="s">
        <v>239</v>
      </c>
      <c r="BE163" s="187">
        <f>IF(N163="základní",J163,0)</f>
        <v>0</v>
      </c>
      <c r="BF163" s="187">
        <f>IF(N163="snížená",J163,0)</f>
        <v>0</v>
      </c>
      <c r="BG163" s="187">
        <f>IF(N163="zákl. přenesená",J163,0)</f>
        <v>0</v>
      </c>
      <c r="BH163" s="187">
        <f>IF(N163="sníž. přenesená",J163,0)</f>
        <v>0</v>
      </c>
      <c r="BI163" s="187">
        <f>IF(N163="nulová",J163,0)</f>
        <v>0</v>
      </c>
      <c r="BJ163" s="20" t="s">
        <v>86</v>
      </c>
      <c r="BK163" s="187">
        <f>ROUND(I163*H163,2)</f>
        <v>0</v>
      </c>
      <c r="BL163" s="20" t="s">
        <v>246</v>
      </c>
      <c r="BM163" s="186" t="s">
        <v>1597</v>
      </c>
    </row>
    <row r="164" s="2" customFormat="1">
      <c r="A164" s="39"/>
      <c r="B164" s="174"/>
      <c r="C164" s="175" t="s">
        <v>1242</v>
      </c>
      <c r="D164" s="175" t="s">
        <v>241</v>
      </c>
      <c r="E164" s="176" t="s">
        <v>5049</v>
      </c>
      <c r="F164" s="177" t="s">
        <v>5050</v>
      </c>
      <c r="G164" s="178" t="s">
        <v>470</v>
      </c>
      <c r="H164" s="179">
        <v>1</v>
      </c>
      <c r="I164" s="180"/>
      <c r="J164" s="181">
        <f>ROUND(I164*H164,2)</f>
        <v>0</v>
      </c>
      <c r="K164" s="177" t="s">
        <v>460</v>
      </c>
      <c r="L164" s="40"/>
      <c r="M164" s="182" t="s">
        <v>3</v>
      </c>
      <c r="N164" s="183" t="s">
        <v>45</v>
      </c>
      <c r="O164" s="73"/>
      <c r="P164" s="184">
        <f>O164*H164</f>
        <v>0</v>
      </c>
      <c r="Q164" s="184">
        <v>0</v>
      </c>
      <c r="R164" s="184">
        <f>Q164*H164</f>
        <v>0</v>
      </c>
      <c r="S164" s="184">
        <v>0</v>
      </c>
      <c r="T164" s="18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186" t="s">
        <v>246</v>
      </c>
      <c r="AT164" s="186" t="s">
        <v>241</v>
      </c>
      <c r="AU164" s="186" t="s">
        <v>80</v>
      </c>
      <c r="AY164" s="20" t="s">
        <v>239</v>
      </c>
      <c r="BE164" s="187">
        <f>IF(N164="základní",J164,0)</f>
        <v>0</v>
      </c>
      <c r="BF164" s="187">
        <f>IF(N164="snížená",J164,0)</f>
        <v>0</v>
      </c>
      <c r="BG164" s="187">
        <f>IF(N164="zákl. přenesená",J164,0)</f>
        <v>0</v>
      </c>
      <c r="BH164" s="187">
        <f>IF(N164="sníž. přenesená",J164,0)</f>
        <v>0</v>
      </c>
      <c r="BI164" s="187">
        <f>IF(N164="nulová",J164,0)</f>
        <v>0</v>
      </c>
      <c r="BJ164" s="20" t="s">
        <v>86</v>
      </c>
      <c r="BK164" s="187">
        <f>ROUND(I164*H164,2)</f>
        <v>0</v>
      </c>
      <c r="BL164" s="20" t="s">
        <v>246</v>
      </c>
      <c r="BM164" s="186" t="s">
        <v>1607</v>
      </c>
    </row>
    <row r="165" s="12" customFormat="1" ht="25.92" customHeight="1">
      <c r="A165" s="12"/>
      <c r="B165" s="161"/>
      <c r="C165" s="12"/>
      <c r="D165" s="162" t="s">
        <v>72</v>
      </c>
      <c r="E165" s="163" t="s">
        <v>5051</v>
      </c>
      <c r="F165" s="163" t="s">
        <v>5051</v>
      </c>
      <c r="G165" s="12"/>
      <c r="H165" s="12"/>
      <c r="I165" s="164"/>
      <c r="J165" s="165">
        <f>BK165</f>
        <v>0</v>
      </c>
      <c r="K165" s="12"/>
      <c r="L165" s="161"/>
      <c r="M165" s="166"/>
      <c r="N165" s="167"/>
      <c r="O165" s="167"/>
      <c r="P165" s="168">
        <f>SUM(P166:P171)</f>
        <v>0</v>
      </c>
      <c r="Q165" s="167"/>
      <c r="R165" s="168">
        <f>SUM(R166:R171)</f>
        <v>0</v>
      </c>
      <c r="S165" s="167"/>
      <c r="T165" s="169">
        <f>SUM(T166:T171)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62" t="s">
        <v>80</v>
      </c>
      <c r="AT165" s="170" t="s">
        <v>72</v>
      </c>
      <c r="AU165" s="170" t="s">
        <v>73</v>
      </c>
      <c r="AY165" s="162" t="s">
        <v>239</v>
      </c>
      <c r="BK165" s="171">
        <f>SUM(BK166:BK171)</f>
        <v>0</v>
      </c>
    </row>
    <row r="166" s="2" customFormat="1" ht="44.25" customHeight="1">
      <c r="A166" s="39"/>
      <c r="B166" s="174"/>
      <c r="C166" s="175" t="s">
        <v>1247</v>
      </c>
      <c r="D166" s="175" t="s">
        <v>241</v>
      </c>
      <c r="E166" s="176" t="s">
        <v>5052</v>
      </c>
      <c r="F166" s="177" t="s">
        <v>5053</v>
      </c>
      <c r="G166" s="178" t="s">
        <v>470</v>
      </c>
      <c r="H166" s="179">
        <v>1</v>
      </c>
      <c r="I166" s="180"/>
      <c r="J166" s="181">
        <f>ROUND(I166*H166,2)</f>
        <v>0</v>
      </c>
      <c r="K166" s="177" t="s">
        <v>460</v>
      </c>
      <c r="L166" s="40"/>
      <c r="M166" s="182" t="s">
        <v>3</v>
      </c>
      <c r="N166" s="183" t="s">
        <v>45</v>
      </c>
      <c r="O166" s="73"/>
      <c r="P166" s="184">
        <f>O166*H166</f>
        <v>0</v>
      </c>
      <c r="Q166" s="184">
        <v>0</v>
      </c>
      <c r="R166" s="184">
        <f>Q166*H166</f>
        <v>0</v>
      </c>
      <c r="S166" s="184">
        <v>0</v>
      </c>
      <c r="T166" s="18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186" t="s">
        <v>246</v>
      </c>
      <c r="AT166" s="186" t="s">
        <v>241</v>
      </c>
      <c r="AU166" s="186" t="s">
        <v>80</v>
      </c>
      <c r="AY166" s="20" t="s">
        <v>239</v>
      </c>
      <c r="BE166" s="187">
        <f>IF(N166="základní",J166,0)</f>
        <v>0</v>
      </c>
      <c r="BF166" s="187">
        <f>IF(N166="snížená",J166,0)</f>
        <v>0</v>
      </c>
      <c r="BG166" s="187">
        <f>IF(N166="zákl. přenesená",J166,0)</f>
        <v>0</v>
      </c>
      <c r="BH166" s="187">
        <f>IF(N166="sníž. přenesená",J166,0)</f>
        <v>0</v>
      </c>
      <c r="BI166" s="187">
        <f>IF(N166="nulová",J166,0)</f>
        <v>0</v>
      </c>
      <c r="BJ166" s="20" t="s">
        <v>86</v>
      </c>
      <c r="BK166" s="187">
        <f>ROUND(I166*H166,2)</f>
        <v>0</v>
      </c>
      <c r="BL166" s="20" t="s">
        <v>246</v>
      </c>
      <c r="BM166" s="186" t="s">
        <v>1618</v>
      </c>
    </row>
    <row r="167" s="2" customFormat="1" ht="55.5" customHeight="1">
      <c r="A167" s="39"/>
      <c r="B167" s="174"/>
      <c r="C167" s="175" t="s">
        <v>1251</v>
      </c>
      <c r="D167" s="175" t="s">
        <v>241</v>
      </c>
      <c r="E167" s="176" t="s">
        <v>4988</v>
      </c>
      <c r="F167" s="177" t="s">
        <v>4989</v>
      </c>
      <c r="G167" s="178" t="s">
        <v>470</v>
      </c>
      <c r="H167" s="179">
        <v>1</v>
      </c>
      <c r="I167" s="180"/>
      <c r="J167" s="181">
        <f>ROUND(I167*H167,2)</f>
        <v>0</v>
      </c>
      <c r="K167" s="177" t="s">
        <v>460</v>
      </c>
      <c r="L167" s="40"/>
      <c r="M167" s="182" t="s">
        <v>3</v>
      </c>
      <c r="N167" s="183" t="s">
        <v>45</v>
      </c>
      <c r="O167" s="73"/>
      <c r="P167" s="184">
        <f>O167*H167</f>
        <v>0</v>
      </c>
      <c r="Q167" s="184">
        <v>0</v>
      </c>
      <c r="R167" s="184">
        <f>Q167*H167</f>
        <v>0</v>
      </c>
      <c r="S167" s="184">
        <v>0</v>
      </c>
      <c r="T167" s="185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186" t="s">
        <v>246</v>
      </c>
      <c r="AT167" s="186" t="s">
        <v>241</v>
      </c>
      <c r="AU167" s="186" t="s">
        <v>80</v>
      </c>
      <c r="AY167" s="20" t="s">
        <v>239</v>
      </c>
      <c r="BE167" s="187">
        <f>IF(N167="základní",J167,0)</f>
        <v>0</v>
      </c>
      <c r="BF167" s="187">
        <f>IF(N167="snížená",J167,0)</f>
        <v>0</v>
      </c>
      <c r="BG167" s="187">
        <f>IF(N167="zákl. přenesená",J167,0)</f>
        <v>0</v>
      </c>
      <c r="BH167" s="187">
        <f>IF(N167="sníž. přenesená",J167,0)</f>
        <v>0</v>
      </c>
      <c r="BI167" s="187">
        <f>IF(N167="nulová",J167,0)</f>
        <v>0</v>
      </c>
      <c r="BJ167" s="20" t="s">
        <v>86</v>
      </c>
      <c r="BK167" s="187">
        <f>ROUND(I167*H167,2)</f>
        <v>0</v>
      </c>
      <c r="BL167" s="20" t="s">
        <v>246</v>
      </c>
      <c r="BM167" s="186" t="s">
        <v>1629</v>
      </c>
    </row>
    <row r="168" s="2" customFormat="1" ht="55.5" customHeight="1">
      <c r="A168" s="39"/>
      <c r="B168" s="174"/>
      <c r="C168" s="175" t="s">
        <v>1257</v>
      </c>
      <c r="D168" s="175" t="s">
        <v>241</v>
      </c>
      <c r="E168" s="176" t="s">
        <v>5054</v>
      </c>
      <c r="F168" s="177" t="s">
        <v>5055</v>
      </c>
      <c r="G168" s="178" t="s">
        <v>470</v>
      </c>
      <c r="H168" s="179">
        <v>2</v>
      </c>
      <c r="I168" s="180"/>
      <c r="J168" s="181">
        <f>ROUND(I168*H168,2)</f>
        <v>0</v>
      </c>
      <c r="K168" s="177" t="s">
        <v>460</v>
      </c>
      <c r="L168" s="40"/>
      <c r="M168" s="182" t="s">
        <v>3</v>
      </c>
      <c r="N168" s="183" t="s">
        <v>45</v>
      </c>
      <c r="O168" s="73"/>
      <c r="P168" s="184">
        <f>O168*H168</f>
        <v>0</v>
      </c>
      <c r="Q168" s="184">
        <v>0</v>
      </c>
      <c r="R168" s="184">
        <f>Q168*H168</f>
        <v>0</v>
      </c>
      <c r="S168" s="184">
        <v>0</v>
      </c>
      <c r="T168" s="185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186" t="s">
        <v>246</v>
      </c>
      <c r="AT168" s="186" t="s">
        <v>241</v>
      </c>
      <c r="AU168" s="186" t="s">
        <v>80</v>
      </c>
      <c r="AY168" s="20" t="s">
        <v>239</v>
      </c>
      <c r="BE168" s="187">
        <f>IF(N168="základní",J168,0)</f>
        <v>0</v>
      </c>
      <c r="BF168" s="187">
        <f>IF(N168="snížená",J168,0)</f>
        <v>0</v>
      </c>
      <c r="BG168" s="187">
        <f>IF(N168="zákl. přenesená",J168,0)</f>
        <v>0</v>
      </c>
      <c r="BH168" s="187">
        <f>IF(N168="sníž. přenesená",J168,0)</f>
        <v>0</v>
      </c>
      <c r="BI168" s="187">
        <f>IF(N168="nulová",J168,0)</f>
        <v>0</v>
      </c>
      <c r="BJ168" s="20" t="s">
        <v>86</v>
      </c>
      <c r="BK168" s="187">
        <f>ROUND(I168*H168,2)</f>
        <v>0</v>
      </c>
      <c r="BL168" s="20" t="s">
        <v>246</v>
      </c>
      <c r="BM168" s="186" t="s">
        <v>1641</v>
      </c>
    </row>
    <row r="169" s="2" customFormat="1">
      <c r="A169" s="39"/>
      <c r="B169" s="174"/>
      <c r="C169" s="175" t="s">
        <v>1261</v>
      </c>
      <c r="D169" s="175" t="s">
        <v>241</v>
      </c>
      <c r="E169" s="176" t="s">
        <v>5056</v>
      </c>
      <c r="F169" s="177" t="s">
        <v>5057</v>
      </c>
      <c r="G169" s="178" t="s">
        <v>470</v>
      </c>
      <c r="H169" s="179">
        <v>1</v>
      </c>
      <c r="I169" s="180"/>
      <c r="J169" s="181">
        <f>ROUND(I169*H169,2)</f>
        <v>0</v>
      </c>
      <c r="K169" s="177" t="s">
        <v>460</v>
      </c>
      <c r="L169" s="40"/>
      <c r="M169" s="182" t="s">
        <v>3</v>
      </c>
      <c r="N169" s="183" t="s">
        <v>45</v>
      </c>
      <c r="O169" s="73"/>
      <c r="P169" s="184">
        <f>O169*H169</f>
        <v>0</v>
      </c>
      <c r="Q169" s="184">
        <v>0</v>
      </c>
      <c r="R169" s="184">
        <f>Q169*H169</f>
        <v>0</v>
      </c>
      <c r="S169" s="184">
        <v>0</v>
      </c>
      <c r="T169" s="18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186" t="s">
        <v>246</v>
      </c>
      <c r="AT169" s="186" t="s">
        <v>241</v>
      </c>
      <c r="AU169" s="186" t="s">
        <v>80</v>
      </c>
      <c r="AY169" s="20" t="s">
        <v>239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20" t="s">
        <v>86</v>
      </c>
      <c r="BK169" s="187">
        <f>ROUND(I169*H169,2)</f>
        <v>0</v>
      </c>
      <c r="BL169" s="20" t="s">
        <v>246</v>
      </c>
      <c r="BM169" s="186" t="s">
        <v>1650</v>
      </c>
    </row>
    <row r="170" s="2" customFormat="1">
      <c r="A170" s="39"/>
      <c r="B170" s="174"/>
      <c r="C170" s="175" t="s">
        <v>1268</v>
      </c>
      <c r="D170" s="175" t="s">
        <v>241</v>
      </c>
      <c r="E170" s="176" t="s">
        <v>5058</v>
      </c>
      <c r="F170" s="177" t="s">
        <v>5059</v>
      </c>
      <c r="G170" s="178" t="s">
        <v>470</v>
      </c>
      <c r="H170" s="179">
        <v>1</v>
      </c>
      <c r="I170" s="180"/>
      <c r="J170" s="181">
        <f>ROUND(I170*H170,2)</f>
        <v>0</v>
      </c>
      <c r="K170" s="177" t="s">
        <v>460</v>
      </c>
      <c r="L170" s="40"/>
      <c r="M170" s="182" t="s">
        <v>3</v>
      </c>
      <c r="N170" s="183" t="s">
        <v>45</v>
      </c>
      <c r="O170" s="73"/>
      <c r="P170" s="184">
        <f>O170*H170</f>
        <v>0</v>
      </c>
      <c r="Q170" s="184">
        <v>0</v>
      </c>
      <c r="R170" s="184">
        <f>Q170*H170</f>
        <v>0</v>
      </c>
      <c r="S170" s="184">
        <v>0</v>
      </c>
      <c r="T170" s="18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186" t="s">
        <v>246</v>
      </c>
      <c r="AT170" s="186" t="s">
        <v>241</v>
      </c>
      <c r="AU170" s="186" t="s">
        <v>80</v>
      </c>
      <c r="AY170" s="20" t="s">
        <v>239</v>
      </c>
      <c r="BE170" s="187">
        <f>IF(N170="základní",J170,0)</f>
        <v>0</v>
      </c>
      <c r="BF170" s="187">
        <f>IF(N170="snížená",J170,0)</f>
        <v>0</v>
      </c>
      <c r="BG170" s="187">
        <f>IF(N170="zákl. přenesená",J170,0)</f>
        <v>0</v>
      </c>
      <c r="BH170" s="187">
        <f>IF(N170="sníž. přenesená",J170,0)</f>
        <v>0</v>
      </c>
      <c r="BI170" s="187">
        <f>IF(N170="nulová",J170,0)</f>
        <v>0</v>
      </c>
      <c r="BJ170" s="20" t="s">
        <v>86</v>
      </c>
      <c r="BK170" s="187">
        <f>ROUND(I170*H170,2)</f>
        <v>0</v>
      </c>
      <c r="BL170" s="20" t="s">
        <v>246</v>
      </c>
      <c r="BM170" s="186" t="s">
        <v>1662</v>
      </c>
    </row>
    <row r="171" s="2" customFormat="1" ht="44.25" customHeight="1">
      <c r="A171" s="39"/>
      <c r="B171" s="174"/>
      <c r="C171" s="175" t="s">
        <v>1272</v>
      </c>
      <c r="D171" s="175" t="s">
        <v>241</v>
      </c>
      <c r="E171" s="176" t="s">
        <v>5060</v>
      </c>
      <c r="F171" s="177" t="s">
        <v>5061</v>
      </c>
      <c r="G171" s="178" t="s">
        <v>470</v>
      </c>
      <c r="H171" s="179">
        <v>1</v>
      </c>
      <c r="I171" s="180"/>
      <c r="J171" s="181">
        <f>ROUND(I171*H171,2)</f>
        <v>0</v>
      </c>
      <c r="K171" s="177" t="s">
        <v>460</v>
      </c>
      <c r="L171" s="40"/>
      <c r="M171" s="182" t="s">
        <v>3</v>
      </c>
      <c r="N171" s="183" t="s">
        <v>45</v>
      </c>
      <c r="O171" s="73"/>
      <c r="P171" s="184">
        <f>O171*H171</f>
        <v>0</v>
      </c>
      <c r="Q171" s="184">
        <v>0</v>
      </c>
      <c r="R171" s="184">
        <f>Q171*H171</f>
        <v>0</v>
      </c>
      <c r="S171" s="184">
        <v>0</v>
      </c>
      <c r="T171" s="18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186" t="s">
        <v>246</v>
      </c>
      <c r="AT171" s="186" t="s">
        <v>241</v>
      </c>
      <c r="AU171" s="186" t="s">
        <v>80</v>
      </c>
      <c r="AY171" s="20" t="s">
        <v>239</v>
      </c>
      <c r="BE171" s="187">
        <f>IF(N171="základní",J171,0)</f>
        <v>0</v>
      </c>
      <c r="BF171" s="187">
        <f>IF(N171="snížená",J171,0)</f>
        <v>0</v>
      </c>
      <c r="BG171" s="187">
        <f>IF(N171="zákl. přenesená",J171,0)</f>
        <v>0</v>
      </c>
      <c r="BH171" s="187">
        <f>IF(N171="sníž. přenesená",J171,0)</f>
        <v>0</v>
      </c>
      <c r="BI171" s="187">
        <f>IF(N171="nulová",J171,0)</f>
        <v>0</v>
      </c>
      <c r="BJ171" s="20" t="s">
        <v>86</v>
      </c>
      <c r="BK171" s="187">
        <f>ROUND(I171*H171,2)</f>
        <v>0</v>
      </c>
      <c r="BL171" s="20" t="s">
        <v>246</v>
      </c>
      <c r="BM171" s="186" t="s">
        <v>1667</v>
      </c>
    </row>
    <row r="172" s="12" customFormat="1" ht="25.92" customHeight="1">
      <c r="A172" s="12"/>
      <c r="B172" s="161"/>
      <c r="C172" s="12"/>
      <c r="D172" s="162" t="s">
        <v>72</v>
      </c>
      <c r="E172" s="163" t="s">
        <v>3123</v>
      </c>
      <c r="F172" s="163" t="s">
        <v>3123</v>
      </c>
      <c r="G172" s="12"/>
      <c r="H172" s="12"/>
      <c r="I172" s="164"/>
      <c r="J172" s="165">
        <f>BK172</f>
        <v>0</v>
      </c>
      <c r="K172" s="12"/>
      <c r="L172" s="161"/>
      <c r="M172" s="166"/>
      <c r="N172" s="167"/>
      <c r="O172" s="167"/>
      <c r="P172" s="168">
        <f>SUM(P173:P175)</f>
        <v>0</v>
      </c>
      <c r="Q172" s="167"/>
      <c r="R172" s="168">
        <f>SUM(R173:R175)</f>
        <v>0</v>
      </c>
      <c r="S172" s="167"/>
      <c r="T172" s="169">
        <f>SUM(T173:T175)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62" t="s">
        <v>80</v>
      </c>
      <c r="AT172" s="170" t="s">
        <v>72</v>
      </c>
      <c r="AU172" s="170" t="s">
        <v>73</v>
      </c>
      <c r="AY172" s="162" t="s">
        <v>239</v>
      </c>
      <c r="BK172" s="171">
        <f>SUM(BK173:BK175)</f>
        <v>0</v>
      </c>
    </row>
    <row r="173" s="2" customFormat="1" ht="44.25" customHeight="1">
      <c r="A173" s="39"/>
      <c r="B173" s="174"/>
      <c r="C173" s="175" t="s">
        <v>1280</v>
      </c>
      <c r="D173" s="175" t="s">
        <v>241</v>
      </c>
      <c r="E173" s="176" t="s">
        <v>3124</v>
      </c>
      <c r="F173" s="177" t="s">
        <v>3125</v>
      </c>
      <c r="G173" s="178" t="s">
        <v>470</v>
      </c>
      <c r="H173" s="179">
        <v>5</v>
      </c>
      <c r="I173" s="180"/>
      <c r="J173" s="181">
        <f>ROUND(I173*H173,2)</f>
        <v>0</v>
      </c>
      <c r="K173" s="177" t="s">
        <v>460</v>
      </c>
      <c r="L173" s="40"/>
      <c r="M173" s="182" t="s">
        <v>3</v>
      </c>
      <c r="N173" s="183" t="s">
        <v>45</v>
      </c>
      <c r="O173" s="73"/>
      <c r="P173" s="184">
        <f>O173*H173</f>
        <v>0</v>
      </c>
      <c r="Q173" s="184">
        <v>0</v>
      </c>
      <c r="R173" s="184">
        <f>Q173*H173</f>
        <v>0</v>
      </c>
      <c r="S173" s="184">
        <v>0</v>
      </c>
      <c r="T173" s="185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186" t="s">
        <v>246</v>
      </c>
      <c r="AT173" s="186" t="s">
        <v>241</v>
      </c>
      <c r="AU173" s="186" t="s">
        <v>80</v>
      </c>
      <c r="AY173" s="20" t="s">
        <v>239</v>
      </c>
      <c r="BE173" s="187">
        <f>IF(N173="základní",J173,0)</f>
        <v>0</v>
      </c>
      <c r="BF173" s="187">
        <f>IF(N173="snížená",J173,0)</f>
        <v>0</v>
      </c>
      <c r="BG173" s="187">
        <f>IF(N173="zákl. přenesená",J173,0)</f>
        <v>0</v>
      </c>
      <c r="BH173" s="187">
        <f>IF(N173="sníž. přenesená",J173,0)</f>
        <v>0</v>
      </c>
      <c r="BI173" s="187">
        <f>IF(N173="nulová",J173,0)</f>
        <v>0</v>
      </c>
      <c r="BJ173" s="20" t="s">
        <v>86</v>
      </c>
      <c r="BK173" s="187">
        <f>ROUND(I173*H173,2)</f>
        <v>0</v>
      </c>
      <c r="BL173" s="20" t="s">
        <v>246</v>
      </c>
      <c r="BM173" s="186" t="s">
        <v>1676</v>
      </c>
    </row>
    <row r="174" s="2" customFormat="1" ht="33" customHeight="1">
      <c r="A174" s="39"/>
      <c r="B174" s="174"/>
      <c r="C174" s="175" t="s">
        <v>1284</v>
      </c>
      <c r="D174" s="175" t="s">
        <v>241</v>
      </c>
      <c r="E174" s="176" t="s">
        <v>3126</v>
      </c>
      <c r="F174" s="177" t="s">
        <v>3127</v>
      </c>
      <c r="G174" s="178" t="s">
        <v>470</v>
      </c>
      <c r="H174" s="179">
        <v>1</v>
      </c>
      <c r="I174" s="180"/>
      <c r="J174" s="181">
        <f>ROUND(I174*H174,2)</f>
        <v>0</v>
      </c>
      <c r="K174" s="177" t="s">
        <v>460</v>
      </c>
      <c r="L174" s="40"/>
      <c r="M174" s="182" t="s">
        <v>3</v>
      </c>
      <c r="N174" s="183" t="s">
        <v>45</v>
      </c>
      <c r="O174" s="73"/>
      <c r="P174" s="184">
        <f>O174*H174</f>
        <v>0</v>
      </c>
      <c r="Q174" s="184">
        <v>0</v>
      </c>
      <c r="R174" s="184">
        <f>Q174*H174</f>
        <v>0</v>
      </c>
      <c r="S174" s="184">
        <v>0</v>
      </c>
      <c r="T174" s="18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186" t="s">
        <v>246</v>
      </c>
      <c r="AT174" s="186" t="s">
        <v>241</v>
      </c>
      <c r="AU174" s="186" t="s">
        <v>80</v>
      </c>
      <c r="AY174" s="20" t="s">
        <v>239</v>
      </c>
      <c r="BE174" s="187">
        <f>IF(N174="základní",J174,0)</f>
        <v>0</v>
      </c>
      <c r="BF174" s="187">
        <f>IF(N174="snížená",J174,0)</f>
        <v>0</v>
      </c>
      <c r="BG174" s="187">
        <f>IF(N174="zákl. přenesená",J174,0)</f>
        <v>0</v>
      </c>
      <c r="BH174" s="187">
        <f>IF(N174="sníž. přenesená",J174,0)</f>
        <v>0</v>
      </c>
      <c r="BI174" s="187">
        <f>IF(N174="nulová",J174,0)</f>
        <v>0</v>
      </c>
      <c r="BJ174" s="20" t="s">
        <v>86</v>
      </c>
      <c r="BK174" s="187">
        <f>ROUND(I174*H174,2)</f>
        <v>0</v>
      </c>
      <c r="BL174" s="20" t="s">
        <v>246</v>
      </c>
      <c r="BM174" s="186" t="s">
        <v>1687</v>
      </c>
    </row>
    <row r="175" s="2" customFormat="1" ht="44.25" customHeight="1">
      <c r="A175" s="39"/>
      <c r="B175" s="174"/>
      <c r="C175" s="175" t="s">
        <v>1288</v>
      </c>
      <c r="D175" s="175" t="s">
        <v>241</v>
      </c>
      <c r="E175" s="176" t="s">
        <v>5062</v>
      </c>
      <c r="F175" s="177" t="s">
        <v>5063</v>
      </c>
      <c r="G175" s="178" t="s">
        <v>470</v>
      </c>
      <c r="H175" s="179">
        <v>1</v>
      </c>
      <c r="I175" s="180"/>
      <c r="J175" s="181">
        <f>ROUND(I175*H175,2)</f>
        <v>0</v>
      </c>
      <c r="K175" s="177" t="s">
        <v>460</v>
      </c>
      <c r="L175" s="40"/>
      <c r="M175" s="222" t="s">
        <v>3</v>
      </c>
      <c r="N175" s="223" t="s">
        <v>45</v>
      </c>
      <c r="O175" s="224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186" t="s">
        <v>246</v>
      </c>
      <c r="AT175" s="186" t="s">
        <v>241</v>
      </c>
      <c r="AU175" s="186" t="s">
        <v>80</v>
      </c>
      <c r="AY175" s="20" t="s">
        <v>239</v>
      </c>
      <c r="BE175" s="187">
        <f>IF(N175="základní",J175,0)</f>
        <v>0</v>
      </c>
      <c r="BF175" s="187">
        <f>IF(N175="snížená",J175,0)</f>
        <v>0</v>
      </c>
      <c r="BG175" s="187">
        <f>IF(N175="zákl. přenesená",J175,0)</f>
        <v>0</v>
      </c>
      <c r="BH175" s="187">
        <f>IF(N175="sníž. přenesená",J175,0)</f>
        <v>0</v>
      </c>
      <c r="BI175" s="187">
        <f>IF(N175="nulová",J175,0)</f>
        <v>0</v>
      </c>
      <c r="BJ175" s="20" t="s">
        <v>86</v>
      </c>
      <c r="BK175" s="187">
        <f>ROUND(I175*H175,2)</f>
        <v>0</v>
      </c>
      <c r="BL175" s="20" t="s">
        <v>246</v>
      </c>
      <c r="BM175" s="186" t="s">
        <v>1698</v>
      </c>
    </row>
    <row r="176" s="2" customFormat="1" ht="6.96" customHeight="1">
      <c r="A176" s="39"/>
      <c r="B176" s="56"/>
      <c r="C176" s="57"/>
      <c r="D176" s="57"/>
      <c r="E176" s="57"/>
      <c r="F176" s="57"/>
      <c r="G176" s="57"/>
      <c r="H176" s="57"/>
      <c r="I176" s="57"/>
      <c r="J176" s="57"/>
      <c r="K176" s="57"/>
      <c r="L176" s="40"/>
      <c r="M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</sheetData>
  <autoFilter ref="C92:K17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208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4961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5064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20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ROUND(J87,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ROUND((SUM(BE87:BE91)),  2)</f>
        <v>0</v>
      </c>
      <c r="G35" s="39"/>
      <c r="H35" s="39"/>
      <c r="I35" s="133">
        <v>0.20999999999999999</v>
      </c>
      <c r="J35" s="132">
        <f>ROUND(((SUM(BE87:BE91))*I35),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ROUND((SUM(BF87:BF91)),  2)</f>
        <v>0</v>
      </c>
      <c r="G36" s="39"/>
      <c r="H36" s="39"/>
      <c r="I36" s="133">
        <v>0.14999999999999999</v>
      </c>
      <c r="J36" s="132">
        <f>ROUND(((SUM(BF87:BF91))*I36),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ROUND((SUM(BG87:BG91)),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ROUND((SUM(BH87:BH91)),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ROUND((SUM(BI87:BI91)),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4961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SO-06.03 - Zeleň výsadba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J87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221</v>
      </c>
      <c r="E64" s="145"/>
      <c r="F64" s="145"/>
      <c r="G64" s="145"/>
      <c r="H64" s="145"/>
      <c r="I64" s="145"/>
      <c r="J64" s="146">
        <f>J88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47"/>
      <c r="C65" s="10"/>
      <c r="D65" s="148" t="s">
        <v>222</v>
      </c>
      <c r="E65" s="149"/>
      <c r="F65" s="149"/>
      <c r="G65" s="149"/>
      <c r="H65" s="149"/>
      <c r="I65" s="149"/>
      <c r="J65" s="150">
        <f>J89</f>
        <v>0</v>
      </c>
      <c r="K65" s="10"/>
      <c r="L65" s="14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6.96" customHeight="1">
      <c r="A67" s="39"/>
      <c r="B67" s="56"/>
      <c r="C67" s="57"/>
      <c r="D67" s="57"/>
      <c r="E67" s="57"/>
      <c r="F67" s="57"/>
      <c r="G67" s="57"/>
      <c r="H67" s="57"/>
      <c r="I67" s="57"/>
      <c r="J67" s="57"/>
      <c r="K67" s="57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71" s="2" customFormat="1" ht="6.96" customHeight="1">
      <c r="A71" s="39"/>
      <c r="B71" s="58"/>
      <c r="C71" s="59"/>
      <c r="D71" s="59"/>
      <c r="E71" s="59"/>
      <c r="F71" s="59"/>
      <c r="G71" s="59"/>
      <c r="H71" s="59"/>
      <c r="I71" s="59"/>
      <c r="J71" s="59"/>
      <c r="K71" s="59"/>
      <c r="L71" s="12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24.96" customHeight="1">
      <c r="A72" s="39"/>
      <c r="B72" s="40"/>
      <c r="C72" s="24" t="s">
        <v>224</v>
      </c>
      <c r="D72" s="39"/>
      <c r="E72" s="39"/>
      <c r="F72" s="39"/>
      <c r="G72" s="39"/>
      <c r="H72" s="39"/>
      <c r="I72" s="39"/>
      <c r="J72" s="39"/>
      <c r="K72" s="39"/>
      <c r="L72" s="12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6.96" customHeight="1">
      <c r="A73" s="39"/>
      <c r="B73" s="40"/>
      <c r="C73" s="39"/>
      <c r="D73" s="39"/>
      <c r="E73" s="39"/>
      <c r="F73" s="39"/>
      <c r="G73" s="39"/>
      <c r="H73" s="39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12" customHeight="1">
      <c r="A74" s="39"/>
      <c r="B74" s="40"/>
      <c r="C74" s="33" t="s">
        <v>17</v>
      </c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6.5" customHeight="1">
      <c r="A75" s="39"/>
      <c r="B75" s="40"/>
      <c r="C75" s="39"/>
      <c r="D75" s="39"/>
      <c r="E75" s="125" t="str">
        <f>E7</f>
        <v>Kolovraty - dostupné bydlení</v>
      </c>
      <c r="F75" s="33"/>
      <c r="G75" s="33"/>
      <c r="H75" s="33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1" customFormat="1" ht="12" customHeight="1">
      <c r="B76" s="23"/>
      <c r="C76" s="33" t="s">
        <v>213</v>
      </c>
      <c r="L76" s="23"/>
    </row>
    <row r="77" s="2" customFormat="1" ht="16.5" customHeight="1">
      <c r="A77" s="39"/>
      <c r="B77" s="40"/>
      <c r="C77" s="39"/>
      <c r="D77" s="39"/>
      <c r="E77" s="125" t="s">
        <v>4961</v>
      </c>
      <c r="F77" s="39"/>
      <c r="G77" s="39"/>
      <c r="H77" s="39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215</v>
      </c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39"/>
      <c r="D79" s="39"/>
      <c r="E79" s="63" t="str">
        <f>E11</f>
        <v>SO-06.03 - Zeleň výsadba</v>
      </c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39"/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22</v>
      </c>
      <c r="D81" s="39"/>
      <c r="E81" s="39"/>
      <c r="F81" s="28" t="str">
        <f>F14</f>
        <v>Kolovraty</v>
      </c>
      <c r="G81" s="39"/>
      <c r="H81" s="39"/>
      <c r="I81" s="33" t="s">
        <v>24</v>
      </c>
      <c r="J81" s="65" t="str">
        <f>IF(J14="","",J14)</f>
        <v>28. 6. 2021</v>
      </c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39"/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5.15" customHeight="1">
      <c r="A83" s="39"/>
      <c r="B83" s="40"/>
      <c r="C83" s="33" t="s">
        <v>26</v>
      </c>
      <c r="D83" s="39"/>
      <c r="E83" s="39"/>
      <c r="F83" s="28" t="str">
        <f>E17</f>
        <v>atelier HETA s.r.o.</v>
      </c>
      <c r="G83" s="39"/>
      <c r="H83" s="39"/>
      <c r="I83" s="33" t="s">
        <v>32</v>
      </c>
      <c r="J83" s="37" t="str">
        <f>E23</f>
        <v>atelier HETA s.r.o.</v>
      </c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30</v>
      </c>
      <c r="D84" s="39"/>
      <c r="E84" s="39"/>
      <c r="F84" s="28" t="str">
        <f>IF(E20="","",E20)</f>
        <v>Vyplň údaj</v>
      </c>
      <c r="G84" s="39"/>
      <c r="H84" s="39"/>
      <c r="I84" s="33" t="s">
        <v>34</v>
      </c>
      <c r="J84" s="37" t="str">
        <f>E26</f>
        <v>Toman Martin</v>
      </c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0.32" customHeight="1">
      <c r="A85" s="39"/>
      <c r="B85" s="40"/>
      <c r="C85" s="39"/>
      <c r="D85" s="39"/>
      <c r="E85" s="39"/>
      <c r="F85" s="39"/>
      <c r="G85" s="39"/>
      <c r="H85" s="39"/>
      <c r="I85" s="39"/>
      <c r="J85" s="39"/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1" customFormat="1" ht="29.28" customHeight="1">
      <c r="A86" s="151"/>
      <c r="B86" s="152"/>
      <c r="C86" s="153" t="s">
        <v>225</v>
      </c>
      <c r="D86" s="154" t="s">
        <v>58</v>
      </c>
      <c r="E86" s="154" t="s">
        <v>54</v>
      </c>
      <c r="F86" s="154" t="s">
        <v>55</v>
      </c>
      <c r="G86" s="154" t="s">
        <v>226</v>
      </c>
      <c r="H86" s="154" t="s">
        <v>227</v>
      </c>
      <c r="I86" s="154" t="s">
        <v>228</v>
      </c>
      <c r="J86" s="154" t="s">
        <v>219</v>
      </c>
      <c r="K86" s="155" t="s">
        <v>229</v>
      </c>
      <c r="L86" s="156"/>
      <c r="M86" s="81" t="s">
        <v>3</v>
      </c>
      <c r="N86" s="82" t="s">
        <v>43</v>
      </c>
      <c r="O86" s="82" t="s">
        <v>230</v>
      </c>
      <c r="P86" s="82" t="s">
        <v>231</v>
      </c>
      <c r="Q86" s="82" t="s">
        <v>232</v>
      </c>
      <c r="R86" s="82" t="s">
        <v>233</v>
      </c>
      <c r="S86" s="82" t="s">
        <v>234</v>
      </c>
      <c r="T86" s="83" t="s">
        <v>235</v>
      </c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</row>
    <row r="87" s="2" customFormat="1" ht="22.8" customHeight="1">
      <c r="A87" s="39"/>
      <c r="B87" s="40"/>
      <c r="C87" s="88" t="s">
        <v>236</v>
      </c>
      <c r="D87" s="39"/>
      <c r="E87" s="39"/>
      <c r="F87" s="39"/>
      <c r="G87" s="39"/>
      <c r="H87" s="39"/>
      <c r="I87" s="39"/>
      <c r="J87" s="157">
        <f>BK87</f>
        <v>0</v>
      </c>
      <c r="K87" s="39"/>
      <c r="L87" s="40"/>
      <c r="M87" s="84"/>
      <c r="N87" s="69"/>
      <c r="O87" s="85"/>
      <c r="P87" s="158">
        <f>P88</f>
        <v>0</v>
      </c>
      <c r="Q87" s="85"/>
      <c r="R87" s="158">
        <f>R88</f>
        <v>0</v>
      </c>
      <c r="S87" s="85"/>
      <c r="T87" s="159">
        <f>T88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T87" s="20" t="s">
        <v>72</v>
      </c>
      <c r="AU87" s="20" t="s">
        <v>220</v>
      </c>
      <c r="BK87" s="160">
        <f>BK88</f>
        <v>0</v>
      </c>
    </row>
    <row r="88" s="12" customFormat="1" ht="25.92" customHeight="1">
      <c r="A88" s="12"/>
      <c r="B88" s="161"/>
      <c r="C88" s="12"/>
      <c r="D88" s="162" t="s">
        <v>72</v>
      </c>
      <c r="E88" s="163" t="s">
        <v>237</v>
      </c>
      <c r="F88" s="163" t="s">
        <v>238</v>
      </c>
      <c r="G88" s="12"/>
      <c r="H88" s="12"/>
      <c r="I88" s="164"/>
      <c r="J88" s="165">
        <f>BK88</f>
        <v>0</v>
      </c>
      <c r="K88" s="12"/>
      <c r="L88" s="161"/>
      <c r="M88" s="166"/>
      <c r="N88" s="167"/>
      <c r="O88" s="167"/>
      <c r="P88" s="168">
        <f>P89</f>
        <v>0</v>
      </c>
      <c r="Q88" s="167"/>
      <c r="R88" s="168">
        <f>R89</f>
        <v>0</v>
      </c>
      <c r="S88" s="167"/>
      <c r="T88" s="169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162" t="s">
        <v>80</v>
      </c>
      <c r="AT88" s="170" t="s">
        <v>72</v>
      </c>
      <c r="AU88" s="170" t="s">
        <v>73</v>
      </c>
      <c r="AY88" s="162" t="s">
        <v>239</v>
      </c>
      <c r="BK88" s="171">
        <f>BK89</f>
        <v>0</v>
      </c>
    </row>
    <row r="89" s="12" customFormat="1" ht="22.8" customHeight="1">
      <c r="A89" s="12"/>
      <c r="B89" s="161"/>
      <c r="C89" s="12"/>
      <c r="D89" s="162" t="s">
        <v>72</v>
      </c>
      <c r="E89" s="172" t="s">
        <v>80</v>
      </c>
      <c r="F89" s="172" t="s">
        <v>240</v>
      </c>
      <c r="G89" s="12"/>
      <c r="H89" s="12"/>
      <c r="I89" s="164"/>
      <c r="J89" s="173">
        <f>BK89</f>
        <v>0</v>
      </c>
      <c r="K89" s="12"/>
      <c r="L89" s="161"/>
      <c r="M89" s="166"/>
      <c r="N89" s="167"/>
      <c r="O89" s="167"/>
      <c r="P89" s="168">
        <f>SUM(P90:P91)</f>
        <v>0</v>
      </c>
      <c r="Q89" s="167"/>
      <c r="R89" s="168">
        <f>SUM(R90:R91)</f>
        <v>0</v>
      </c>
      <c r="S89" s="167"/>
      <c r="T89" s="169">
        <f>SUM(T90:T91)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162" t="s">
        <v>80</v>
      </c>
      <c r="AT89" s="170" t="s">
        <v>72</v>
      </c>
      <c r="AU89" s="170" t="s">
        <v>80</v>
      </c>
      <c r="AY89" s="162" t="s">
        <v>239</v>
      </c>
      <c r="BK89" s="171">
        <f>SUM(BK90:BK91)</f>
        <v>0</v>
      </c>
    </row>
    <row r="90" s="2" customFormat="1" ht="16.5" customHeight="1">
      <c r="A90" s="39"/>
      <c r="B90" s="174"/>
      <c r="C90" s="175" t="s">
        <v>80</v>
      </c>
      <c r="D90" s="175" t="s">
        <v>241</v>
      </c>
      <c r="E90" s="176" t="s">
        <v>5065</v>
      </c>
      <c r="F90" s="177" t="s">
        <v>5066</v>
      </c>
      <c r="G90" s="178" t="s">
        <v>449</v>
      </c>
      <c r="H90" s="179">
        <v>1</v>
      </c>
      <c r="I90" s="180"/>
      <c r="J90" s="181">
        <f>ROUND(I90*H90,2)</f>
        <v>0</v>
      </c>
      <c r="K90" s="177" t="s">
        <v>460</v>
      </c>
      <c r="L90" s="40"/>
      <c r="M90" s="182" t="s">
        <v>3</v>
      </c>
      <c r="N90" s="183" t="s">
        <v>45</v>
      </c>
      <c r="O90" s="73"/>
      <c r="P90" s="184">
        <f>O90*H90</f>
        <v>0</v>
      </c>
      <c r="Q90" s="184">
        <v>0</v>
      </c>
      <c r="R90" s="184">
        <f>Q90*H90</f>
        <v>0</v>
      </c>
      <c r="S90" s="184">
        <v>0</v>
      </c>
      <c r="T90" s="185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186" t="s">
        <v>246</v>
      </c>
      <c r="AT90" s="186" t="s">
        <v>241</v>
      </c>
      <c r="AU90" s="186" t="s">
        <v>86</v>
      </c>
      <c r="AY90" s="20" t="s">
        <v>239</v>
      </c>
      <c r="BE90" s="187">
        <f>IF(N90="základní",J90,0)</f>
        <v>0</v>
      </c>
      <c r="BF90" s="187">
        <f>IF(N90="snížená",J90,0)</f>
        <v>0</v>
      </c>
      <c r="BG90" s="187">
        <f>IF(N90="zákl. přenesená",J90,0)</f>
        <v>0</v>
      </c>
      <c r="BH90" s="187">
        <f>IF(N90="sníž. přenesená",J90,0)</f>
        <v>0</v>
      </c>
      <c r="BI90" s="187">
        <f>IF(N90="nulová",J90,0)</f>
        <v>0</v>
      </c>
      <c r="BJ90" s="20" t="s">
        <v>86</v>
      </c>
      <c r="BK90" s="187">
        <f>ROUND(I90*H90,2)</f>
        <v>0</v>
      </c>
      <c r="BL90" s="20" t="s">
        <v>246</v>
      </c>
      <c r="BM90" s="186" t="s">
        <v>5067</v>
      </c>
    </row>
    <row r="91" s="2" customFormat="1" ht="16.5" customHeight="1">
      <c r="A91" s="39"/>
      <c r="B91" s="174"/>
      <c r="C91" s="175" t="s">
        <v>86</v>
      </c>
      <c r="D91" s="175" t="s">
        <v>241</v>
      </c>
      <c r="E91" s="176" t="s">
        <v>5068</v>
      </c>
      <c r="F91" s="177" t="s">
        <v>5069</v>
      </c>
      <c r="G91" s="178" t="s">
        <v>449</v>
      </c>
      <c r="H91" s="179">
        <v>1</v>
      </c>
      <c r="I91" s="180"/>
      <c r="J91" s="181">
        <f>ROUND(I91*H91,2)</f>
        <v>0</v>
      </c>
      <c r="K91" s="177" t="s">
        <v>460</v>
      </c>
      <c r="L91" s="40"/>
      <c r="M91" s="222" t="s">
        <v>3</v>
      </c>
      <c r="N91" s="223" t="s">
        <v>45</v>
      </c>
      <c r="O91" s="224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186" t="s">
        <v>246</v>
      </c>
      <c r="AT91" s="186" t="s">
        <v>241</v>
      </c>
      <c r="AU91" s="186" t="s">
        <v>86</v>
      </c>
      <c r="AY91" s="20" t="s">
        <v>239</v>
      </c>
      <c r="BE91" s="187">
        <f>IF(N91="základní",J91,0)</f>
        <v>0</v>
      </c>
      <c r="BF91" s="187">
        <f>IF(N91="snížená",J91,0)</f>
        <v>0</v>
      </c>
      <c r="BG91" s="187">
        <f>IF(N91="zákl. přenesená",J91,0)</f>
        <v>0</v>
      </c>
      <c r="BH91" s="187">
        <f>IF(N91="sníž. přenesená",J91,0)</f>
        <v>0</v>
      </c>
      <c r="BI91" s="187">
        <f>IF(N91="nulová",J91,0)</f>
        <v>0</v>
      </c>
      <c r="BJ91" s="20" t="s">
        <v>86</v>
      </c>
      <c r="BK91" s="187">
        <f>ROUND(I91*H91,2)</f>
        <v>0</v>
      </c>
      <c r="BL91" s="20" t="s">
        <v>246</v>
      </c>
      <c r="BM91" s="186" t="s">
        <v>5070</v>
      </c>
    </row>
    <row r="92" s="2" customFormat="1" ht="6.96" customHeight="1">
      <c r="A92" s="39"/>
      <c r="B92" s="56"/>
      <c r="C92" s="57"/>
      <c r="D92" s="57"/>
      <c r="E92" s="57"/>
      <c r="F92" s="57"/>
      <c r="G92" s="57"/>
      <c r="H92" s="57"/>
      <c r="I92" s="57"/>
      <c r="J92" s="57"/>
      <c r="K92" s="57"/>
      <c r="L92" s="40"/>
      <c r="M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</sheetData>
  <autoFilter ref="C86:K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211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2" customFormat="1" ht="12" customHeight="1">
      <c r="A8" s="39"/>
      <c r="B8" s="40"/>
      <c r="C8" s="39"/>
      <c r="D8" s="33" t="s">
        <v>213</v>
      </c>
      <c r="E8" s="39"/>
      <c r="F8" s="39"/>
      <c r="G8" s="39"/>
      <c r="H8" s="39"/>
      <c r="I8" s="39"/>
      <c r="J8" s="39"/>
      <c r="K8" s="39"/>
      <c r="L8" s="126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0"/>
      <c r="C9" s="39"/>
      <c r="D9" s="39"/>
      <c r="E9" s="63" t="s">
        <v>5071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0"/>
      <c r="C10" s="39"/>
      <c r="D10" s="39"/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0"/>
      <c r="C11" s="39"/>
      <c r="D11" s="33" t="s">
        <v>19</v>
      </c>
      <c r="E11" s="39"/>
      <c r="F11" s="28" t="s">
        <v>20</v>
      </c>
      <c r="G11" s="39"/>
      <c r="H11" s="39"/>
      <c r="I11" s="33" t="s">
        <v>21</v>
      </c>
      <c r="J11" s="28" t="s">
        <v>3</v>
      </c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22</v>
      </c>
      <c r="E12" s="39"/>
      <c r="F12" s="28" t="s">
        <v>23</v>
      </c>
      <c r="G12" s="39"/>
      <c r="H12" s="39"/>
      <c r="I12" s="33" t="s">
        <v>24</v>
      </c>
      <c r="J12" s="65" t="str">
        <f>'Rekapitulace stavby'!AN8</f>
        <v>28. 6. 2021</v>
      </c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0"/>
      <c r="C13" s="39"/>
      <c r="D13" s="39"/>
      <c r="E13" s="39"/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26</v>
      </c>
      <c r="E14" s="39"/>
      <c r="F14" s="39"/>
      <c r="G14" s="39"/>
      <c r="H14" s="39"/>
      <c r="I14" s="33" t="s">
        <v>27</v>
      </c>
      <c r="J14" s="28" t="s">
        <v>3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0"/>
      <c r="C15" s="39"/>
      <c r="D15" s="39"/>
      <c r="E15" s="28" t="s">
        <v>28</v>
      </c>
      <c r="F15" s="39"/>
      <c r="G15" s="39"/>
      <c r="H15" s="39"/>
      <c r="I15" s="33" t="s">
        <v>29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0"/>
      <c r="C16" s="39"/>
      <c r="D16" s="39"/>
      <c r="E16" s="39"/>
      <c r="F16" s="39"/>
      <c r="G16" s="39"/>
      <c r="H16" s="39"/>
      <c r="I16" s="39"/>
      <c r="J16" s="39"/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0"/>
      <c r="C17" s="39"/>
      <c r="D17" s="33" t="s">
        <v>30</v>
      </c>
      <c r="E17" s="39"/>
      <c r="F17" s="39"/>
      <c r="G17" s="39"/>
      <c r="H17" s="39"/>
      <c r="I17" s="33" t="s">
        <v>27</v>
      </c>
      <c r="J17" s="34" t="str">
        <f>'Rekapitulace stavby'!AN13</f>
        <v>Vyplň údaj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0"/>
      <c r="C18" s="39"/>
      <c r="D18" s="39"/>
      <c r="E18" s="34" t="str">
        <f>'Rekapitulace stavby'!E14</f>
        <v>Vyplň údaj</v>
      </c>
      <c r="F18" s="28"/>
      <c r="G18" s="28"/>
      <c r="H18" s="28"/>
      <c r="I18" s="33" t="s">
        <v>29</v>
      </c>
      <c r="J18" s="34" t="str">
        <f>'Rekapitulace stavby'!AN14</f>
        <v>Vyplň údaj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0"/>
      <c r="C19" s="39"/>
      <c r="D19" s="39"/>
      <c r="E19" s="39"/>
      <c r="F19" s="39"/>
      <c r="G19" s="39"/>
      <c r="H19" s="39"/>
      <c r="I19" s="39"/>
      <c r="J19" s="39"/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0"/>
      <c r="C20" s="39"/>
      <c r="D20" s="33" t="s">
        <v>32</v>
      </c>
      <c r="E20" s="39"/>
      <c r="F20" s="39"/>
      <c r="G20" s="39"/>
      <c r="H20" s="39"/>
      <c r="I20" s="33" t="s">
        <v>27</v>
      </c>
      <c r="J20" s="28" t="s">
        <v>3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0"/>
      <c r="C21" s="39"/>
      <c r="D21" s="39"/>
      <c r="E21" s="28" t="s">
        <v>28</v>
      </c>
      <c r="F21" s="39"/>
      <c r="G21" s="39"/>
      <c r="H21" s="39"/>
      <c r="I21" s="33" t="s">
        <v>29</v>
      </c>
      <c r="J21" s="28" t="s">
        <v>3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0"/>
      <c r="C22" s="39"/>
      <c r="D22" s="39"/>
      <c r="E22" s="39"/>
      <c r="F22" s="39"/>
      <c r="G22" s="39"/>
      <c r="H22" s="39"/>
      <c r="I22" s="39"/>
      <c r="J22" s="39"/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0"/>
      <c r="C23" s="39"/>
      <c r="D23" s="33" t="s">
        <v>34</v>
      </c>
      <c r="E23" s="39"/>
      <c r="F23" s="39"/>
      <c r="G23" s="39"/>
      <c r="H23" s="39"/>
      <c r="I23" s="33" t="s">
        <v>27</v>
      </c>
      <c r="J23" s="28" t="s">
        <v>35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0"/>
      <c r="C24" s="39"/>
      <c r="D24" s="39"/>
      <c r="E24" s="28" t="s">
        <v>36</v>
      </c>
      <c r="F24" s="39"/>
      <c r="G24" s="39"/>
      <c r="H24" s="39"/>
      <c r="I24" s="33" t="s">
        <v>29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0"/>
      <c r="C25" s="39"/>
      <c r="D25" s="39"/>
      <c r="E25" s="39"/>
      <c r="F25" s="39"/>
      <c r="G25" s="39"/>
      <c r="H25" s="39"/>
      <c r="I25" s="39"/>
      <c r="J25" s="39"/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0"/>
      <c r="C26" s="39"/>
      <c r="D26" s="33" t="s">
        <v>37</v>
      </c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71.25" customHeight="1">
      <c r="A27" s="127"/>
      <c r="B27" s="128"/>
      <c r="C27" s="127"/>
      <c r="D27" s="127"/>
      <c r="E27" s="37" t="s">
        <v>38</v>
      </c>
      <c r="F27" s="37"/>
      <c r="G27" s="37"/>
      <c r="H27" s="37"/>
      <c r="I27" s="127"/>
      <c r="J27" s="127"/>
      <c r="K27" s="127"/>
      <c r="L27" s="129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</row>
    <row r="28" s="2" customFormat="1" ht="6.96" customHeight="1">
      <c r="A28" s="39"/>
      <c r="B28" s="40"/>
      <c r="C28" s="39"/>
      <c r="D28" s="39"/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85"/>
      <c r="E29" s="85"/>
      <c r="F29" s="85"/>
      <c r="G29" s="85"/>
      <c r="H29" s="85"/>
      <c r="I29" s="85"/>
      <c r="J29" s="85"/>
      <c r="K29" s="85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0"/>
      <c r="C30" s="39"/>
      <c r="D30" s="130" t="s">
        <v>39</v>
      </c>
      <c r="E30" s="39"/>
      <c r="F30" s="39"/>
      <c r="G30" s="39"/>
      <c r="H30" s="39"/>
      <c r="I30" s="39"/>
      <c r="J30" s="91">
        <f>ROUND(J83, 2)</f>
        <v>0</v>
      </c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0"/>
      <c r="C32" s="39"/>
      <c r="D32" s="39"/>
      <c r="E32" s="39"/>
      <c r="F32" s="44" t="s">
        <v>41</v>
      </c>
      <c r="G32" s="39"/>
      <c r="H32" s="39"/>
      <c r="I32" s="44" t="s">
        <v>40</v>
      </c>
      <c r="J32" s="44" t="s">
        <v>42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0"/>
      <c r="C33" s="39"/>
      <c r="D33" s="131" t="s">
        <v>43</v>
      </c>
      <c r="E33" s="33" t="s">
        <v>44</v>
      </c>
      <c r="F33" s="132">
        <f>ROUND((SUM(BE83:BE99)),  2)</f>
        <v>0</v>
      </c>
      <c r="G33" s="39"/>
      <c r="H33" s="39"/>
      <c r="I33" s="133">
        <v>0.20999999999999999</v>
      </c>
      <c r="J33" s="132">
        <f>ROUND(((SUM(BE83:BE99))*I33),  2)</f>
        <v>0</v>
      </c>
      <c r="K33" s="39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3" t="s">
        <v>45</v>
      </c>
      <c r="F34" s="132">
        <f>ROUND((SUM(BF83:BF99)),  2)</f>
        <v>0</v>
      </c>
      <c r="G34" s="39"/>
      <c r="H34" s="39"/>
      <c r="I34" s="133">
        <v>0.14999999999999999</v>
      </c>
      <c r="J34" s="132">
        <f>ROUND(((SUM(BF83:BF99))*I34), 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0"/>
      <c r="C35" s="39"/>
      <c r="D35" s="39"/>
      <c r="E35" s="33" t="s">
        <v>46</v>
      </c>
      <c r="F35" s="132">
        <f>ROUND((SUM(BG83:BG99)),  2)</f>
        <v>0</v>
      </c>
      <c r="G35" s="39"/>
      <c r="H35" s="39"/>
      <c r="I35" s="133">
        <v>0.20999999999999999</v>
      </c>
      <c r="J35" s="132">
        <f>0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0"/>
      <c r="C36" s="39"/>
      <c r="D36" s="39"/>
      <c r="E36" s="33" t="s">
        <v>47</v>
      </c>
      <c r="F36" s="132">
        <f>ROUND((SUM(BH83:BH99)),  2)</f>
        <v>0</v>
      </c>
      <c r="G36" s="39"/>
      <c r="H36" s="39"/>
      <c r="I36" s="133">
        <v>0.14999999999999999</v>
      </c>
      <c r="J36" s="132">
        <f>0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48</v>
      </c>
      <c r="F37" s="132">
        <f>ROUND((SUM(BI83:BI99)),  2)</f>
        <v>0</v>
      </c>
      <c r="G37" s="39"/>
      <c r="H37" s="39"/>
      <c r="I37" s="133">
        <v>0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0"/>
      <c r="C38" s="39"/>
      <c r="D38" s="39"/>
      <c r="E38" s="39"/>
      <c r="F38" s="39"/>
      <c r="G38" s="39"/>
      <c r="H38" s="39"/>
      <c r="I38" s="39"/>
      <c r="J38" s="39"/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0"/>
      <c r="C39" s="134"/>
      <c r="D39" s="135" t="s">
        <v>49</v>
      </c>
      <c r="E39" s="77"/>
      <c r="F39" s="77"/>
      <c r="G39" s="136" t="s">
        <v>50</v>
      </c>
      <c r="H39" s="137" t="s">
        <v>51</v>
      </c>
      <c r="I39" s="77"/>
      <c r="J39" s="138">
        <f>SUM(J30:J37)</f>
        <v>0</v>
      </c>
      <c r="K39" s="1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56"/>
      <c r="C40" s="57"/>
      <c r="D40" s="57"/>
      <c r="E40" s="57"/>
      <c r="F40" s="57"/>
      <c r="G40" s="57"/>
      <c r="H40" s="57"/>
      <c r="I40" s="57"/>
      <c r="J40" s="57"/>
      <c r="K40" s="57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4" s="2" customFormat="1" ht="6.96" customHeight="1">
      <c r="A44" s="39"/>
      <c r="B44" s="58"/>
      <c r="C44" s="59"/>
      <c r="D44" s="59"/>
      <c r="E44" s="59"/>
      <c r="F44" s="59"/>
      <c r="G44" s="59"/>
      <c r="H44" s="59"/>
      <c r="I44" s="59"/>
      <c r="J44" s="59"/>
      <c r="K44" s="59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2" customFormat="1" ht="24.96" customHeight="1">
      <c r="A45" s="39"/>
      <c r="B45" s="40"/>
      <c r="C45" s="24" t="s">
        <v>217</v>
      </c>
      <c r="D45" s="39"/>
      <c r="E45" s="39"/>
      <c r="F45" s="39"/>
      <c r="G45" s="39"/>
      <c r="H45" s="39"/>
      <c r="I45" s="39"/>
      <c r="J45" s="39"/>
      <c r="K45" s="39"/>
      <c r="L45" s="126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="2" customFormat="1" ht="6.96" customHeight="1">
      <c r="A46" s="39"/>
      <c r="B46" s="40"/>
      <c r="C46" s="39"/>
      <c r="D46" s="39"/>
      <c r="E46" s="39"/>
      <c r="F46" s="39"/>
      <c r="G46" s="39"/>
      <c r="H46" s="39"/>
      <c r="I46" s="39"/>
      <c r="J46" s="39"/>
      <c r="K46" s="3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12" customHeight="1">
      <c r="A47" s="39"/>
      <c r="B47" s="40"/>
      <c r="C47" s="33" t="s">
        <v>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16.5" customHeight="1">
      <c r="A48" s="39"/>
      <c r="B48" s="40"/>
      <c r="C48" s="39"/>
      <c r="D48" s="39"/>
      <c r="E48" s="125" t="str">
        <f>E7</f>
        <v>Kolovraty - dostupné bydlení</v>
      </c>
      <c r="F48" s="33"/>
      <c r="G48" s="33"/>
      <c r="H48" s="33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213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63" t="str">
        <f>E9</f>
        <v>VRN - Vedlejší rozpočtové náklady</v>
      </c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6.96" customHeight="1">
      <c r="A51" s="39"/>
      <c r="B51" s="40"/>
      <c r="C51" s="39"/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2" customHeight="1">
      <c r="A52" s="39"/>
      <c r="B52" s="40"/>
      <c r="C52" s="33" t="s">
        <v>22</v>
      </c>
      <c r="D52" s="39"/>
      <c r="E52" s="39"/>
      <c r="F52" s="28" t="str">
        <f>F12</f>
        <v>Kolovraty</v>
      </c>
      <c r="G52" s="39"/>
      <c r="H52" s="39"/>
      <c r="I52" s="33" t="s">
        <v>24</v>
      </c>
      <c r="J52" s="65" t="str">
        <f>IF(J12="","",J12)</f>
        <v>28. 6. 2021</v>
      </c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6.96" customHeight="1">
      <c r="A53" s="39"/>
      <c r="B53" s="40"/>
      <c r="C53" s="39"/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5.15" customHeight="1">
      <c r="A54" s="39"/>
      <c r="B54" s="40"/>
      <c r="C54" s="33" t="s">
        <v>26</v>
      </c>
      <c r="D54" s="39"/>
      <c r="E54" s="39"/>
      <c r="F54" s="28" t="str">
        <f>E15</f>
        <v>atelier HETA s.r.o.</v>
      </c>
      <c r="G54" s="39"/>
      <c r="H54" s="39"/>
      <c r="I54" s="33" t="s">
        <v>32</v>
      </c>
      <c r="J54" s="37" t="str">
        <f>E21</f>
        <v>atelier HETA s.r.o.</v>
      </c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15.15" customHeight="1">
      <c r="A55" s="39"/>
      <c r="B55" s="40"/>
      <c r="C55" s="33" t="s">
        <v>30</v>
      </c>
      <c r="D55" s="39"/>
      <c r="E55" s="39"/>
      <c r="F55" s="28" t="str">
        <f>IF(E18="","",E18)</f>
        <v>Vyplň údaj</v>
      </c>
      <c r="G55" s="39"/>
      <c r="H55" s="39"/>
      <c r="I55" s="33" t="s">
        <v>34</v>
      </c>
      <c r="J55" s="37" t="str">
        <f>E24</f>
        <v>Toman Martin</v>
      </c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0.32" customHeight="1">
      <c r="A56" s="39"/>
      <c r="B56" s="40"/>
      <c r="C56" s="39"/>
      <c r="D56" s="39"/>
      <c r="E56" s="39"/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29.28" customHeight="1">
      <c r="A57" s="39"/>
      <c r="B57" s="40"/>
      <c r="C57" s="140" t="s">
        <v>218</v>
      </c>
      <c r="D57" s="134"/>
      <c r="E57" s="134"/>
      <c r="F57" s="134"/>
      <c r="G57" s="134"/>
      <c r="H57" s="134"/>
      <c r="I57" s="134"/>
      <c r="J57" s="141" t="s">
        <v>219</v>
      </c>
      <c r="K57" s="134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0.32" customHeight="1">
      <c r="A58" s="39"/>
      <c r="B58" s="40"/>
      <c r="C58" s="39"/>
      <c r="D58" s="39"/>
      <c r="E58" s="39"/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22.8" customHeight="1">
      <c r="A59" s="39"/>
      <c r="B59" s="40"/>
      <c r="C59" s="142" t="s">
        <v>71</v>
      </c>
      <c r="D59" s="39"/>
      <c r="E59" s="39"/>
      <c r="F59" s="39"/>
      <c r="G59" s="39"/>
      <c r="H59" s="39"/>
      <c r="I59" s="39"/>
      <c r="J59" s="91">
        <f>J83</f>
        <v>0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U59" s="20" t="s">
        <v>220</v>
      </c>
    </row>
    <row r="60" s="9" customFormat="1" ht="24.96" customHeight="1">
      <c r="A60" s="9"/>
      <c r="B60" s="143"/>
      <c r="C60" s="9"/>
      <c r="D60" s="144" t="s">
        <v>5071</v>
      </c>
      <c r="E60" s="145"/>
      <c r="F60" s="145"/>
      <c r="G60" s="145"/>
      <c r="H60" s="145"/>
      <c r="I60" s="145"/>
      <c r="J60" s="146">
        <f>J84</f>
        <v>0</v>
      </c>
      <c r="K60" s="9"/>
      <c r="L60" s="14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47"/>
      <c r="C61" s="10"/>
      <c r="D61" s="148" t="s">
        <v>5072</v>
      </c>
      <c r="E61" s="149"/>
      <c r="F61" s="149"/>
      <c r="G61" s="149"/>
      <c r="H61" s="149"/>
      <c r="I61" s="149"/>
      <c r="J61" s="150">
        <f>J85</f>
        <v>0</v>
      </c>
      <c r="K61" s="10"/>
      <c r="L61" s="14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47"/>
      <c r="C62" s="10"/>
      <c r="D62" s="148" t="s">
        <v>5073</v>
      </c>
      <c r="E62" s="149"/>
      <c r="F62" s="149"/>
      <c r="G62" s="149"/>
      <c r="H62" s="149"/>
      <c r="I62" s="149"/>
      <c r="J62" s="150">
        <f>J89</f>
        <v>0</v>
      </c>
      <c r="K62" s="10"/>
      <c r="L62" s="14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47"/>
      <c r="C63" s="10"/>
      <c r="D63" s="148" t="s">
        <v>5074</v>
      </c>
      <c r="E63" s="149"/>
      <c r="F63" s="149"/>
      <c r="G63" s="149"/>
      <c r="H63" s="149"/>
      <c r="I63" s="149"/>
      <c r="J63" s="150">
        <f>J94</f>
        <v>0</v>
      </c>
      <c r="K63" s="10"/>
      <c r="L63" s="14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2" customFormat="1" ht="21.84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6.96" customHeight="1">
      <c r="A65" s="39"/>
      <c r="B65" s="56"/>
      <c r="C65" s="57"/>
      <c r="D65" s="57"/>
      <c r="E65" s="57"/>
      <c r="F65" s="57"/>
      <c r="G65" s="57"/>
      <c r="H65" s="57"/>
      <c r="I65" s="57"/>
      <c r="J65" s="57"/>
      <c r="K65" s="57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9" s="2" customFormat="1" ht="6.96" customHeight="1">
      <c r="A69" s="39"/>
      <c r="B69" s="58"/>
      <c r="C69" s="59"/>
      <c r="D69" s="59"/>
      <c r="E69" s="59"/>
      <c r="F69" s="59"/>
      <c r="G69" s="59"/>
      <c r="H69" s="59"/>
      <c r="I69" s="59"/>
      <c r="J69" s="59"/>
      <c r="K69" s="59"/>
      <c r="L69" s="12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="2" customFormat="1" ht="24.96" customHeight="1">
      <c r="A70" s="39"/>
      <c r="B70" s="40"/>
      <c r="C70" s="24" t="s">
        <v>224</v>
      </c>
      <c r="D70" s="39"/>
      <c r="E70" s="39"/>
      <c r="F70" s="39"/>
      <c r="G70" s="39"/>
      <c r="H70" s="39"/>
      <c r="I70" s="39"/>
      <c r="J70" s="39"/>
      <c r="K70" s="39"/>
      <c r="L70" s="12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="2" customFormat="1" ht="6.96" customHeight="1">
      <c r="A71" s="39"/>
      <c r="B71" s="40"/>
      <c r="C71" s="39"/>
      <c r="D71" s="39"/>
      <c r="E71" s="39"/>
      <c r="F71" s="39"/>
      <c r="G71" s="39"/>
      <c r="H71" s="39"/>
      <c r="I71" s="39"/>
      <c r="J71" s="39"/>
      <c r="K71" s="39"/>
      <c r="L71" s="12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12" customHeight="1">
      <c r="A72" s="39"/>
      <c r="B72" s="40"/>
      <c r="C72" s="33" t="s">
        <v>17</v>
      </c>
      <c r="D72" s="39"/>
      <c r="E72" s="39"/>
      <c r="F72" s="39"/>
      <c r="G72" s="39"/>
      <c r="H72" s="39"/>
      <c r="I72" s="39"/>
      <c r="J72" s="39"/>
      <c r="K72" s="39"/>
      <c r="L72" s="12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16.5" customHeight="1">
      <c r="A73" s="39"/>
      <c r="B73" s="40"/>
      <c r="C73" s="39"/>
      <c r="D73" s="39"/>
      <c r="E73" s="125" t="str">
        <f>E7</f>
        <v>Kolovraty - dostupné bydlení</v>
      </c>
      <c r="F73" s="33"/>
      <c r="G73" s="33"/>
      <c r="H73" s="33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12" customHeight="1">
      <c r="A74" s="39"/>
      <c r="B74" s="40"/>
      <c r="C74" s="33" t="s">
        <v>213</v>
      </c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6.5" customHeight="1">
      <c r="A75" s="39"/>
      <c r="B75" s="40"/>
      <c r="C75" s="39"/>
      <c r="D75" s="39"/>
      <c r="E75" s="63" t="str">
        <f>E9</f>
        <v>VRN - Vedlejší rozpočtové náklady</v>
      </c>
      <c r="F75" s="39"/>
      <c r="G75" s="39"/>
      <c r="H75" s="39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39"/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22</v>
      </c>
      <c r="D77" s="39"/>
      <c r="E77" s="39"/>
      <c r="F77" s="28" t="str">
        <f>F12</f>
        <v>Kolovraty</v>
      </c>
      <c r="G77" s="39"/>
      <c r="H77" s="39"/>
      <c r="I77" s="33" t="s">
        <v>24</v>
      </c>
      <c r="J77" s="65" t="str">
        <f>IF(J12="","",J12)</f>
        <v>28. 6. 2021</v>
      </c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39"/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5.15" customHeight="1">
      <c r="A79" s="39"/>
      <c r="B79" s="40"/>
      <c r="C79" s="33" t="s">
        <v>26</v>
      </c>
      <c r="D79" s="39"/>
      <c r="E79" s="39"/>
      <c r="F79" s="28" t="str">
        <f>E15</f>
        <v>atelier HETA s.r.o.</v>
      </c>
      <c r="G79" s="39"/>
      <c r="H79" s="39"/>
      <c r="I79" s="33" t="s">
        <v>32</v>
      </c>
      <c r="J79" s="37" t="str">
        <f>E21</f>
        <v>atelier HETA s.r.o.</v>
      </c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5.15" customHeight="1">
      <c r="A80" s="39"/>
      <c r="B80" s="40"/>
      <c r="C80" s="33" t="s">
        <v>30</v>
      </c>
      <c r="D80" s="39"/>
      <c r="E80" s="39"/>
      <c r="F80" s="28" t="str">
        <f>IF(E18="","",E18)</f>
        <v>Vyplň údaj</v>
      </c>
      <c r="G80" s="39"/>
      <c r="H80" s="39"/>
      <c r="I80" s="33" t="s">
        <v>34</v>
      </c>
      <c r="J80" s="37" t="str">
        <f>E24</f>
        <v>Toman Martin</v>
      </c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0.32" customHeight="1">
      <c r="A81" s="39"/>
      <c r="B81" s="40"/>
      <c r="C81" s="39"/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1" customFormat="1" ht="29.28" customHeight="1">
      <c r="A82" s="151"/>
      <c r="B82" s="152"/>
      <c r="C82" s="153" t="s">
        <v>225</v>
      </c>
      <c r="D82" s="154" t="s">
        <v>58</v>
      </c>
      <c r="E82" s="154" t="s">
        <v>54</v>
      </c>
      <c r="F82" s="154" t="s">
        <v>55</v>
      </c>
      <c r="G82" s="154" t="s">
        <v>226</v>
      </c>
      <c r="H82" s="154" t="s">
        <v>227</v>
      </c>
      <c r="I82" s="154" t="s">
        <v>228</v>
      </c>
      <c r="J82" s="154" t="s">
        <v>219</v>
      </c>
      <c r="K82" s="155" t="s">
        <v>229</v>
      </c>
      <c r="L82" s="156"/>
      <c r="M82" s="81" t="s">
        <v>3</v>
      </c>
      <c r="N82" s="82" t="s">
        <v>43</v>
      </c>
      <c r="O82" s="82" t="s">
        <v>230</v>
      </c>
      <c r="P82" s="82" t="s">
        <v>231</v>
      </c>
      <c r="Q82" s="82" t="s">
        <v>232</v>
      </c>
      <c r="R82" s="82" t="s">
        <v>233</v>
      </c>
      <c r="S82" s="82" t="s">
        <v>234</v>
      </c>
      <c r="T82" s="83" t="s">
        <v>235</v>
      </c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</row>
    <row r="83" s="2" customFormat="1" ht="22.8" customHeight="1">
      <c r="A83" s="39"/>
      <c r="B83" s="40"/>
      <c r="C83" s="88" t="s">
        <v>236</v>
      </c>
      <c r="D83" s="39"/>
      <c r="E83" s="39"/>
      <c r="F83" s="39"/>
      <c r="G83" s="39"/>
      <c r="H83" s="39"/>
      <c r="I83" s="39"/>
      <c r="J83" s="157">
        <f>BK83</f>
        <v>0</v>
      </c>
      <c r="K83" s="39"/>
      <c r="L83" s="40"/>
      <c r="M83" s="84"/>
      <c r="N83" s="69"/>
      <c r="O83" s="85"/>
      <c r="P83" s="158">
        <f>P84</f>
        <v>0</v>
      </c>
      <c r="Q83" s="85"/>
      <c r="R83" s="158">
        <f>R84</f>
        <v>0</v>
      </c>
      <c r="S83" s="85"/>
      <c r="T83" s="159">
        <f>T84</f>
        <v>0</v>
      </c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T83" s="20" t="s">
        <v>72</v>
      </c>
      <c r="AU83" s="20" t="s">
        <v>220</v>
      </c>
      <c r="BK83" s="160">
        <f>BK84</f>
        <v>0</v>
      </c>
    </row>
    <row r="84" s="12" customFormat="1" ht="25.92" customHeight="1">
      <c r="A84" s="12"/>
      <c r="B84" s="161"/>
      <c r="C84" s="12"/>
      <c r="D84" s="162" t="s">
        <v>72</v>
      </c>
      <c r="E84" s="163" t="s">
        <v>209</v>
      </c>
      <c r="F84" s="163" t="s">
        <v>210</v>
      </c>
      <c r="G84" s="12"/>
      <c r="H84" s="12"/>
      <c r="I84" s="164"/>
      <c r="J84" s="165">
        <f>BK84</f>
        <v>0</v>
      </c>
      <c r="K84" s="12"/>
      <c r="L84" s="161"/>
      <c r="M84" s="166"/>
      <c r="N84" s="167"/>
      <c r="O84" s="167"/>
      <c r="P84" s="168">
        <f>P85+P89+P94</f>
        <v>0</v>
      </c>
      <c r="Q84" s="167"/>
      <c r="R84" s="168">
        <f>R85+R89+R94</f>
        <v>0</v>
      </c>
      <c r="S84" s="167"/>
      <c r="T84" s="169">
        <f>T85+T89+T94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162" t="s">
        <v>271</v>
      </c>
      <c r="AT84" s="170" t="s">
        <v>72</v>
      </c>
      <c r="AU84" s="170" t="s">
        <v>73</v>
      </c>
      <c r="AY84" s="162" t="s">
        <v>239</v>
      </c>
      <c r="BK84" s="171">
        <f>BK85+BK89+BK94</f>
        <v>0</v>
      </c>
    </row>
    <row r="85" s="12" customFormat="1" ht="22.8" customHeight="1">
      <c r="A85" s="12"/>
      <c r="B85" s="161"/>
      <c r="C85" s="12"/>
      <c r="D85" s="162" t="s">
        <v>72</v>
      </c>
      <c r="E85" s="172" t="s">
        <v>5075</v>
      </c>
      <c r="F85" s="172" t="s">
        <v>5076</v>
      </c>
      <c r="G85" s="12"/>
      <c r="H85" s="12"/>
      <c r="I85" s="164"/>
      <c r="J85" s="173">
        <f>BK85</f>
        <v>0</v>
      </c>
      <c r="K85" s="12"/>
      <c r="L85" s="161"/>
      <c r="M85" s="166"/>
      <c r="N85" s="167"/>
      <c r="O85" s="167"/>
      <c r="P85" s="168">
        <f>SUM(P86:P88)</f>
        <v>0</v>
      </c>
      <c r="Q85" s="167"/>
      <c r="R85" s="168">
        <f>SUM(R86:R88)</f>
        <v>0</v>
      </c>
      <c r="S85" s="167"/>
      <c r="T85" s="169">
        <f>SUM(T86:T88)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162" t="s">
        <v>271</v>
      </c>
      <c r="AT85" s="170" t="s">
        <v>72</v>
      </c>
      <c r="AU85" s="170" t="s">
        <v>80</v>
      </c>
      <c r="AY85" s="162" t="s">
        <v>239</v>
      </c>
      <c r="BK85" s="171">
        <f>SUM(BK86:BK88)</f>
        <v>0</v>
      </c>
    </row>
    <row r="86" s="2" customFormat="1" ht="16.5" customHeight="1">
      <c r="A86" s="39"/>
      <c r="B86" s="174"/>
      <c r="C86" s="175" t="s">
        <v>80</v>
      </c>
      <c r="D86" s="175" t="s">
        <v>241</v>
      </c>
      <c r="E86" s="176" t="s">
        <v>5077</v>
      </c>
      <c r="F86" s="177" t="s">
        <v>5078</v>
      </c>
      <c r="G86" s="178" t="s">
        <v>5079</v>
      </c>
      <c r="H86" s="250"/>
      <c r="I86" s="180"/>
      <c r="J86" s="181">
        <f>ROUND(I86*H86,2)</f>
        <v>0</v>
      </c>
      <c r="K86" s="177" t="s">
        <v>245</v>
      </c>
      <c r="L86" s="40"/>
      <c r="M86" s="182" t="s">
        <v>3</v>
      </c>
      <c r="N86" s="183" t="s">
        <v>45</v>
      </c>
      <c r="O86" s="73"/>
      <c r="P86" s="184">
        <f>O86*H86</f>
        <v>0</v>
      </c>
      <c r="Q86" s="184">
        <v>0</v>
      </c>
      <c r="R86" s="184">
        <f>Q86*H86</f>
        <v>0</v>
      </c>
      <c r="S86" s="184">
        <v>0</v>
      </c>
      <c r="T86" s="185">
        <f>S86*H86</f>
        <v>0</v>
      </c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R86" s="186" t="s">
        <v>5080</v>
      </c>
      <c r="AT86" s="186" t="s">
        <v>241</v>
      </c>
      <c r="AU86" s="186" t="s">
        <v>86</v>
      </c>
      <c r="AY86" s="20" t="s">
        <v>239</v>
      </c>
      <c r="BE86" s="187">
        <f>IF(N86="základní",J86,0)</f>
        <v>0</v>
      </c>
      <c r="BF86" s="187">
        <f>IF(N86="snížená",J86,0)</f>
        <v>0</v>
      </c>
      <c r="BG86" s="187">
        <f>IF(N86="zákl. přenesená",J86,0)</f>
        <v>0</v>
      </c>
      <c r="BH86" s="187">
        <f>IF(N86="sníž. přenesená",J86,0)</f>
        <v>0</v>
      </c>
      <c r="BI86" s="187">
        <f>IF(N86="nulová",J86,0)</f>
        <v>0</v>
      </c>
      <c r="BJ86" s="20" t="s">
        <v>86</v>
      </c>
      <c r="BK86" s="187">
        <f>ROUND(I86*H86,2)</f>
        <v>0</v>
      </c>
      <c r="BL86" s="20" t="s">
        <v>5080</v>
      </c>
      <c r="BM86" s="186" t="s">
        <v>5081</v>
      </c>
    </row>
    <row r="87" s="2" customFormat="1" ht="16.5" customHeight="1">
      <c r="A87" s="39"/>
      <c r="B87" s="174"/>
      <c r="C87" s="175" t="s">
        <v>86</v>
      </c>
      <c r="D87" s="175" t="s">
        <v>241</v>
      </c>
      <c r="E87" s="176" t="s">
        <v>5082</v>
      </c>
      <c r="F87" s="177" t="s">
        <v>5083</v>
      </c>
      <c r="G87" s="178" t="s">
        <v>5079</v>
      </c>
      <c r="H87" s="250"/>
      <c r="I87" s="180"/>
      <c r="J87" s="181">
        <f>ROUND(I87*H87,2)</f>
        <v>0</v>
      </c>
      <c r="K87" s="177" t="s">
        <v>245</v>
      </c>
      <c r="L87" s="40"/>
      <c r="M87" s="182" t="s">
        <v>3</v>
      </c>
      <c r="N87" s="183" t="s">
        <v>45</v>
      </c>
      <c r="O87" s="73"/>
      <c r="P87" s="184">
        <f>O87*H87</f>
        <v>0</v>
      </c>
      <c r="Q87" s="184">
        <v>0</v>
      </c>
      <c r="R87" s="184">
        <f>Q87*H87</f>
        <v>0</v>
      </c>
      <c r="S87" s="184">
        <v>0</v>
      </c>
      <c r="T87" s="185">
        <f>S87*H87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R87" s="186" t="s">
        <v>5080</v>
      </c>
      <c r="AT87" s="186" t="s">
        <v>241</v>
      </c>
      <c r="AU87" s="186" t="s">
        <v>86</v>
      </c>
      <c r="AY87" s="20" t="s">
        <v>239</v>
      </c>
      <c r="BE87" s="187">
        <f>IF(N87="základní",J87,0)</f>
        <v>0</v>
      </c>
      <c r="BF87" s="187">
        <f>IF(N87="snížená",J87,0)</f>
        <v>0</v>
      </c>
      <c r="BG87" s="187">
        <f>IF(N87="zákl. přenesená",J87,0)</f>
        <v>0</v>
      </c>
      <c r="BH87" s="187">
        <f>IF(N87="sníž. přenesená",J87,0)</f>
        <v>0</v>
      </c>
      <c r="BI87" s="187">
        <f>IF(N87="nulová",J87,0)</f>
        <v>0</v>
      </c>
      <c r="BJ87" s="20" t="s">
        <v>86</v>
      </c>
      <c r="BK87" s="187">
        <f>ROUND(I87*H87,2)</f>
        <v>0</v>
      </c>
      <c r="BL87" s="20" t="s">
        <v>5080</v>
      </c>
      <c r="BM87" s="186" t="s">
        <v>5084</v>
      </c>
    </row>
    <row r="88" s="2" customFormat="1" ht="16.5" customHeight="1">
      <c r="A88" s="39"/>
      <c r="B88" s="174"/>
      <c r="C88" s="175" t="s">
        <v>117</v>
      </c>
      <c r="D88" s="175" t="s">
        <v>241</v>
      </c>
      <c r="E88" s="176" t="s">
        <v>5085</v>
      </c>
      <c r="F88" s="177" t="s">
        <v>4268</v>
      </c>
      <c r="G88" s="178" t="s">
        <v>5079</v>
      </c>
      <c r="H88" s="250"/>
      <c r="I88" s="180"/>
      <c r="J88" s="181">
        <f>ROUND(I88*H88,2)</f>
        <v>0</v>
      </c>
      <c r="K88" s="177" t="s">
        <v>245</v>
      </c>
      <c r="L88" s="40"/>
      <c r="M88" s="182" t="s">
        <v>3</v>
      </c>
      <c r="N88" s="183" t="s">
        <v>45</v>
      </c>
      <c r="O88" s="73"/>
      <c r="P88" s="184">
        <f>O88*H88</f>
        <v>0</v>
      </c>
      <c r="Q88" s="184">
        <v>0</v>
      </c>
      <c r="R88" s="184">
        <f>Q88*H88</f>
        <v>0</v>
      </c>
      <c r="S88" s="184">
        <v>0</v>
      </c>
      <c r="T88" s="185">
        <f>S88*H88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R88" s="186" t="s">
        <v>5080</v>
      </c>
      <c r="AT88" s="186" t="s">
        <v>241</v>
      </c>
      <c r="AU88" s="186" t="s">
        <v>86</v>
      </c>
      <c r="AY88" s="20" t="s">
        <v>239</v>
      </c>
      <c r="BE88" s="187">
        <f>IF(N88="základní",J88,0)</f>
        <v>0</v>
      </c>
      <c r="BF88" s="187">
        <f>IF(N88="snížená",J88,0)</f>
        <v>0</v>
      </c>
      <c r="BG88" s="187">
        <f>IF(N88="zákl. přenesená",J88,0)</f>
        <v>0</v>
      </c>
      <c r="BH88" s="187">
        <f>IF(N88="sníž. přenesená",J88,0)</f>
        <v>0</v>
      </c>
      <c r="BI88" s="187">
        <f>IF(N88="nulová",J88,0)</f>
        <v>0</v>
      </c>
      <c r="BJ88" s="20" t="s">
        <v>86</v>
      </c>
      <c r="BK88" s="187">
        <f>ROUND(I88*H88,2)</f>
        <v>0</v>
      </c>
      <c r="BL88" s="20" t="s">
        <v>5080</v>
      </c>
      <c r="BM88" s="186" t="s">
        <v>5086</v>
      </c>
    </row>
    <row r="89" s="12" customFormat="1" ht="22.8" customHeight="1">
      <c r="A89" s="12"/>
      <c r="B89" s="161"/>
      <c r="C89" s="12"/>
      <c r="D89" s="162" t="s">
        <v>72</v>
      </c>
      <c r="E89" s="172" t="s">
        <v>5087</v>
      </c>
      <c r="F89" s="172" t="s">
        <v>5088</v>
      </c>
      <c r="G89" s="12"/>
      <c r="H89" s="12"/>
      <c r="I89" s="164"/>
      <c r="J89" s="173">
        <f>BK89</f>
        <v>0</v>
      </c>
      <c r="K89" s="12"/>
      <c r="L89" s="161"/>
      <c r="M89" s="166"/>
      <c r="N89" s="167"/>
      <c r="O89" s="167"/>
      <c r="P89" s="168">
        <f>SUM(P90:P93)</f>
        <v>0</v>
      </c>
      <c r="Q89" s="167"/>
      <c r="R89" s="168">
        <f>SUM(R90:R93)</f>
        <v>0</v>
      </c>
      <c r="S89" s="167"/>
      <c r="T89" s="169">
        <f>SUM(T90:T93)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162" t="s">
        <v>271</v>
      </c>
      <c r="AT89" s="170" t="s">
        <v>72</v>
      </c>
      <c r="AU89" s="170" t="s">
        <v>80</v>
      </c>
      <c r="AY89" s="162" t="s">
        <v>239</v>
      </c>
      <c r="BK89" s="171">
        <f>SUM(BK90:BK93)</f>
        <v>0</v>
      </c>
    </row>
    <row r="90" s="2" customFormat="1" ht="16.5" customHeight="1">
      <c r="A90" s="39"/>
      <c r="B90" s="174"/>
      <c r="C90" s="175" t="s">
        <v>246</v>
      </c>
      <c r="D90" s="175" t="s">
        <v>241</v>
      </c>
      <c r="E90" s="176" t="s">
        <v>5089</v>
      </c>
      <c r="F90" s="177" t="s">
        <v>5090</v>
      </c>
      <c r="G90" s="178" t="s">
        <v>5079</v>
      </c>
      <c r="H90" s="250"/>
      <c r="I90" s="180"/>
      <c r="J90" s="181">
        <f>ROUND(I90*H90,2)</f>
        <v>0</v>
      </c>
      <c r="K90" s="177" t="s">
        <v>245</v>
      </c>
      <c r="L90" s="40"/>
      <c r="M90" s="182" t="s">
        <v>3</v>
      </c>
      <c r="N90" s="183" t="s">
        <v>45</v>
      </c>
      <c r="O90" s="73"/>
      <c r="P90" s="184">
        <f>O90*H90</f>
        <v>0</v>
      </c>
      <c r="Q90" s="184">
        <v>0</v>
      </c>
      <c r="R90" s="184">
        <f>Q90*H90</f>
        <v>0</v>
      </c>
      <c r="S90" s="184">
        <v>0</v>
      </c>
      <c r="T90" s="185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186" t="s">
        <v>5080</v>
      </c>
      <c r="AT90" s="186" t="s">
        <v>241</v>
      </c>
      <c r="AU90" s="186" t="s">
        <v>86</v>
      </c>
      <c r="AY90" s="20" t="s">
        <v>239</v>
      </c>
      <c r="BE90" s="187">
        <f>IF(N90="základní",J90,0)</f>
        <v>0</v>
      </c>
      <c r="BF90" s="187">
        <f>IF(N90="snížená",J90,0)</f>
        <v>0</v>
      </c>
      <c r="BG90" s="187">
        <f>IF(N90="zákl. přenesená",J90,0)</f>
        <v>0</v>
      </c>
      <c r="BH90" s="187">
        <f>IF(N90="sníž. přenesená",J90,0)</f>
        <v>0</v>
      </c>
      <c r="BI90" s="187">
        <f>IF(N90="nulová",J90,0)</f>
        <v>0</v>
      </c>
      <c r="BJ90" s="20" t="s">
        <v>86</v>
      </c>
      <c r="BK90" s="187">
        <f>ROUND(I90*H90,2)</f>
        <v>0</v>
      </c>
      <c r="BL90" s="20" t="s">
        <v>5080</v>
      </c>
      <c r="BM90" s="186" t="s">
        <v>5091</v>
      </c>
    </row>
    <row r="91" s="2" customFormat="1" ht="16.5" customHeight="1">
      <c r="A91" s="39"/>
      <c r="B91" s="174"/>
      <c r="C91" s="175" t="s">
        <v>271</v>
      </c>
      <c r="D91" s="175" t="s">
        <v>241</v>
      </c>
      <c r="E91" s="176" t="s">
        <v>5092</v>
      </c>
      <c r="F91" s="177" t="s">
        <v>5093</v>
      </c>
      <c r="G91" s="178" t="s">
        <v>5079</v>
      </c>
      <c r="H91" s="250"/>
      <c r="I91" s="180"/>
      <c r="J91" s="181">
        <f>ROUND(I91*H91,2)</f>
        <v>0</v>
      </c>
      <c r="K91" s="177" t="s">
        <v>245</v>
      </c>
      <c r="L91" s="40"/>
      <c r="M91" s="182" t="s">
        <v>3</v>
      </c>
      <c r="N91" s="183" t="s">
        <v>45</v>
      </c>
      <c r="O91" s="73"/>
      <c r="P91" s="184">
        <f>O91*H91</f>
        <v>0</v>
      </c>
      <c r="Q91" s="184">
        <v>0</v>
      </c>
      <c r="R91" s="184">
        <f>Q91*H91</f>
        <v>0</v>
      </c>
      <c r="S91" s="184">
        <v>0</v>
      </c>
      <c r="T91" s="185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186" t="s">
        <v>5080</v>
      </c>
      <c r="AT91" s="186" t="s">
        <v>241</v>
      </c>
      <c r="AU91" s="186" t="s">
        <v>86</v>
      </c>
      <c r="AY91" s="20" t="s">
        <v>239</v>
      </c>
      <c r="BE91" s="187">
        <f>IF(N91="základní",J91,0)</f>
        <v>0</v>
      </c>
      <c r="BF91" s="187">
        <f>IF(N91="snížená",J91,0)</f>
        <v>0</v>
      </c>
      <c r="BG91" s="187">
        <f>IF(N91="zákl. přenesená",J91,0)</f>
        <v>0</v>
      </c>
      <c r="BH91" s="187">
        <f>IF(N91="sníž. přenesená",J91,0)</f>
        <v>0</v>
      </c>
      <c r="BI91" s="187">
        <f>IF(N91="nulová",J91,0)</f>
        <v>0</v>
      </c>
      <c r="BJ91" s="20" t="s">
        <v>86</v>
      </c>
      <c r="BK91" s="187">
        <f>ROUND(I91*H91,2)</f>
        <v>0</v>
      </c>
      <c r="BL91" s="20" t="s">
        <v>5080</v>
      </c>
      <c r="BM91" s="186" t="s">
        <v>5094</v>
      </c>
    </row>
    <row r="92" s="2" customFormat="1" ht="16.5" customHeight="1">
      <c r="A92" s="39"/>
      <c r="B92" s="174"/>
      <c r="C92" s="175" t="s">
        <v>276</v>
      </c>
      <c r="D92" s="175" t="s">
        <v>241</v>
      </c>
      <c r="E92" s="176" t="s">
        <v>5095</v>
      </c>
      <c r="F92" s="177" t="s">
        <v>5096</v>
      </c>
      <c r="G92" s="178" t="s">
        <v>5079</v>
      </c>
      <c r="H92" s="250"/>
      <c r="I92" s="180"/>
      <c r="J92" s="181">
        <f>ROUND(I92*H92,2)</f>
        <v>0</v>
      </c>
      <c r="K92" s="177" t="s">
        <v>245</v>
      </c>
      <c r="L92" s="40"/>
      <c r="M92" s="182" t="s">
        <v>3</v>
      </c>
      <c r="N92" s="183" t="s">
        <v>45</v>
      </c>
      <c r="O92" s="73"/>
      <c r="P92" s="184">
        <f>O92*H92</f>
        <v>0</v>
      </c>
      <c r="Q92" s="184">
        <v>0</v>
      </c>
      <c r="R92" s="184">
        <f>Q92*H92</f>
        <v>0</v>
      </c>
      <c r="S92" s="184">
        <v>0</v>
      </c>
      <c r="T92" s="185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186" t="s">
        <v>5080</v>
      </c>
      <c r="AT92" s="186" t="s">
        <v>241</v>
      </c>
      <c r="AU92" s="186" t="s">
        <v>86</v>
      </c>
      <c r="AY92" s="20" t="s">
        <v>239</v>
      </c>
      <c r="BE92" s="187">
        <f>IF(N92="základní",J92,0)</f>
        <v>0</v>
      </c>
      <c r="BF92" s="187">
        <f>IF(N92="snížená",J92,0)</f>
        <v>0</v>
      </c>
      <c r="BG92" s="187">
        <f>IF(N92="zákl. přenesená",J92,0)</f>
        <v>0</v>
      </c>
      <c r="BH92" s="187">
        <f>IF(N92="sníž. přenesená",J92,0)</f>
        <v>0</v>
      </c>
      <c r="BI92" s="187">
        <f>IF(N92="nulová",J92,0)</f>
        <v>0</v>
      </c>
      <c r="BJ92" s="20" t="s">
        <v>86</v>
      </c>
      <c r="BK92" s="187">
        <f>ROUND(I92*H92,2)</f>
        <v>0</v>
      </c>
      <c r="BL92" s="20" t="s">
        <v>5080</v>
      </c>
      <c r="BM92" s="186" t="s">
        <v>5097</v>
      </c>
    </row>
    <row r="93" s="2" customFormat="1" ht="16.5" customHeight="1">
      <c r="A93" s="39"/>
      <c r="B93" s="174"/>
      <c r="C93" s="175" t="s">
        <v>283</v>
      </c>
      <c r="D93" s="175" t="s">
        <v>241</v>
      </c>
      <c r="E93" s="176" t="s">
        <v>5098</v>
      </c>
      <c r="F93" s="177" t="s">
        <v>5099</v>
      </c>
      <c r="G93" s="178" t="s">
        <v>5079</v>
      </c>
      <c r="H93" s="250"/>
      <c r="I93" s="180"/>
      <c r="J93" s="181">
        <f>ROUND(I93*H93,2)</f>
        <v>0</v>
      </c>
      <c r="K93" s="177" t="s">
        <v>245</v>
      </c>
      <c r="L93" s="40"/>
      <c r="M93" s="182" t="s">
        <v>3</v>
      </c>
      <c r="N93" s="183" t="s">
        <v>45</v>
      </c>
      <c r="O93" s="73"/>
      <c r="P93" s="184">
        <f>O93*H93</f>
        <v>0</v>
      </c>
      <c r="Q93" s="184">
        <v>0</v>
      </c>
      <c r="R93" s="184">
        <f>Q93*H93</f>
        <v>0</v>
      </c>
      <c r="S93" s="184">
        <v>0</v>
      </c>
      <c r="T93" s="185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186" t="s">
        <v>5080</v>
      </c>
      <c r="AT93" s="186" t="s">
        <v>241</v>
      </c>
      <c r="AU93" s="186" t="s">
        <v>86</v>
      </c>
      <c r="AY93" s="20" t="s">
        <v>239</v>
      </c>
      <c r="BE93" s="187">
        <f>IF(N93="základní",J93,0)</f>
        <v>0</v>
      </c>
      <c r="BF93" s="187">
        <f>IF(N93="snížená",J93,0)</f>
        <v>0</v>
      </c>
      <c r="BG93" s="187">
        <f>IF(N93="zákl. přenesená",J93,0)</f>
        <v>0</v>
      </c>
      <c r="BH93" s="187">
        <f>IF(N93="sníž. přenesená",J93,0)</f>
        <v>0</v>
      </c>
      <c r="BI93" s="187">
        <f>IF(N93="nulová",J93,0)</f>
        <v>0</v>
      </c>
      <c r="BJ93" s="20" t="s">
        <v>86</v>
      </c>
      <c r="BK93" s="187">
        <f>ROUND(I93*H93,2)</f>
        <v>0</v>
      </c>
      <c r="BL93" s="20" t="s">
        <v>5080</v>
      </c>
      <c r="BM93" s="186" t="s">
        <v>5100</v>
      </c>
    </row>
    <row r="94" s="12" customFormat="1" ht="22.8" customHeight="1">
      <c r="A94" s="12"/>
      <c r="B94" s="161"/>
      <c r="C94" s="12"/>
      <c r="D94" s="162" t="s">
        <v>72</v>
      </c>
      <c r="E94" s="172" t="s">
        <v>5101</v>
      </c>
      <c r="F94" s="172" t="s">
        <v>5102</v>
      </c>
      <c r="G94" s="12"/>
      <c r="H94" s="12"/>
      <c r="I94" s="164"/>
      <c r="J94" s="173">
        <f>BK94</f>
        <v>0</v>
      </c>
      <c r="K94" s="12"/>
      <c r="L94" s="161"/>
      <c r="M94" s="166"/>
      <c r="N94" s="167"/>
      <c r="O94" s="167"/>
      <c r="P94" s="168">
        <f>SUM(P95:P99)</f>
        <v>0</v>
      </c>
      <c r="Q94" s="167"/>
      <c r="R94" s="168">
        <f>SUM(R95:R99)</f>
        <v>0</v>
      </c>
      <c r="S94" s="167"/>
      <c r="T94" s="169">
        <f>SUM(T95:T99)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162" t="s">
        <v>271</v>
      </c>
      <c r="AT94" s="170" t="s">
        <v>72</v>
      </c>
      <c r="AU94" s="170" t="s">
        <v>80</v>
      </c>
      <c r="AY94" s="162" t="s">
        <v>239</v>
      </c>
      <c r="BK94" s="171">
        <f>SUM(BK95:BK99)</f>
        <v>0</v>
      </c>
    </row>
    <row r="95" s="2" customFormat="1" ht="16.5" customHeight="1">
      <c r="A95" s="39"/>
      <c r="B95" s="174"/>
      <c r="C95" s="175" t="s">
        <v>287</v>
      </c>
      <c r="D95" s="175" t="s">
        <v>241</v>
      </c>
      <c r="E95" s="176" t="s">
        <v>5103</v>
      </c>
      <c r="F95" s="177" t="s">
        <v>5104</v>
      </c>
      <c r="G95" s="178" t="s">
        <v>5079</v>
      </c>
      <c r="H95" s="250"/>
      <c r="I95" s="180"/>
      <c r="J95" s="181">
        <f>ROUND(I95*H95,2)</f>
        <v>0</v>
      </c>
      <c r="K95" s="177" t="s">
        <v>245</v>
      </c>
      <c r="L95" s="40"/>
      <c r="M95" s="182" t="s">
        <v>3</v>
      </c>
      <c r="N95" s="183" t="s">
        <v>45</v>
      </c>
      <c r="O95" s="73"/>
      <c r="P95" s="184">
        <f>O95*H95</f>
        <v>0</v>
      </c>
      <c r="Q95" s="184">
        <v>0</v>
      </c>
      <c r="R95" s="184">
        <f>Q95*H95</f>
        <v>0</v>
      </c>
      <c r="S95" s="184">
        <v>0</v>
      </c>
      <c r="T95" s="185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186" t="s">
        <v>5080</v>
      </c>
      <c r="AT95" s="186" t="s">
        <v>241</v>
      </c>
      <c r="AU95" s="186" t="s">
        <v>86</v>
      </c>
      <c r="AY95" s="20" t="s">
        <v>239</v>
      </c>
      <c r="BE95" s="187">
        <f>IF(N95="základní",J95,0)</f>
        <v>0</v>
      </c>
      <c r="BF95" s="187">
        <f>IF(N95="snížená",J95,0)</f>
        <v>0</v>
      </c>
      <c r="BG95" s="187">
        <f>IF(N95="zákl. přenesená",J95,0)</f>
        <v>0</v>
      </c>
      <c r="BH95" s="187">
        <f>IF(N95="sníž. přenesená",J95,0)</f>
        <v>0</v>
      </c>
      <c r="BI95" s="187">
        <f>IF(N95="nulová",J95,0)</f>
        <v>0</v>
      </c>
      <c r="BJ95" s="20" t="s">
        <v>86</v>
      </c>
      <c r="BK95" s="187">
        <f>ROUND(I95*H95,2)</f>
        <v>0</v>
      </c>
      <c r="BL95" s="20" t="s">
        <v>5080</v>
      </c>
      <c r="BM95" s="186" t="s">
        <v>5105</v>
      </c>
    </row>
    <row r="96" s="2" customFormat="1" ht="16.5" customHeight="1">
      <c r="A96" s="39"/>
      <c r="B96" s="174"/>
      <c r="C96" s="175" t="s">
        <v>293</v>
      </c>
      <c r="D96" s="175" t="s">
        <v>241</v>
      </c>
      <c r="E96" s="176" t="s">
        <v>5106</v>
      </c>
      <c r="F96" s="177" t="s">
        <v>5107</v>
      </c>
      <c r="G96" s="178" t="s">
        <v>5079</v>
      </c>
      <c r="H96" s="250"/>
      <c r="I96" s="180"/>
      <c r="J96" s="181">
        <f>ROUND(I96*H96,2)</f>
        <v>0</v>
      </c>
      <c r="K96" s="177" t="s">
        <v>245</v>
      </c>
      <c r="L96" s="40"/>
      <c r="M96" s="182" t="s">
        <v>3</v>
      </c>
      <c r="N96" s="183" t="s">
        <v>45</v>
      </c>
      <c r="O96" s="73"/>
      <c r="P96" s="184">
        <f>O96*H96</f>
        <v>0</v>
      </c>
      <c r="Q96" s="184">
        <v>0</v>
      </c>
      <c r="R96" s="184">
        <f>Q96*H96</f>
        <v>0</v>
      </c>
      <c r="S96" s="184">
        <v>0</v>
      </c>
      <c r="T96" s="185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186" t="s">
        <v>5080</v>
      </c>
      <c r="AT96" s="186" t="s">
        <v>241</v>
      </c>
      <c r="AU96" s="186" t="s">
        <v>86</v>
      </c>
      <c r="AY96" s="20" t="s">
        <v>239</v>
      </c>
      <c r="BE96" s="187">
        <f>IF(N96="základní",J96,0)</f>
        <v>0</v>
      </c>
      <c r="BF96" s="187">
        <f>IF(N96="snížená",J96,0)</f>
        <v>0</v>
      </c>
      <c r="BG96" s="187">
        <f>IF(N96="zákl. přenesená",J96,0)</f>
        <v>0</v>
      </c>
      <c r="BH96" s="187">
        <f>IF(N96="sníž. přenesená",J96,0)</f>
        <v>0</v>
      </c>
      <c r="BI96" s="187">
        <f>IF(N96="nulová",J96,0)</f>
        <v>0</v>
      </c>
      <c r="BJ96" s="20" t="s">
        <v>86</v>
      </c>
      <c r="BK96" s="187">
        <f>ROUND(I96*H96,2)</f>
        <v>0</v>
      </c>
      <c r="BL96" s="20" t="s">
        <v>5080</v>
      </c>
      <c r="BM96" s="186" t="s">
        <v>5108</v>
      </c>
    </row>
    <row r="97" s="2" customFormat="1" ht="16.5" customHeight="1">
      <c r="A97" s="39"/>
      <c r="B97" s="174"/>
      <c r="C97" s="175" t="s">
        <v>299</v>
      </c>
      <c r="D97" s="175" t="s">
        <v>241</v>
      </c>
      <c r="E97" s="176" t="s">
        <v>5109</v>
      </c>
      <c r="F97" s="177" t="s">
        <v>5110</v>
      </c>
      <c r="G97" s="178" t="s">
        <v>5079</v>
      </c>
      <c r="H97" s="250"/>
      <c r="I97" s="180"/>
      <c r="J97" s="181">
        <f>ROUND(I97*H97,2)</f>
        <v>0</v>
      </c>
      <c r="K97" s="177" t="s">
        <v>245</v>
      </c>
      <c r="L97" s="40"/>
      <c r="M97" s="182" t="s">
        <v>3</v>
      </c>
      <c r="N97" s="183" t="s">
        <v>45</v>
      </c>
      <c r="O97" s="73"/>
      <c r="P97" s="184">
        <f>O97*H97</f>
        <v>0</v>
      </c>
      <c r="Q97" s="184">
        <v>0</v>
      </c>
      <c r="R97" s="184">
        <f>Q97*H97</f>
        <v>0</v>
      </c>
      <c r="S97" s="184">
        <v>0</v>
      </c>
      <c r="T97" s="185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186" t="s">
        <v>5080</v>
      </c>
      <c r="AT97" s="186" t="s">
        <v>241</v>
      </c>
      <c r="AU97" s="186" t="s">
        <v>86</v>
      </c>
      <c r="AY97" s="20" t="s">
        <v>239</v>
      </c>
      <c r="BE97" s="187">
        <f>IF(N97="základní",J97,0)</f>
        <v>0</v>
      </c>
      <c r="BF97" s="187">
        <f>IF(N97="snížená",J97,0)</f>
        <v>0</v>
      </c>
      <c r="BG97" s="187">
        <f>IF(N97="zákl. přenesená",J97,0)</f>
        <v>0</v>
      </c>
      <c r="BH97" s="187">
        <f>IF(N97="sníž. přenesená",J97,0)</f>
        <v>0</v>
      </c>
      <c r="BI97" s="187">
        <f>IF(N97="nulová",J97,0)</f>
        <v>0</v>
      </c>
      <c r="BJ97" s="20" t="s">
        <v>86</v>
      </c>
      <c r="BK97" s="187">
        <f>ROUND(I97*H97,2)</f>
        <v>0</v>
      </c>
      <c r="BL97" s="20" t="s">
        <v>5080</v>
      </c>
      <c r="BM97" s="186" t="s">
        <v>5111</v>
      </c>
    </row>
    <row r="98" s="2" customFormat="1" ht="16.5" customHeight="1">
      <c r="A98" s="39"/>
      <c r="B98" s="174"/>
      <c r="C98" s="175" t="s">
        <v>310</v>
      </c>
      <c r="D98" s="175" t="s">
        <v>241</v>
      </c>
      <c r="E98" s="176" t="s">
        <v>5112</v>
      </c>
      <c r="F98" s="177" t="s">
        <v>5113</v>
      </c>
      <c r="G98" s="178" t="s">
        <v>5079</v>
      </c>
      <c r="H98" s="250"/>
      <c r="I98" s="180"/>
      <c r="J98" s="181">
        <f>ROUND(I98*H98,2)</f>
        <v>0</v>
      </c>
      <c r="K98" s="177" t="s">
        <v>460</v>
      </c>
      <c r="L98" s="40"/>
      <c r="M98" s="182" t="s">
        <v>3</v>
      </c>
      <c r="N98" s="183" t="s">
        <v>45</v>
      </c>
      <c r="O98" s="73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186" t="s">
        <v>5080</v>
      </c>
      <c r="AT98" s="186" t="s">
        <v>241</v>
      </c>
      <c r="AU98" s="186" t="s">
        <v>86</v>
      </c>
      <c r="AY98" s="20" t="s">
        <v>239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20" t="s">
        <v>86</v>
      </c>
      <c r="BK98" s="187">
        <f>ROUND(I98*H98,2)</f>
        <v>0</v>
      </c>
      <c r="BL98" s="20" t="s">
        <v>5080</v>
      </c>
      <c r="BM98" s="186" t="s">
        <v>5114</v>
      </c>
    </row>
    <row r="99" s="2" customFormat="1" ht="16.5" customHeight="1">
      <c r="A99" s="39"/>
      <c r="B99" s="174"/>
      <c r="C99" s="175" t="s">
        <v>357</v>
      </c>
      <c r="D99" s="175" t="s">
        <v>241</v>
      </c>
      <c r="E99" s="176" t="s">
        <v>5115</v>
      </c>
      <c r="F99" s="177" t="s">
        <v>5116</v>
      </c>
      <c r="G99" s="178" t="s">
        <v>5079</v>
      </c>
      <c r="H99" s="250"/>
      <c r="I99" s="180"/>
      <c r="J99" s="181">
        <f>ROUND(I99*H99,2)</f>
        <v>0</v>
      </c>
      <c r="K99" s="177" t="s">
        <v>245</v>
      </c>
      <c r="L99" s="40"/>
      <c r="M99" s="222" t="s">
        <v>3</v>
      </c>
      <c r="N99" s="223" t="s">
        <v>45</v>
      </c>
      <c r="O99" s="224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5080</v>
      </c>
      <c r="AT99" s="186" t="s">
        <v>241</v>
      </c>
      <c r="AU99" s="186" t="s">
        <v>86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5080</v>
      </c>
      <c r="BM99" s="186" t="s">
        <v>5117</v>
      </c>
    </row>
    <row r="100" s="2" customFormat="1" ht="6.96" customHeight="1">
      <c r="A100" s="39"/>
      <c r="B100" s="56"/>
      <c r="C100" s="57"/>
      <c r="D100" s="57"/>
      <c r="E100" s="57"/>
      <c r="F100" s="57"/>
      <c r="G100" s="57"/>
      <c r="H100" s="57"/>
      <c r="I100" s="57"/>
      <c r="J100" s="57"/>
      <c r="K100" s="57"/>
      <c r="L100" s="40"/>
      <c r="M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</sheetData>
  <autoFilter ref="C82:K99"/>
  <mergeCells count="9">
    <mergeCell ref="E7:H7"/>
    <mergeCell ref="E9:H9"/>
    <mergeCell ref="E18:H18"/>
    <mergeCell ref="E27:H27"/>
    <mergeCell ref="E48:H48"/>
    <mergeCell ref="E50:H50"/>
    <mergeCell ref="E73:H73"/>
    <mergeCell ref="E75:H7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21"/>
      <c r="C3" s="22"/>
      <c r="D3" s="22"/>
      <c r="E3" s="22"/>
      <c r="F3" s="22"/>
      <c r="G3" s="22"/>
      <c r="H3" s="23"/>
    </row>
    <row r="4" s="1" customFormat="1" ht="24.96" customHeight="1">
      <c r="B4" s="23"/>
      <c r="C4" s="24" t="s">
        <v>5118</v>
      </c>
      <c r="H4" s="23"/>
    </row>
    <row r="5" s="1" customFormat="1" ht="12" customHeight="1">
      <c r="B5" s="23"/>
      <c r="C5" s="27" t="s">
        <v>14</v>
      </c>
      <c r="D5" s="37" t="s">
        <v>15</v>
      </c>
      <c r="E5" s="1"/>
      <c r="F5" s="1"/>
      <c r="H5" s="23"/>
    </row>
    <row r="6" s="1" customFormat="1" ht="36.96" customHeight="1">
      <c r="B6" s="23"/>
      <c r="C6" s="30" t="s">
        <v>17</v>
      </c>
      <c r="D6" s="31" t="s">
        <v>18</v>
      </c>
      <c r="E6" s="1"/>
      <c r="F6" s="1"/>
      <c r="H6" s="23"/>
    </row>
    <row r="7" s="1" customFormat="1" ht="16.5" customHeight="1">
      <c r="B7" s="23"/>
      <c r="C7" s="33" t="s">
        <v>24</v>
      </c>
      <c r="D7" s="65" t="str">
        <f>'Rekapitulace stavby'!AN8</f>
        <v>28. 6. 2021</v>
      </c>
      <c r="H7" s="23"/>
    </row>
    <row r="8" s="2" customFormat="1" ht="10.8" customHeight="1">
      <c r="A8" s="39"/>
      <c r="B8" s="40"/>
      <c r="C8" s="39"/>
      <c r="D8" s="39"/>
      <c r="E8" s="39"/>
      <c r="F8" s="39"/>
      <c r="G8" s="39"/>
      <c r="H8" s="40"/>
    </row>
    <row r="9" s="11" customFormat="1" ht="29.28" customHeight="1">
      <c r="A9" s="151"/>
      <c r="B9" s="152"/>
      <c r="C9" s="153" t="s">
        <v>54</v>
      </c>
      <c r="D9" s="154" t="s">
        <v>55</v>
      </c>
      <c r="E9" s="154" t="s">
        <v>226</v>
      </c>
      <c r="F9" s="155" t="s">
        <v>5119</v>
      </c>
      <c r="G9" s="151"/>
      <c r="H9" s="152"/>
    </row>
    <row r="10" s="2" customFormat="1" ht="26.4" customHeight="1">
      <c r="A10" s="39"/>
      <c r="B10" s="40"/>
      <c r="C10" s="251" t="s">
        <v>5120</v>
      </c>
      <c r="D10" s="251" t="s">
        <v>101</v>
      </c>
      <c r="E10" s="39"/>
      <c r="F10" s="39"/>
      <c r="G10" s="39"/>
      <c r="H10" s="40"/>
    </row>
    <row r="11" s="2" customFormat="1" ht="16.8" customHeight="1">
      <c r="A11" s="39"/>
      <c r="B11" s="40"/>
      <c r="C11" s="252" t="s">
        <v>562</v>
      </c>
      <c r="D11" s="253" t="s">
        <v>563</v>
      </c>
      <c r="E11" s="254" t="s">
        <v>3</v>
      </c>
      <c r="F11" s="255">
        <v>543.72000000000003</v>
      </c>
      <c r="G11" s="39"/>
      <c r="H11" s="40"/>
    </row>
    <row r="12" s="2" customFormat="1" ht="26.4" customHeight="1">
      <c r="A12" s="39"/>
      <c r="B12" s="40"/>
      <c r="C12" s="251" t="s">
        <v>5121</v>
      </c>
      <c r="D12" s="251" t="s">
        <v>107</v>
      </c>
      <c r="E12" s="39"/>
      <c r="F12" s="39"/>
      <c r="G12" s="39"/>
      <c r="H12" s="40"/>
    </row>
    <row r="13" s="2" customFormat="1" ht="16.8" customHeight="1">
      <c r="A13" s="39"/>
      <c r="B13" s="40"/>
      <c r="C13" s="252" t="s">
        <v>550</v>
      </c>
      <c r="D13" s="253" t="s">
        <v>551</v>
      </c>
      <c r="E13" s="254" t="s">
        <v>3</v>
      </c>
      <c r="F13" s="255">
        <v>236.90000000000001</v>
      </c>
      <c r="G13" s="39"/>
      <c r="H13" s="40"/>
    </row>
    <row r="14" s="2" customFormat="1" ht="16.8" customHeight="1">
      <c r="A14" s="39"/>
      <c r="B14" s="40"/>
      <c r="C14" s="256" t="s">
        <v>3</v>
      </c>
      <c r="D14" s="256" t="s">
        <v>1726</v>
      </c>
      <c r="E14" s="20" t="s">
        <v>3</v>
      </c>
      <c r="F14" s="257">
        <v>0</v>
      </c>
      <c r="G14" s="39"/>
      <c r="H14" s="40"/>
    </row>
    <row r="15" s="2" customFormat="1" ht="16.8" customHeight="1">
      <c r="A15" s="39"/>
      <c r="B15" s="40"/>
      <c r="C15" s="256" t="s">
        <v>3</v>
      </c>
      <c r="D15" s="256" t="s">
        <v>678</v>
      </c>
      <c r="E15" s="20" t="s">
        <v>3</v>
      </c>
      <c r="F15" s="257">
        <v>0</v>
      </c>
      <c r="G15" s="39"/>
      <c r="H15" s="40"/>
    </row>
    <row r="16" s="2" customFormat="1" ht="16.8" customHeight="1">
      <c r="A16" s="39"/>
      <c r="B16" s="40"/>
      <c r="C16" s="256" t="s">
        <v>3</v>
      </c>
      <c r="D16" s="256" t="s">
        <v>1567</v>
      </c>
      <c r="E16" s="20" t="s">
        <v>3</v>
      </c>
      <c r="F16" s="257">
        <v>18.52</v>
      </c>
      <c r="G16" s="39"/>
      <c r="H16" s="40"/>
    </row>
    <row r="17" s="2" customFormat="1" ht="16.8" customHeight="1">
      <c r="A17" s="39"/>
      <c r="B17" s="40"/>
      <c r="C17" s="256" t="s">
        <v>3</v>
      </c>
      <c r="D17" s="256" t="s">
        <v>1568</v>
      </c>
      <c r="E17" s="20" t="s">
        <v>3</v>
      </c>
      <c r="F17" s="257">
        <v>12.51</v>
      </c>
      <c r="G17" s="39"/>
      <c r="H17" s="40"/>
    </row>
    <row r="18" s="2" customFormat="1" ht="16.8" customHeight="1">
      <c r="A18" s="39"/>
      <c r="B18" s="40"/>
      <c r="C18" s="256" t="s">
        <v>3</v>
      </c>
      <c r="D18" s="256" t="s">
        <v>1569</v>
      </c>
      <c r="E18" s="20" t="s">
        <v>3</v>
      </c>
      <c r="F18" s="257">
        <v>31.59</v>
      </c>
      <c r="G18" s="39"/>
      <c r="H18" s="40"/>
    </row>
    <row r="19" s="2" customFormat="1" ht="16.8" customHeight="1">
      <c r="A19" s="39"/>
      <c r="B19" s="40"/>
      <c r="C19" s="256" t="s">
        <v>3</v>
      </c>
      <c r="D19" s="256" t="s">
        <v>696</v>
      </c>
      <c r="E19" s="20" t="s">
        <v>3</v>
      </c>
      <c r="F19" s="257">
        <v>0</v>
      </c>
      <c r="G19" s="39"/>
      <c r="H19" s="40"/>
    </row>
    <row r="20" s="2" customFormat="1" ht="16.8" customHeight="1">
      <c r="A20" s="39"/>
      <c r="B20" s="40"/>
      <c r="C20" s="256" t="s">
        <v>3</v>
      </c>
      <c r="D20" s="256" t="s">
        <v>1570</v>
      </c>
      <c r="E20" s="20" t="s">
        <v>3</v>
      </c>
      <c r="F20" s="257">
        <v>74.079999999999998</v>
      </c>
      <c r="G20" s="39"/>
      <c r="H20" s="40"/>
    </row>
    <row r="21" s="2" customFormat="1" ht="16.8" customHeight="1">
      <c r="A21" s="39"/>
      <c r="B21" s="40"/>
      <c r="C21" s="256" t="s">
        <v>3</v>
      </c>
      <c r="D21" s="256" t="s">
        <v>1571</v>
      </c>
      <c r="E21" s="20" t="s">
        <v>3</v>
      </c>
      <c r="F21" s="257">
        <v>4.1699999999999999</v>
      </c>
      <c r="G21" s="39"/>
      <c r="H21" s="40"/>
    </row>
    <row r="22" s="2" customFormat="1" ht="16.8" customHeight="1">
      <c r="A22" s="39"/>
      <c r="B22" s="40"/>
      <c r="C22" s="256" t="s">
        <v>3</v>
      </c>
      <c r="D22" s="256" t="s">
        <v>1572</v>
      </c>
      <c r="E22" s="20" t="s">
        <v>3</v>
      </c>
      <c r="F22" s="257">
        <v>10.529999999999999</v>
      </c>
      <c r="G22" s="39"/>
      <c r="H22" s="40"/>
    </row>
    <row r="23" s="2" customFormat="1" ht="16.8" customHeight="1">
      <c r="A23" s="39"/>
      <c r="B23" s="40"/>
      <c r="C23" s="256" t="s">
        <v>3</v>
      </c>
      <c r="D23" s="256" t="s">
        <v>1573</v>
      </c>
      <c r="E23" s="20" t="s">
        <v>3</v>
      </c>
      <c r="F23" s="257">
        <v>2.7799999999999998</v>
      </c>
      <c r="G23" s="39"/>
      <c r="H23" s="40"/>
    </row>
    <row r="24" s="2" customFormat="1" ht="16.8" customHeight="1">
      <c r="A24" s="39"/>
      <c r="B24" s="40"/>
      <c r="C24" s="256" t="s">
        <v>3</v>
      </c>
      <c r="D24" s="256" t="s">
        <v>1574</v>
      </c>
      <c r="E24" s="20" t="s">
        <v>3</v>
      </c>
      <c r="F24" s="257">
        <v>7.0199999999999996</v>
      </c>
      <c r="G24" s="39"/>
      <c r="H24" s="40"/>
    </row>
    <row r="25" s="2" customFormat="1" ht="16.8" customHeight="1">
      <c r="A25" s="39"/>
      <c r="B25" s="40"/>
      <c r="C25" s="256" t="s">
        <v>3</v>
      </c>
      <c r="D25" s="256" t="s">
        <v>701</v>
      </c>
      <c r="E25" s="20" t="s">
        <v>3</v>
      </c>
      <c r="F25" s="257">
        <v>0</v>
      </c>
      <c r="G25" s="39"/>
      <c r="H25" s="40"/>
    </row>
    <row r="26" s="2" customFormat="1" ht="16.8" customHeight="1">
      <c r="A26" s="39"/>
      <c r="B26" s="40"/>
      <c r="C26" s="256" t="s">
        <v>3</v>
      </c>
      <c r="D26" s="256" t="s">
        <v>1575</v>
      </c>
      <c r="E26" s="20" t="s">
        <v>3</v>
      </c>
      <c r="F26" s="257">
        <v>46.299999999999997</v>
      </c>
      <c r="G26" s="39"/>
      <c r="H26" s="40"/>
    </row>
    <row r="27" s="2" customFormat="1" ht="16.8" customHeight="1">
      <c r="A27" s="39"/>
      <c r="B27" s="40"/>
      <c r="C27" s="256" t="s">
        <v>3</v>
      </c>
      <c r="D27" s="256" t="s">
        <v>1576</v>
      </c>
      <c r="E27" s="20" t="s">
        <v>3</v>
      </c>
      <c r="F27" s="257">
        <v>8.3399999999999999</v>
      </c>
      <c r="G27" s="39"/>
      <c r="H27" s="40"/>
    </row>
    <row r="28" s="2" customFormat="1" ht="16.8" customHeight="1">
      <c r="A28" s="39"/>
      <c r="B28" s="40"/>
      <c r="C28" s="256" t="s">
        <v>3</v>
      </c>
      <c r="D28" s="256" t="s">
        <v>1577</v>
      </c>
      <c r="E28" s="20" t="s">
        <v>3</v>
      </c>
      <c r="F28" s="257">
        <v>21.059999999999999</v>
      </c>
      <c r="G28" s="39"/>
      <c r="H28" s="40"/>
    </row>
    <row r="29" s="2" customFormat="1" ht="16.8" customHeight="1">
      <c r="A29" s="39"/>
      <c r="B29" s="40"/>
      <c r="C29" s="256" t="s">
        <v>550</v>
      </c>
      <c r="D29" s="256" t="s">
        <v>251</v>
      </c>
      <c r="E29" s="20" t="s">
        <v>3</v>
      </c>
      <c r="F29" s="257">
        <v>236.90000000000001</v>
      </c>
      <c r="G29" s="39"/>
      <c r="H29" s="40"/>
    </row>
    <row r="30" s="2" customFormat="1" ht="16.8" customHeight="1">
      <c r="A30" s="39"/>
      <c r="B30" s="40"/>
      <c r="C30" s="258" t="s">
        <v>5122</v>
      </c>
      <c r="D30" s="39"/>
      <c r="E30" s="39"/>
      <c r="F30" s="39"/>
      <c r="G30" s="39"/>
      <c r="H30" s="40"/>
    </row>
    <row r="31" s="2" customFormat="1" ht="16.8" customHeight="1">
      <c r="A31" s="39"/>
      <c r="B31" s="40"/>
      <c r="C31" s="256" t="s">
        <v>1723</v>
      </c>
      <c r="D31" s="256" t="s">
        <v>5123</v>
      </c>
      <c r="E31" s="20" t="s">
        <v>244</v>
      </c>
      <c r="F31" s="257">
        <v>236.90000000000001</v>
      </c>
      <c r="G31" s="39"/>
      <c r="H31" s="40"/>
    </row>
    <row r="32" s="2" customFormat="1" ht="16.8" customHeight="1">
      <c r="A32" s="39"/>
      <c r="B32" s="40"/>
      <c r="C32" s="256" t="s">
        <v>1728</v>
      </c>
      <c r="D32" s="256" t="s">
        <v>5124</v>
      </c>
      <c r="E32" s="20" t="s">
        <v>244</v>
      </c>
      <c r="F32" s="257">
        <v>236.90000000000001</v>
      </c>
      <c r="G32" s="39"/>
      <c r="H32" s="40"/>
    </row>
    <row r="33" s="2" customFormat="1">
      <c r="A33" s="39"/>
      <c r="B33" s="40"/>
      <c r="C33" s="256" t="s">
        <v>2358</v>
      </c>
      <c r="D33" s="256" t="s">
        <v>5125</v>
      </c>
      <c r="E33" s="20" t="s">
        <v>244</v>
      </c>
      <c r="F33" s="257">
        <v>8379.9140000000007</v>
      </c>
      <c r="G33" s="39"/>
      <c r="H33" s="40"/>
    </row>
    <row r="34" s="2" customFormat="1">
      <c r="A34" s="39"/>
      <c r="B34" s="40"/>
      <c r="C34" s="256" t="s">
        <v>2362</v>
      </c>
      <c r="D34" s="256" t="s">
        <v>5126</v>
      </c>
      <c r="E34" s="20" t="s">
        <v>244</v>
      </c>
      <c r="F34" s="257">
        <v>8379.9140000000007</v>
      </c>
      <c r="G34" s="39"/>
      <c r="H34" s="40"/>
    </row>
    <row r="35" s="2" customFormat="1" ht="16.8" customHeight="1">
      <c r="A35" s="39"/>
      <c r="B35" s="40"/>
      <c r="C35" s="252" t="s">
        <v>553</v>
      </c>
      <c r="D35" s="253" t="s">
        <v>554</v>
      </c>
      <c r="E35" s="254" t="s">
        <v>3</v>
      </c>
      <c r="F35" s="255">
        <v>872.20899999999995</v>
      </c>
      <c r="G35" s="39"/>
      <c r="H35" s="40"/>
    </row>
    <row r="36" s="2" customFormat="1" ht="16.8" customHeight="1">
      <c r="A36" s="39"/>
      <c r="B36" s="40"/>
      <c r="C36" s="256" t="s">
        <v>3</v>
      </c>
      <c r="D36" s="256" t="s">
        <v>1132</v>
      </c>
      <c r="E36" s="20" t="s">
        <v>3</v>
      </c>
      <c r="F36" s="257">
        <v>0</v>
      </c>
      <c r="G36" s="39"/>
      <c r="H36" s="40"/>
    </row>
    <row r="37" s="2" customFormat="1" ht="16.8" customHeight="1">
      <c r="A37" s="39"/>
      <c r="B37" s="40"/>
      <c r="C37" s="256" t="s">
        <v>3</v>
      </c>
      <c r="D37" s="256" t="s">
        <v>678</v>
      </c>
      <c r="E37" s="20" t="s">
        <v>3</v>
      </c>
      <c r="F37" s="257">
        <v>0</v>
      </c>
      <c r="G37" s="39"/>
      <c r="H37" s="40"/>
    </row>
    <row r="38" s="2" customFormat="1" ht="16.8" customHeight="1">
      <c r="A38" s="39"/>
      <c r="B38" s="40"/>
      <c r="C38" s="256" t="s">
        <v>3</v>
      </c>
      <c r="D38" s="256" t="s">
        <v>1133</v>
      </c>
      <c r="E38" s="20" t="s">
        <v>3</v>
      </c>
      <c r="F38" s="257">
        <v>320.43299999999999</v>
      </c>
      <c r="G38" s="39"/>
      <c r="H38" s="40"/>
    </row>
    <row r="39" s="2" customFormat="1" ht="16.8" customHeight="1">
      <c r="A39" s="39"/>
      <c r="B39" s="40"/>
      <c r="C39" s="256" t="s">
        <v>3</v>
      </c>
      <c r="D39" s="256" t="s">
        <v>683</v>
      </c>
      <c r="E39" s="20" t="s">
        <v>3</v>
      </c>
      <c r="F39" s="257">
        <v>0</v>
      </c>
      <c r="G39" s="39"/>
      <c r="H39" s="40"/>
    </row>
    <row r="40" s="2" customFormat="1" ht="16.8" customHeight="1">
      <c r="A40" s="39"/>
      <c r="B40" s="40"/>
      <c r="C40" s="256" t="s">
        <v>3</v>
      </c>
      <c r="D40" s="256" t="s">
        <v>1134</v>
      </c>
      <c r="E40" s="20" t="s">
        <v>3</v>
      </c>
      <c r="F40" s="257">
        <v>-10.779999999999999</v>
      </c>
      <c r="G40" s="39"/>
      <c r="H40" s="40"/>
    </row>
    <row r="41" s="2" customFormat="1" ht="16.8" customHeight="1">
      <c r="A41" s="39"/>
      <c r="B41" s="40"/>
      <c r="C41" s="256" t="s">
        <v>3</v>
      </c>
      <c r="D41" s="256" t="s">
        <v>1135</v>
      </c>
      <c r="E41" s="20" t="s">
        <v>3</v>
      </c>
      <c r="F41" s="257">
        <v>-31.388000000000002</v>
      </c>
      <c r="G41" s="39"/>
      <c r="H41" s="40"/>
    </row>
    <row r="42" s="2" customFormat="1" ht="16.8" customHeight="1">
      <c r="A42" s="39"/>
      <c r="B42" s="40"/>
      <c r="C42" s="256" t="s">
        <v>3</v>
      </c>
      <c r="D42" s="256" t="s">
        <v>1136</v>
      </c>
      <c r="E42" s="20" t="s">
        <v>3</v>
      </c>
      <c r="F42" s="257">
        <v>-2.3250000000000002</v>
      </c>
      <c r="G42" s="39"/>
      <c r="H42" s="40"/>
    </row>
    <row r="43" s="2" customFormat="1" ht="16.8" customHeight="1">
      <c r="A43" s="39"/>
      <c r="B43" s="40"/>
      <c r="C43" s="256" t="s">
        <v>3</v>
      </c>
      <c r="D43" s="256" t="s">
        <v>691</v>
      </c>
      <c r="E43" s="20" t="s">
        <v>3</v>
      </c>
      <c r="F43" s="257">
        <v>0</v>
      </c>
      <c r="G43" s="39"/>
      <c r="H43" s="40"/>
    </row>
    <row r="44" s="2" customFormat="1" ht="16.8" customHeight="1">
      <c r="A44" s="39"/>
      <c r="B44" s="40"/>
      <c r="C44" s="256" t="s">
        <v>3</v>
      </c>
      <c r="D44" s="256" t="s">
        <v>1137</v>
      </c>
      <c r="E44" s="20" t="s">
        <v>3</v>
      </c>
      <c r="F44" s="257">
        <v>-26.341000000000001</v>
      </c>
      <c r="G44" s="39"/>
      <c r="H44" s="40"/>
    </row>
    <row r="45" s="2" customFormat="1" ht="16.8" customHeight="1">
      <c r="A45" s="39"/>
      <c r="B45" s="40"/>
      <c r="C45" s="256" t="s">
        <v>3</v>
      </c>
      <c r="D45" s="256" t="s">
        <v>696</v>
      </c>
      <c r="E45" s="20" t="s">
        <v>3</v>
      </c>
      <c r="F45" s="257">
        <v>0</v>
      </c>
      <c r="G45" s="39"/>
      <c r="H45" s="40"/>
    </row>
    <row r="46" s="2" customFormat="1" ht="16.8" customHeight="1">
      <c r="A46" s="39"/>
      <c r="B46" s="40"/>
      <c r="C46" s="256" t="s">
        <v>3</v>
      </c>
      <c r="D46" s="256" t="s">
        <v>1133</v>
      </c>
      <c r="E46" s="20" t="s">
        <v>3</v>
      </c>
      <c r="F46" s="257">
        <v>320.43299999999999</v>
      </c>
      <c r="G46" s="39"/>
      <c r="H46" s="40"/>
    </row>
    <row r="47" s="2" customFormat="1" ht="16.8" customHeight="1">
      <c r="A47" s="39"/>
      <c r="B47" s="40"/>
      <c r="C47" s="256" t="s">
        <v>3</v>
      </c>
      <c r="D47" s="256" t="s">
        <v>683</v>
      </c>
      <c r="E47" s="20" t="s">
        <v>3</v>
      </c>
      <c r="F47" s="257">
        <v>0</v>
      </c>
      <c r="G47" s="39"/>
      <c r="H47" s="40"/>
    </row>
    <row r="48" s="2" customFormat="1" ht="16.8" customHeight="1">
      <c r="A48" s="39"/>
      <c r="B48" s="40"/>
      <c r="C48" s="256" t="s">
        <v>3</v>
      </c>
      <c r="D48" s="256" t="s">
        <v>1138</v>
      </c>
      <c r="E48" s="20" t="s">
        <v>3</v>
      </c>
      <c r="F48" s="257">
        <v>-43.942999999999998</v>
      </c>
      <c r="G48" s="39"/>
      <c r="H48" s="40"/>
    </row>
    <row r="49" s="2" customFormat="1" ht="16.8" customHeight="1">
      <c r="A49" s="39"/>
      <c r="B49" s="40"/>
      <c r="C49" s="256" t="s">
        <v>3</v>
      </c>
      <c r="D49" s="256" t="s">
        <v>691</v>
      </c>
      <c r="E49" s="20" t="s">
        <v>3</v>
      </c>
      <c r="F49" s="257">
        <v>0</v>
      </c>
      <c r="G49" s="39"/>
      <c r="H49" s="40"/>
    </row>
    <row r="50" s="2" customFormat="1" ht="16.8" customHeight="1">
      <c r="A50" s="39"/>
      <c r="B50" s="40"/>
      <c r="C50" s="256" t="s">
        <v>3</v>
      </c>
      <c r="D50" s="256" t="s">
        <v>1137</v>
      </c>
      <c r="E50" s="20" t="s">
        <v>3</v>
      </c>
      <c r="F50" s="257">
        <v>-26.341000000000001</v>
      </c>
      <c r="G50" s="39"/>
      <c r="H50" s="40"/>
    </row>
    <row r="51" s="2" customFormat="1" ht="16.8" customHeight="1">
      <c r="A51" s="39"/>
      <c r="B51" s="40"/>
      <c r="C51" s="256" t="s">
        <v>3</v>
      </c>
      <c r="D51" s="256" t="s">
        <v>701</v>
      </c>
      <c r="E51" s="20" t="s">
        <v>3</v>
      </c>
      <c r="F51" s="257">
        <v>0</v>
      </c>
      <c r="G51" s="39"/>
      <c r="H51" s="40"/>
    </row>
    <row r="52" s="2" customFormat="1" ht="16.8" customHeight="1">
      <c r="A52" s="39"/>
      <c r="B52" s="40"/>
      <c r="C52" s="256" t="s">
        <v>3</v>
      </c>
      <c r="D52" s="256" t="s">
        <v>1139</v>
      </c>
      <c r="E52" s="20" t="s">
        <v>3</v>
      </c>
      <c r="F52" s="257">
        <v>299.27199999999999</v>
      </c>
      <c r="G52" s="39"/>
      <c r="H52" s="40"/>
    </row>
    <row r="53" s="2" customFormat="1" ht="16.8" customHeight="1">
      <c r="A53" s="39"/>
      <c r="B53" s="40"/>
      <c r="C53" s="256" t="s">
        <v>3</v>
      </c>
      <c r="D53" s="256" t="s">
        <v>1140</v>
      </c>
      <c r="E53" s="20" t="s">
        <v>3</v>
      </c>
      <c r="F53" s="257">
        <v>133.00999999999999</v>
      </c>
      <c r="G53" s="39"/>
      <c r="H53" s="40"/>
    </row>
    <row r="54" s="2" customFormat="1" ht="16.8" customHeight="1">
      <c r="A54" s="39"/>
      <c r="B54" s="40"/>
      <c r="C54" s="256" t="s">
        <v>3</v>
      </c>
      <c r="D54" s="256" t="s">
        <v>683</v>
      </c>
      <c r="E54" s="20" t="s">
        <v>3</v>
      </c>
      <c r="F54" s="257">
        <v>0</v>
      </c>
      <c r="G54" s="39"/>
      <c r="H54" s="40"/>
    </row>
    <row r="55" s="2" customFormat="1" ht="16.8" customHeight="1">
      <c r="A55" s="39"/>
      <c r="B55" s="40"/>
      <c r="C55" s="256" t="s">
        <v>3</v>
      </c>
      <c r="D55" s="256" t="s">
        <v>922</v>
      </c>
      <c r="E55" s="20" t="s">
        <v>3</v>
      </c>
      <c r="F55" s="257">
        <v>-33.479999999999997</v>
      </c>
      <c r="G55" s="39"/>
      <c r="H55" s="40"/>
    </row>
    <row r="56" s="2" customFormat="1" ht="16.8" customHeight="1">
      <c r="A56" s="39"/>
      <c r="B56" s="40"/>
      <c r="C56" s="256" t="s">
        <v>3</v>
      </c>
      <c r="D56" s="256" t="s">
        <v>691</v>
      </c>
      <c r="E56" s="20" t="s">
        <v>3</v>
      </c>
      <c r="F56" s="257">
        <v>0</v>
      </c>
      <c r="G56" s="39"/>
      <c r="H56" s="40"/>
    </row>
    <row r="57" s="2" customFormat="1" ht="16.8" customHeight="1">
      <c r="A57" s="39"/>
      <c r="B57" s="40"/>
      <c r="C57" s="256" t="s">
        <v>3</v>
      </c>
      <c r="D57" s="256" t="s">
        <v>1137</v>
      </c>
      <c r="E57" s="20" t="s">
        <v>3</v>
      </c>
      <c r="F57" s="257">
        <v>-26.341000000000001</v>
      </c>
      <c r="G57" s="39"/>
      <c r="H57" s="40"/>
    </row>
    <row r="58" s="2" customFormat="1" ht="16.8" customHeight="1">
      <c r="A58" s="39"/>
      <c r="B58" s="40"/>
      <c r="C58" s="256" t="s">
        <v>553</v>
      </c>
      <c r="D58" s="256" t="s">
        <v>695</v>
      </c>
      <c r="E58" s="20" t="s">
        <v>3</v>
      </c>
      <c r="F58" s="257">
        <v>872.20899999999995</v>
      </c>
      <c r="G58" s="39"/>
      <c r="H58" s="40"/>
    </row>
    <row r="59" s="2" customFormat="1" ht="16.8" customHeight="1">
      <c r="A59" s="39"/>
      <c r="B59" s="40"/>
      <c r="C59" s="258" t="s">
        <v>5122</v>
      </c>
      <c r="D59" s="39"/>
      <c r="E59" s="39"/>
      <c r="F59" s="39"/>
      <c r="G59" s="39"/>
      <c r="H59" s="40"/>
    </row>
    <row r="60" s="2" customFormat="1">
      <c r="A60" s="39"/>
      <c r="B60" s="40"/>
      <c r="C60" s="256" t="s">
        <v>1129</v>
      </c>
      <c r="D60" s="256" t="s">
        <v>5127</v>
      </c>
      <c r="E60" s="20" t="s">
        <v>244</v>
      </c>
      <c r="F60" s="257">
        <v>872.20899999999995</v>
      </c>
      <c r="G60" s="39"/>
      <c r="H60" s="40"/>
    </row>
    <row r="61" s="2" customFormat="1">
      <c r="A61" s="39"/>
      <c r="B61" s="40"/>
      <c r="C61" s="256" t="s">
        <v>1151</v>
      </c>
      <c r="D61" s="256" t="s">
        <v>5128</v>
      </c>
      <c r="E61" s="20" t="s">
        <v>244</v>
      </c>
      <c r="F61" s="257">
        <v>872.20899999999995</v>
      </c>
      <c r="G61" s="39"/>
      <c r="H61" s="40"/>
    </row>
    <row r="62" s="2" customFormat="1" ht="16.8" customHeight="1">
      <c r="A62" s="39"/>
      <c r="B62" s="40"/>
      <c r="C62" s="256" t="s">
        <v>1182</v>
      </c>
      <c r="D62" s="256" t="s">
        <v>5129</v>
      </c>
      <c r="E62" s="20" t="s">
        <v>244</v>
      </c>
      <c r="F62" s="257">
        <v>2351.096</v>
      </c>
      <c r="G62" s="39"/>
      <c r="H62" s="40"/>
    </row>
    <row r="63" s="2" customFormat="1" ht="16.8" customHeight="1">
      <c r="A63" s="39"/>
      <c r="B63" s="40"/>
      <c r="C63" s="256" t="s">
        <v>1142</v>
      </c>
      <c r="D63" s="256" t="s">
        <v>1143</v>
      </c>
      <c r="E63" s="20" t="s">
        <v>244</v>
      </c>
      <c r="F63" s="257">
        <v>889.65300000000002</v>
      </c>
      <c r="G63" s="39"/>
      <c r="H63" s="40"/>
    </row>
    <row r="64" s="2" customFormat="1" ht="16.8" customHeight="1">
      <c r="A64" s="39"/>
      <c r="B64" s="40"/>
      <c r="C64" s="252" t="s">
        <v>556</v>
      </c>
      <c r="D64" s="253" t="s">
        <v>557</v>
      </c>
      <c r="E64" s="254" t="s">
        <v>3</v>
      </c>
      <c r="F64" s="255">
        <v>77.870000000000005</v>
      </c>
      <c r="G64" s="39"/>
      <c r="H64" s="40"/>
    </row>
    <row r="65" s="2" customFormat="1" ht="16.8" customHeight="1">
      <c r="A65" s="39"/>
      <c r="B65" s="40"/>
      <c r="C65" s="256" t="s">
        <v>3</v>
      </c>
      <c r="D65" s="256" t="s">
        <v>557</v>
      </c>
      <c r="E65" s="20" t="s">
        <v>3</v>
      </c>
      <c r="F65" s="257">
        <v>0</v>
      </c>
      <c r="G65" s="39"/>
      <c r="H65" s="40"/>
    </row>
    <row r="66" s="2" customFormat="1" ht="16.8" customHeight="1">
      <c r="A66" s="39"/>
      <c r="B66" s="40"/>
      <c r="C66" s="256" t="s">
        <v>3</v>
      </c>
      <c r="D66" s="256" t="s">
        <v>1609</v>
      </c>
      <c r="E66" s="20" t="s">
        <v>3</v>
      </c>
      <c r="F66" s="257">
        <v>20.59</v>
      </c>
      <c r="G66" s="39"/>
      <c r="H66" s="40"/>
    </row>
    <row r="67" s="2" customFormat="1" ht="16.8" customHeight="1">
      <c r="A67" s="39"/>
      <c r="B67" s="40"/>
      <c r="C67" s="256" t="s">
        <v>3</v>
      </c>
      <c r="D67" s="256" t="s">
        <v>1610</v>
      </c>
      <c r="E67" s="20" t="s">
        <v>3</v>
      </c>
      <c r="F67" s="257">
        <v>57.280000000000001</v>
      </c>
      <c r="G67" s="39"/>
      <c r="H67" s="40"/>
    </row>
    <row r="68" s="2" customFormat="1" ht="16.8" customHeight="1">
      <c r="A68" s="39"/>
      <c r="B68" s="40"/>
      <c r="C68" s="256" t="s">
        <v>556</v>
      </c>
      <c r="D68" s="256" t="s">
        <v>695</v>
      </c>
      <c r="E68" s="20" t="s">
        <v>3</v>
      </c>
      <c r="F68" s="257">
        <v>77.870000000000005</v>
      </c>
      <c r="G68" s="39"/>
      <c r="H68" s="40"/>
    </row>
    <row r="69" s="2" customFormat="1" ht="16.8" customHeight="1">
      <c r="A69" s="39"/>
      <c r="B69" s="40"/>
      <c r="C69" s="258" t="s">
        <v>5122</v>
      </c>
      <c r="D69" s="39"/>
      <c r="E69" s="39"/>
      <c r="F69" s="39"/>
      <c r="G69" s="39"/>
      <c r="H69" s="40"/>
    </row>
    <row r="70" s="2" customFormat="1" ht="16.8" customHeight="1">
      <c r="A70" s="39"/>
      <c r="B70" s="40"/>
      <c r="C70" s="256" t="s">
        <v>537</v>
      </c>
      <c r="D70" s="256" t="s">
        <v>5130</v>
      </c>
      <c r="E70" s="20" t="s">
        <v>244</v>
      </c>
      <c r="F70" s="257">
        <v>2116.1759999999999</v>
      </c>
      <c r="G70" s="39"/>
      <c r="H70" s="40"/>
    </row>
    <row r="71" s="2" customFormat="1" ht="16.8" customHeight="1">
      <c r="A71" s="39"/>
      <c r="B71" s="40"/>
      <c r="C71" s="256" t="s">
        <v>1439</v>
      </c>
      <c r="D71" s="256" t="s">
        <v>5131</v>
      </c>
      <c r="E71" s="20" t="s">
        <v>244</v>
      </c>
      <c r="F71" s="257">
        <v>621.59000000000003</v>
      </c>
      <c r="G71" s="39"/>
      <c r="H71" s="40"/>
    </row>
    <row r="72" s="2" customFormat="1" ht="16.8" customHeight="1">
      <c r="A72" s="39"/>
      <c r="B72" s="40"/>
      <c r="C72" s="256" t="s">
        <v>1619</v>
      </c>
      <c r="D72" s="256" t="s">
        <v>1620</v>
      </c>
      <c r="E72" s="20" t="s">
        <v>244</v>
      </c>
      <c r="F72" s="257">
        <v>81.763999999999996</v>
      </c>
      <c r="G72" s="39"/>
      <c r="H72" s="40"/>
    </row>
    <row r="73" s="2" customFormat="1" ht="16.8" customHeight="1">
      <c r="A73" s="39"/>
      <c r="B73" s="40"/>
      <c r="C73" s="252" t="s">
        <v>559</v>
      </c>
      <c r="D73" s="253" t="s">
        <v>560</v>
      </c>
      <c r="E73" s="254" t="s">
        <v>3</v>
      </c>
      <c r="F73" s="255">
        <v>15.300000000000001</v>
      </c>
      <c r="G73" s="39"/>
      <c r="H73" s="40"/>
    </row>
    <row r="74" s="2" customFormat="1" ht="16.8" customHeight="1">
      <c r="A74" s="39"/>
      <c r="B74" s="40"/>
      <c r="C74" s="256" t="s">
        <v>3</v>
      </c>
      <c r="D74" s="256" t="s">
        <v>1611</v>
      </c>
      <c r="E74" s="20" t="s">
        <v>3</v>
      </c>
      <c r="F74" s="257">
        <v>0</v>
      </c>
      <c r="G74" s="39"/>
      <c r="H74" s="40"/>
    </row>
    <row r="75" s="2" customFormat="1" ht="16.8" customHeight="1">
      <c r="A75" s="39"/>
      <c r="B75" s="40"/>
      <c r="C75" s="256" t="s">
        <v>3</v>
      </c>
      <c r="D75" s="256" t="s">
        <v>1612</v>
      </c>
      <c r="E75" s="20" t="s">
        <v>3</v>
      </c>
      <c r="F75" s="257">
        <v>15.300000000000001</v>
      </c>
      <c r="G75" s="39"/>
      <c r="H75" s="40"/>
    </row>
    <row r="76" s="2" customFormat="1" ht="16.8" customHeight="1">
      <c r="A76" s="39"/>
      <c r="B76" s="40"/>
      <c r="C76" s="256" t="s">
        <v>559</v>
      </c>
      <c r="D76" s="256" t="s">
        <v>695</v>
      </c>
      <c r="E76" s="20" t="s">
        <v>3</v>
      </c>
      <c r="F76" s="257">
        <v>15.300000000000001</v>
      </c>
      <c r="G76" s="39"/>
      <c r="H76" s="40"/>
    </row>
    <row r="77" s="2" customFormat="1" ht="16.8" customHeight="1">
      <c r="A77" s="39"/>
      <c r="B77" s="40"/>
      <c r="C77" s="258" t="s">
        <v>5122</v>
      </c>
      <c r="D77" s="39"/>
      <c r="E77" s="39"/>
      <c r="F77" s="39"/>
      <c r="G77" s="39"/>
      <c r="H77" s="40"/>
    </row>
    <row r="78" s="2" customFormat="1" ht="16.8" customHeight="1">
      <c r="A78" s="39"/>
      <c r="B78" s="40"/>
      <c r="C78" s="256" t="s">
        <v>537</v>
      </c>
      <c r="D78" s="256" t="s">
        <v>5130</v>
      </c>
      <c r="E78" s="20" t="s">
        <v>244</v>
      </c>
      <c r="F78" s="257">
        <v>2116.1759999999999</v>
      </c>
      <c r="G78" s="39"/>
      <c r="H78" s="40"/>
    </row>
    <row r="79" s="2" customFormat="1" ht="16.8" customHeight="1">
      <c r="A79" s="39"/>
      <c r="B79" s="40"/>
      <c r="C79" s="256" t="s">
        <v>1033</v>
      </c>
      <c r="D79" s="256" t="s">
        <v>5132</v>
      </c>
      <c r="E79" s="20" t="s">
        <v>244</v>
      </c>
      <c r="F79" s="257">
        <v>226.518</v>
      </c>
      <c r="G79" s="39"/>
      <c r="H79" s="40"/>
    </row>
    <row r="80" s="2" customFormat="1" ht="16.8" customHeight="1">
      <c r="A80" s="39"/>
      <c r="B80" s="40"/>
      <c r="C80" s="256" t="s">
        <v>1182</v>
      </c>
      <c r="D80" s="256" t="s">
        <v>5129</v>
      </c>
      <c r="E80" s="20" t="s">
        <v>244</v>
      </c>
      <c r="F80" s="257">
        <v>2351.096</v>
      </c>
      <c r="G80" s="39"/>
      <c r="H80" s="40"/>
    </row>
    <row r="81" s="2" customFormat="1">
      <c r="A81" s="39"/>
      <c r="B81" s="40"/>
      <c r="C81" s="256" t="s">
        <v>1192</v>
      </c>
      <c r="D81" s="256" t="s">
        <v>5133</v>
      </c>
      <c r="E81" s="20" t="s">
        <v>244</v>
      </c>
      <c r="F81" s="257">
        <v>703.50999999999999</v>
      </c>
      <c r="G81" s="39"/>
      <c r="H81" s="40"/>
    </row>
    <row r="82" s="2" customFormat="1" ht="16.8" customHeight="1">
      <c r="A82" s="39"/>
      <c r="B82" s="40"/>
      <c r="C82" s="256" t="s">
        <v>1624</v>
      </c>
      <c r="D82" s="256" t="s">
        <v>1625</v>
      </c>
      <c r="E82" s="20" t="s">
        <v>254</v>
      </c>
      <c r="F82" s="257">
        <v>4.8200000000000003</v>
      </c>
      <c r="G82" s="39"/>
      <c r="H82" s="40"/>
    </row>
    <row r="83" s="2" customFormat="1" ht="16.8" customHeight="1">
      <c r="A83" s="39"/>
      <c r="B83" s="40"/>
      <c r="C83" s="252" t="s">
        <v>562</v>
      </c>
      <c r="D83" s="253" t="s">
        <v>563</v>
      </c>
      <c r="E83" s="254" t="s">
        <v>3</v>
      </c>
      <c r="F83" s="255">
        <v>543.72000000000003</v>
      </c>
      <c r="G83" s="39"/>
      <c r="H83" s="40"/>
    </row>
    <row r="84" s="2" customFormat="1" ht="16.8" customHeight="1">
      <c r="A84" s="39"/>
      <c r="B84" s="40"/>
      <c r="C84" s="256" t="s">
        <v>3</v>
      </c>
      <c r="D84" s="256" t="s">
        <v>1442</v>
      </c>
      <c r="E84" s="20" t="s">
        <v>3</v>
      </c>
      <c r="F84" s="257">
        <v>0</v>
      </c>
      <c r="G84" s="39"/>
      <c r="H84" s="40"/>
    </row>
    <row r="85" s="2" customFormat="1" ht="16.8" customHeight="1">
      <c r="A85" s="39"/>
      <c r="B85" s="40"/>
      <c r="C85" s="256" t="s">
        <v>3</v>
      </c>
      <c r="D85" s="256" t="s">
        <v>1443</v>
      </c>
      <c r="E85" s="20" t="s">
        <v>3</v>
      </c>
      <c r="F85" s="257">
        <v>123.54000000000001</v>
      </c>
      <c r="G85" s="39"/>
      <c r="H85" s="40"/>
    </row>
    <row r="86" s="2" customFormat="1" ht="16.8" customHeight="1">
      <c r="A86" s="39"/>
      <c r="B86" s="40"/>
      <c r="C86" s="256" t="s">
        <v>3</v>
      </c>
      <c r="D86" s="256" t="s">
        <v>1444</v>
      </c>
      <c r="E86" s="20" t="s">
        <v>3</v>
      </c>
      <c r="F86" s="257">
        <v>343.68000000000001</v>
      </c>
      <c r="G86" s="39"/>
      <c r="H86" s="40"/>
    </row>
    <row r="87" s="2" customFormat="1" ht="16.8" customHeight="1">
      <c r="A87" s="39"/>
      <c r="B87" s="40"/>
      <c r="C87" s="256" t="s">
        <v>3</v>
      </c>
      <c r="D87" s="256" t="s">
        <v>1445</v>
      </c>
      <c r="E87" s="20" t="s">
        <v>3</v>
      </c>
      <c r="F87" s="257">
        <v>76.5</v>
      </c>
      <c r="G87" s="39"/>
      <c r="H87" s="40"/>
    </row>
    <row r="88" s="2" customFormat="1" ht="16.8" customHeight="1">
      <c r="A88" s="39"/>
      <c r="B88" s="40"/>
      <c r="C88" s="256" t="s">
        <v>562</v>
      </c>
      <c r="D88" s="256" t="s">
        <v>695</v>
      </c>
      <c r="E88" s="20" t="s">
        <v>3</v>
      </c>
      <c r="F88" s="257">
        <v>543.72000000000003</v>
      </c>
      <c r="G88" s="39"/>
      <c r="H88" s="40"/>
    </row>
    <row r="89" s="2" customFormat="1" ht="16.8" customHeight="1">
      <c r="A89" s="39"/>
      <c r="B89" s="40"/>
      <c r="C89" s="258" t="s">
        <v>5122</v>
      </c>
      <c r="D89" s="39"/>
      <c r="E89" s="39"/>
      <c r="F89" s="39"/>
      <c r="G89" s="39"/>
      <c r="H89" s="40"/>
    </row>
    <row r="90" s="2" customFormat="1" ht="16.8" customHeight="1">
      <c r="A90" s="39"/>
      <c r="B90" s="40"/>
      <c r="C90" s="256" t="s">
        <v>1439</v>
      </c>
      <c r="D90" s="256" t="s">
        <v>5131</v>
      </c>
      <c r="E90" s="20" t="s">
        <v>244</v>
      </c>
      <c r="F90" s="257">
        <v>621.59000000000003</v>
      </c>
      <c r="G90" s="39"/>
      <c r="H90" s="40"/>
    </row>
    <row r="91" s="2" customFormat="1" ht="16.8" customHeight="1">
      <c r="A91" s="39"/>
      <c r="B91" s="40"/>
      <c r="C91" s="256" t="s">
        <v>1506</v>
      </c>
      <c r="D91" s="256" t="s">
        <v>5134</v>
      </c>
      <c r="E91" s="20" t="s">
        <v>244</v>
      </c>
      <c r="F91" s="257">
        <v>980.16899999999998</v>
      </c>
      <c r="G91" s="39"/>
      <c r="H91" s="40"/>
    </row>
    <row r="92" s="2" customFormat="1">
      <c r="A92" s="39"/>
      <c r="B92" s="40"/>
      <c r="C92" s="256" t="s">
        <v>547</v>
      </c>
      <c r="D92" s="256" t="s">
        <v>5135</v>
      </c>
      <c r="E92" s="20" t="s">
        <v>244</v>
      </c>
      <c r="F92" s="257">
        <v>543.72000000000003</v>
      </c>
      <c r="G92" s="39"/>
      <c r="H92" s="40"/>
    </row>
    <row r="93" s="2" customFormat="1" ht="16.8" customHeight="1">
      <c r="A93" s="39"/>
      <c r="B93" s="40"/>
      <c r="C93" s="252" t="s">
        <v>565</v>
      </c>
      <c r="D93" s="253" t="s">
        <v>566</v>
      </c>
      <c r="E93" s="254" t="s">
        <v>3</v>
      </c>
      <c r="F93" s="255">
        <v>88.465999999999994</v>
      </c>
      <c r="G93" s="39"/>
      <c r="H93" s="40"/>
    </row>
    <row r="94" s="2" customFormat="1" ht="16.8" customHeight="1">
      <c r="A94" s="39"/>
      <c r="B94" s="40"/>
      <c r="C94" s="256" t="s">
        <v>3</v>
      </c>
      <c r="D94" s="256" t="s">
        <v>1715</v>
      </c>
      <c r="E94" s="20" t="s">
        <v>3</v>
      </c>
      <c r="F94" s="257">
        <v>0</v>
      </c>
      <c r="G94" s="39"/>
      <c r="H94" s="40"/>
    </row>
    <row r="95" s="2" customFormat="1" ht="16.8" customHeight="1">
      <c r="A95" s="39"/>
      <c r="B95" s="40"/>
      <c r="C95" s="256" t="s">
        <v>3</v>
      </c>
      <c r="D95" s="256" t="s">
        <v>678</v>
      </c>
      <c r="E95" s="20" t="s">
        <v>3</v>
      </c>
      <c r="F95" s="257">
        <v>0</v>
      </c>
      <c r="G95" s="39"/>
      <c r="H95" s="40"/>
    </row>
    <row r="96" s="2" customFormat="1" ht="16.8" customHeight="1">
      <c r="A96" s="39"/>
      <c r="B96" s="40"/>
      <c r="C96" s="256" t="s">
        <v>3</v>
      </c>
      <c r="D96" s="256" t="s">
        <v>1716</v>
      </c>
      <c r="E96" s="20" t="s">
        <v>3</v>
      </c>
      <c r="F96" s="257">
        <v>26.341000000000001</v>
      </c>
      <c r="G96" s="39"/>
      <c r="H96" s="40"/>
    </row>
    <row r="97" s="2" customFormat="1" ht="16.8" customHeight="1">
      <c r="A97" s="39"/>
      <c r="B97" s="40"/>
      <c r="C97" s="256" t="s">
        <v>3</v>
      </c>
      <c r="D97" s="256" t="s">
        <v>696</v>
      </c>
      <c r="E97" s="20" t="s">
        <v>3</v>
      </c>
      <c r="F97" s="257">
        <v>0</v>
      </c>
      <c r="G97" s="39"/>
      <c r="H97" s="40"/>
    </row>
    <row r="98" s="2" customFormat="1" ht="16.8" customHeight="1">
      <c r="A98" s="39"/>
      <c r="B98" s="40"/>
      <c r="C98" s="256" t="s">
        <v>3</v>
      </c>
      <c r="D98" s="256" t="s">
        <v>1716</v>
      </c>
      <c r="E98" s="20" t="s">
        <v>3</v>
      </c>
      <c r="F98" s="257">
        <v>26.341000000000001</v>
      </c>
      <c r="G98" s="39"/>
      <c r="H98" s="40"/>
    </row>
    <row r="99" s="2" customFormat="1" ht="16.8" customHeight="1">
      <c r="A99" s="39"/>
      <c r="B99" s="40"/>
      <c r="C99" s="256" t="s">
        <v>3</v>
      </c>
      <c r="D99" s="256" t="s">
        <v>701</v>
      </c>
      <c r="E99" s="20" t="s">
        <v>3</v>
      </c>
      <c r="F99" s="257">
        <v>0</v>
      </c>
      <c r="G99" s="39"/>
      <c r="H99" s="40"/>
    </row>
    <row r="100" s="2" customFormat="1" ht="16.8" customHeight="1">
      <c r="A100" s="39"/>
      <c r="B100" s="40"/>
      <c r="C100" s="256" t="s">
        <v>3</v>
      </c>
      <c r="D100" s="256" t="s">
        <v>1717</v>
      </c>
      <c r="E100" s="20" t="s">
        <v>3</v>
      </c>
      <c r="F100" s="257">
        <v>35.783999999999999</v>
      </c>
      <c r="G100" s="39"/>
      <c r="H100" s="40"/>
    </row>
    <row r="101" s="2" customFormat="1" ht="16.8" customHeight="1">
      <c r="A101" s="39"/>
      <c r="B101" s="40"/>
      <c r="C101" s="256" t="s">
        <v>565</v>
      </c>
      <c r="D101" s="256" t="s">
        <v>251</v>
      </c>
      <c r="E101" s="20" t="s">
        <v>3</v>
      </c>
      <c r="F101" s="257">
        <v>88.465999999999994</v>
      </c>
      <c r="G101" s="39"/>
      <c r="H101" s="40"/>
    </row>
    <row r="102" s="2" customFormat="1" ht="16.8" customHeight="1">
      <c r="A102" s="39"/>
      <c r="B102" s="40"/>
      <c r="C102" s="258" t="s">
        <v>5122</v>
      </c>
      <c r="D102" s="39"/>
      <c r="E102" s="39"/>
      <c r="F102" s="39"/>
      <c r="G102" s="39"/>
      <c r="H102" s="40"/>
    </row>
    <row r="103" s="2" customFormat="1">
      <c r="A103" s="39"/>
      <c r="B103" s="40"/>
      <c r="C103" s="256" t="s">
        <v>1719</v>
      </c>
      <c r="D103" s="256" t="s">
        <v>5136</v>
      </c>
      <c r="E103" s="20" t="s">
        <v>244</v>
      </c>
      <c r="F103" s="257">
        <v>88.465999999999994</v>
      </c>
      <c r="G103" s="39"/>
      <c r="H103" s="40"/>
    </row>
    <row r="104" s="2" customFormat="1" ht="16.8" customHeight="1">
      <c r="A104" s="39"/>
      <c r="B104" s="40"/>
      <c r="C104" s="256" t="s">
        <v>1033</v>
      </c>
      <c r="D104" s="256" t="s">
        <v>5132</v>
      </c>
      <c r="E104" s="20" t="s">
        <v>244</v>
      </c>
      <c r="F104" s="257">
        <v>226.518</v>
      </c>
      <c r="G104" s="39"/>
      <c r="H104" s="40"/>
    </row>
    <row r="105" s="2" customFormat="1" ht="16.8" customHeight="1">
      <c r="A105" s="39"/>
      <c r="B105" s="40"/>
      <c r="C105" s="256" t="s">
        <v>1182</v>
      </c>
      <c r="D105" s="256" t="s">
        <v>5129</v>
      </c>
      <c r="E105" s="20" t="s">
        <v>244</v>
      </c>
      <c r="F105" s="257">
        <v>2351.096</v>
      </c>
      <c r="G105" s="39"/>
      <c r="H105" s="40"/>
    </row>
    <row r="106" s="2" customFormat="1" ht="16.8" customHeight="1">
      <c r="A106" s="39"/>
      <c r="B106" s="40"/>
      <c r="C106" s="252" t="s">
        <v>568</v>
      </c>
      <c r="D106" s="253" t="s">
        <v>569</v>
      </c>
      <c r="E106" s="254" t="s">
        <v>3</v>
      </c>
      <c r="F106" s="255">
        <v>682.21000000000004</v>
      </c>
      <c r="G106" s="39"/>
      <c r="H106" s="40"/>
    </row>
    <row r="107" s="2" customFormat="1" ht="16.8" customHeight="1">
      <c r="A107" s="39"/>
      <c r="B107" s="40"/>
      <c r="C107" s="256" t="s">
        <v>3</v>
      </c>
      <c r="D107" s="256" t="s">
        <v>1077</v>
      </c>
      <c r="E107" s="20" t="s">
        <v>3</v>
      </c>
      <c r="F107" s="257">
        <v>0</v>
      </c>
      <c r="G107" s="39"/>
      <c r="H107" s="40"/>
    </row>
    <row r="108" s="2" customFormat="1" ht="16.8" customHeight="1">
      <c r="A108" s="39"/>
      <c r="B108" s="40"/>
      <c r="C108" s="256" t="s">
        <v>3</v>
      </c>
      <c r="D108" s="256" t="s">
        <v>1078</v>
      </c>
      <c r="E108" s="20" t="s">
        <v>3</v>
      </c>
      <c r="F108" s="257">
        <v>0</v>
      </c>
      <c r="G108" s="39"/>
      <c r="H108" s="40"/>
    </row>
    <row r="109" s="2" customFormat="1" ht="16.8" customHeight="1">
      <c r="A109" s="39"/>
      <c r="B109" s="40"/>
      <c r="C109" s="256" t="s">
        <v>3</v>
      </c>
      <c r="D109" s="256" t="s">
        <v>1079</v>
      </c>
      <c r="E109" s="20" t="s">
        <v>3</v>
      </c>
      <c r="F109" s="257">
        <v>592.49800000000005</v>
      </c>
      <c r="G109" s="39"/>
      <c r="H109" s="40"/>
    </row>
    <row r="110" s="2" customFormat="1" ht="16.8" customHeight="1">
      <c r="A110" s="39"/>
      <c r="B110" s="40"/>
      <c r="C110" s="256" t="s">
        <v>3</v>
      </c>
      <c r="D110" s="256" t="s">
        <v>1080</v>
      </c>
      <c r="E110" s="20" t="s">
        <v>3</v>
      </c>
      <c r="F110" s="257">
        <v>0</v>
      </c>
      <c r="G110" s="39"/>
      <c r="H110" s="40"/>
    </row>
    <row r="111" s="2" customFormat="1" ht="16.8" customHeight="1">
      <c r="A111" s="39"/>
      <c r="B111" s="40"/>
      <c r="C111" s="256" t="s">
        <v>3</v>
      </c>
      <c r="D111" s="256" t="s">
        <v>1081</v>
      </c>
      <c r="E111" s="20" t="s">
        <v>3</v>
      </c>
      <c r="F111" s="257">
        <v>-6.3600000000000003</v>
      </c>
      <c r="G111" s="39"/>
      <c r="H111" s="40"/>
    </row>
    <row r="112" s="2" customFormat="1" ht="16.8" customHeight="1">
      <c r="A112" s="39"/>
      <c r="B112" s="40"/>
      <c r="C112" s="256" t="s">
        <v>3</v>
      </c>
      <c r="D112" s="256" t="s">
        <v>1082</v>
      </c>
      <c r="E112" s="20" t="s">
        <v>3</v>
      </c>
      <c r="F112" s="257">
        <v>-22.591999999999999</v>
      </c>
      <c r="G112" s="39"/>
      <c r="H112" s="40"/>
    </row>
    <row r="113" s="2" customFormat="1" ht="16.8" customHeight="1">
      <c r="A113" s="39"/>
      <c r="B113" s="40"/>
      <c r="C113" s="256" t="s">
        <v>3</v>
      </c>
      <c r="D113" s="256" t="s">
        <v>1083</v>
      </c>
      <c r="E113" s="20" t="s">
        <v>3</v>
      </c>
      <c r="F113" s="257">
        <v>-17.760000000000002</v>
      </c>
      <c r="G113" s="39"/>
      <c r="H113" s="40"/>
    </row>
    <row r="114" s="2" customFormat="1" ht="16.8" customHeight="1">
      <c r="A114" s="39"/>
      <c r="B114" s="40"/>
      <c r="C114" s="256" t="s">
        <v>3</v>
      </c>
      <c r="D114" s="256" t="s">
        <v>1084</v>
      </c>
      <c r="E114" s="20" t="s">
        <v>3</v>
      </c>
      <c r="F114" s="257">
        <v>0</v>
      </c>
      <c r="G114" s="39"/>
      <c r="H114" s="40"/>
    </row>
    <row r="115" s="2" customFormat="1" ht="16.8" customHeight="1">
      <c r="A115" s="39"/>
      <c r="B115" s="40"/>
      <c r="C115" s="256" t="s">
        <v>3</v>
      </c>
      <c r="D115" s="256" t="s">
        <v>1085</v>
      </c>
      <c r="E115" s="20" t="s">
        <v>3</v>
      </c>
      <c r="F115" s="257">
        <v>-3.52</v>
      </c>
      <c r="G115" s="39"/>
      <c r="H115" s="40"/>
    </row>
    <row r="116" s="2" customFormat="1" ht="16.8" customHeight="1">
      <c r="A116" s="39"/>
      <c r="B116" s="40"/>
      <c r="C116" s="256" t="s">
        <v>3</v>
      </c>
      <c r="D116" s="256" t="s">
        <v>683</v>
      </c>
      <c r="E116" s="20" t="s">
        <v>3</v>
      </c>
      <c r="F116" s="257">
        <v>0</v>
      </c>
      <c r="G116" s="39"/>
      <c r="H116" s="40"/>
    </row>
    <row r="117" s="2" customFormat="1" ht="16.8" customHeight="1">
      <c r="A117" s="39"/>
      <c r="B117" s="40"/>
      <c r="C117" s="256" t="s">
        <v>3</v>
      </c>
      <c r="D117" s="256" t="s">
        <v>1086</v>
      </c>
      <c r="E117" s="20" t="s">
        <v>3</v>
      </c>
      <c r="F117" s="257">
        <v>-200.90000000000001</v>
      </c>
      <c r="G117" s="39"/>
      <c r="H117" s="40"/>
    </row>
    <row r="118" s="2" customFormat="1" ht="16.8" customHeight="1">
      <c r="A118" s="39"/>
      <c r="B118" s="40"/>
      <c r="C118" s="256" t="s">
        <v>3</v>
      </c>
      <c r="D118" s="256" t="s">
        <v>1087</v>
      </c>
      <c r="E118" s="20" t="s">
        <v>3</v>
      </c>
      <c r="F118" s="257">
        <v>-3.2000000000000002</v>
      </c>
      <c r="G118" s="39"/>
      <c r="H118" s="40"/>
    </row>
    <row r="119" s="2" customFormat="1" ht="16.8" customHeight="1">
      <c r="A119" s="39"/>
      <c r="B119" s="40"/>
      <c r="C119" s="256" t="s">
        <v>3</v>
      </c>
      <c r="D119" s="256" t="s">
        <v>1088</v>
      </c>
      <c r="E119" s="20" t="s">
        <v>3</v>
      </c>
      <c r="F119" s="257">
        <v>0</v>
      </c>
      <c r="G119" s="39"/>
      <c r="H119" s="40"/>
    </row>
    <row r="120" s="2" customFormat="1" ht="16.8" customHeight="1">
      <c r="A120" s="39"/>
      <c r="B120" s="40"/>
      <c r="C120" s="256" t="s">
        <v>3</v>
      </c>
      <c r="D120" s="256" t="s">
        <v>1079</v>
      </c>
      <c r="E120" s="20" t="s">
        <v>3</v>
      </c>
      <c r="F120" s="257">
        <v>592.49800000000005</v>
      </c>
      <c r="G120" s="39"/>
      <c r="H120" s="40"/>
    </row>
    <row r="121" s="2" customFormat="1" ht="16.8" customHeight="1">
      <c r="A121" s="39"/>
      <c r="B121" s="40"/>
      <c r="C121" s="256" t="s">
        <v>3</v>
      </c>
      <c r="D121" s="256" t="s">
        <v>1080</v>
      </c>
      <c r="E121" s="20" t="s">
        <v>3</v>
      </c>
      <c r="F121" s="257">
        <v>0</v>
      </c>
      <c r="G121" s="39"/>
      <c r="H121" s="40"/>
    </row>
    <row r="122" s="2" customFormat="1" ht="16.8" customHeight="1">
      <c r="A122" s="39"/>
      <c r="B122" s="40"/>
      <c r="C122" s="256" t="s">
        <v>3</v>
      </c>
      <c r="D122" s="256" t="s">
        <v>1089</v>
      </c>
      <c r="E122" s="20" t="s">
        <v>3</v>
      </c>
      <c r="F122" s="257">
        <v>-7.4199999999999999</v>
      </c>
      <c r="G122" s="39"/>
      <c r="H122" s="40"/>
    </row>
    <row r="123" s="2" customFormat="1" ht="16.8" customHeight="1">
      <c r="A123" s="39"/>
      <c r="B123" s="40"/>
      <c r="C123" s="256" t="s">
        <v>3</v>
      </c>
      <c r="D123" s="256" t="s">
        <v>1090</v>
      </c>
      <c r="E123" s="20" t="s">
        <v>3</v>
      </c>
      <c r="F123" s="257">
        <v>-31.064</v>
      </c>
      <c r="G123" s="39"/>
      <c r="H123" s="40"/>
    </row>
    <row r="124" s="2" customFormat="1" ht="16.8" customHeight="1">
      <c r="A124" s="39"/>
      <c r="B124" s="40"/>
      <c r="C124" s="256" t="s">
        <v>3</v>
      </c>
      <c r="D124" s="256" t="s">
        <v>1091</v>
      </c>
      <c r="E124" s="20" t="s">
        <v>3</v>
      </c>
      <c r="F124" s="257">
        <v>-5.9199999999999999</v>
      </c>
      <c r="G124" s="39"/>
      <c r="H124" s="40"/>
    </row>
    <row r="125" s="2" customFormat="1" ht="16.8" customHeight="1">
      <c r="A125" s="39"/>
      <c r="B125" s="40"/>
      <c r="C125" s="256" t="s">
        <v>3</v>
      </c>
      <c r="D125" s="256" t="s">
        <v>1084</v>
      </c>
      <c r="E125" s="20" t="s">
        <v>3</v>
      </c>
      <c r="F125" s="257">
        <v>0</v>
      </c>
      <c r="G125" s="39"/>
      <c r="H125" s="40"/>
    </row>
    <row r="126" s="2" customFormat="1" ht="16.8" customHeight="1">
      <c r="A126" s="39"/>
      <c r="B126" s="40"/>
      <c r="C126" s="256" t="s">
        <v>3</v>
      </c>
      <c r="D126" s="256" t="s">
        <v>1092</v>
      </c>
      <c r="E126" s="20" t="s">
        <v>3</v>
      </c>
      <c r="F126" s="257">
        <v>-4.4000000000000004</v>
      </c>
      <c r="G126" s="39"/>
      <c r="H126" s="40"/>
    </row>
    <row r="127" s="2" customFormat="1" ht="16.8" customHeight="1">
      <c r="A127" s="39"/>
      <c r="B127" s="40"/>
      <c r="C127" s="256" t="s">
        <v>3</v>
      </c>
      <c r="D127" s="256" t="s">
        <v>683</v>
      </c>
      <c r="E127" s="20" t="s">
        <v>3</v>
      </c>
      <c r="F127" s="257">
        <v>0</v>
      </c>
      <c r="G127" s="39"/>
      <c r="H127" s="40"/>
    </row>
    <row r="128" s="2" customFormat="1" ht="16.8" customHeight="1">
      <c r="A128" s="39"/>
      <c r="B128" s="40"/>
      <c r="C128" s="256" t="s">
        <v>3</v>
      </c>
      <c r="D128" s="256" t="s">
        <v>1093</v>
      </c>
      <c r="E128" s="20" t="s">
        <v>3</v>
      </c>
      <c r="F128" s="257">
        <v>-176.40000000000001</v>
      </c>
      <c r="G128" s="39"/>
      <c r="H128" s="40"/>
    </row>
    <row r="129" s="2" customFormat="1" ht="16.8" customHeight="1">
      <c r="A129" s="39"/>
      <c r="B129" s="40"/>
      <c r="C129" s="256" t="s">
        <v>3</v>
      </c>
      <c r="D129" s="256" t="s">
        <v>1094</v>
      </c>
      <c r="E129" s="20" t="s">
        <v>3</v>
      </c>
      <c r="F129" s="257">
        <v>-19.199999999999999</v>
      </c>
      <c r="G129" s="39"/>
      <c r="H129" s="40"/>
    </row>
    <row r="130" s="2" customFormat="1" ht="16.8" customHeight="1">
      <c r="A130" s="39"/>
      <c r="B130" s="40"/>
      <c r="C130" s="256" t="s">
        <v>3</v>
      </c>
      <c r="D130" s="256" t="s">
        <v>1095</v>
      </c>
      <c r="E130" s="20" t="s">
        <v>3</v>
      </c>
      <c r="F130" s="257">
        <v>-1.6000000000000001</v>
      </c>
      <c r="G130" s="39"/>
      <c r="H130" s="40"/>
    </row>
    <row r="131" s="2" customFormat="1" ht="16.8" customHeight="1">
      <c r="A131" s="39"/>
      <c r="B131" s="40"/>
      <c r="C131" s="256" t="s">
        <v>3</v>
      </c>
      <c r="D131" s="256" t="s">
        <v>1096</v>
      </c>
      <c r="E131" s="20" t="s">
        <v>3</v>
      </c>
      <c r="F131" s="257">
        <v>-2.4500000000000002</v>
      </c>
      <c r="G131" s="39"/>
      <c r="H131" s="40"/>
    </row>
    <row r="132" s="2" customFormat="1" ht="16.8" customHeight="1">
      <c r="A132" s="39"/>
      <c r="B132" s="40"/>
      <c r="C132" s="256" t="s">
        <v>568</v>
      </c>
      <c r="D132" s="256" t="s">
        <v>695</v>
      </c>
      <c r="E132" s="20" t="s">
        <v>3</v>
      </c>
      <c r="F132" s="257">
        <v>682.21000000000004</v>
      </c>
      <c r="G132" s="39"/>
      <c r="H132" s="40"/>
    </row>
    <row r="133" s="2" customFormat="1" ht="16.8" customHeight="1">
      <c r="A133" s="39"/>
      <c r="B133" s="40"/>
      <c r="C133" s="258" t="s">
        <v>5122</v>
      </c>
      <c r="D133" s="39"/>
      <c r="E133" s="39"/>
      <c r="F133" s="39"/>
      <c r="G133" s="39"/>
      <c r="H133" s="40"/>
    </row>
    <row r="134" s="2" customFormat="1">
      <c r="A134" s="39"/>
      <c r="B134" s="40"/>
      <c r="C134" s="256" t="s">
        <v>1074</v>
      </c>
      <c r="D134" s="256" t="s">
        <v>5137</v>
      </c>
      <c r="E134" s="20" t="s">
        <v>244</v>
      </c>
      <c r="F134" s="257">
        <v>1059.972</v>
      </c>
      <c r="G134" s="39"/>
      <c r="H134" s="40"/>
    </row>
    <row r="135" s="2" customFormat="1" ht="16.8" customHeight="1">
      <c r="A135" s="39"/>
      <c r="B135" s="40"/>
      <c r="C135" s="256" t="s">
        <v>1147</v>
      </c>
      <c r="D135" s="256" t="s">
        <v>5138</v>
      </c>
      <c r="E135" s="20" t="s">
        <v>244</v>
      </c>
      <c r="F135" s="257">
        <v>1318.24</v>
      </c>
      <c r="G135" s="39"/>
      <c r="H135" s="40"/>
    </row>
    <row r="136" s="2" customFormat="1" ht="16.8" customHeight="1">
      <c r="A136" s="39"/>
      <c r="B136" s="40"/>
      <c r="C136" s="256" t="s">
        <v>1182</v>
      </c>
      <c r="D136" s="256" t="s">
        <v>5129</v>
      </c>
      <c r="E136" s="20" t="s">
        <v>244</v>
      </c>
      <c r="F136" s="257">
        <v>2351.096</v>
      </c>
      <c r="G136" s="39"/>
      <c r="H136" s="40"/>
    </row>
    <row r="137" s="2" customFormat="1" ht="16.8" customHeight="1">
      <c r="A137" s="39"/>
      <c r="B137" s="40"/>
      <c r="C137" s="256" t="s">
        <v>1111</v>
      </c>
      <c r="D137" s="256" t="s">
        <v>1112</v>
      </c>
      <c r="E137" s="20" t="s">
        <v>244</v>
      </c>
      <c r="F137" s="257">
        <v>1019.0410000000001</v>
      </c>
      <c r="G137" s="39"/>
      <c r="H137" s="40"/>
    </row>
    <row r="138" s="2" customFormat="1" ht="16.8" customHeight="1">
      <c r="A138" s="39"/>
      <c r="B138" s="40"/>
      <c r="C138" s="252" t="s">
        <v>572</v>
      </c>
      <c r="D138" s="253" t="s">
        <v>573</v>
      </c>
      <c r="E138" s="254" t="s">
        <v>3</v>
      </c>
      <c r="F138" s="255">
        <v>316.85000000000002</v>
      </c>
      <c r="G138" s="39"/>
      <c r="H138" s="40"/>
    </row>
    <row r="139" s="2" customFormat="1" ht="16.8" customHeight="1">
      <c r="A139" s="39"/>
      <c r="B139" s="40"/>
      <c r="C139" s="256" t="s">
        <v>3</v>
      </c>
      <c r="D139" s="256" t="s">
        <v>1097</v>
      </c>
      <c r="E139" s="20" t="s">
        <v>3</v>
      </c>
      <c r="F139" s="257">
        <v>0</v>
      </c>
      <c r="G139" s="39"/>
      <c r="H139" s="40"/>
    </row>
    <row r="140" s="2" customFormat="1" ht="16.8" customHeight="1">
      <c r="A140" s="39"/>
      <c r="B140" s="40"/>
      <c r="C140" s="256" t="s">
        <v>3</v>
      </c>
      <c r="D140" s="256" t="s">
        <v>1098</v>
      </c>
      <c r="E140" s="20" t="s">
        <v>3</v>
      </c>
      <c r="F140" s="257">
        <v>0</v>
      </c>
      <c r="G140" s="39"/>
      <c r="H140" s="40"/>
    </row>
    <row r="141" s="2" customFormat="1" ht="16.8" customHeight="1">
      <c r="A141" s="39"/>
      <c r="B141" s="40"/>
      <c r="C141" s="256" t="s">
        <v>3</v>
      </c>
      <c r="D141" s="256" t="s">
        <v>1099</v>
      </c>
      <c r="E141" s="20" t="s">
        <v>3</v>
      </c>
      <c r="F141" s="257">
        <v>158.42500000000001</v>
      </c>
      <c r="G141" s="39"/>
      <c r="H141" s="40"/>
    </row>
    <row r="142" s="2" customFormat="1" ht="16.8" customHeight="1">
      <c r="A142" s="39"/>
      <c r="B142" s="40"/>
      <c r="C142" s="256" t="s">
        <v>3</v>
      </c>
      <c r="D142" s="256" t="s">
        <v>1100</v>
      </c>
      <c r="E142" s="20" t="s">
        <v>3</v>
      </c>
      <c r="F142" s="257">
        <v>0</v>
      </c>
      <c r="G142" s="39"/>
      <c r="H142" s="40"/>
    </row>
    <row r="143" s="2" customFormat="1" ht="16.8" customHeight="1">
      <c r="A143" s="39"/>
      <c r="B143" s="40"/>
      <c r="C143" s="256" t="s">
        <v>3</v>
      </c>
      <c r="D143" s="256" t="s">
        <v>1099</v>
      </c>
      <c r="E143" s="20" t="s">
        <v>3</v>
      </c>
      <c r="F143" s="257">
        <v>158.42500000000001</v>
      </c>
      <c r="G143" s="39"/>
      <c r="H143" s="40"/>
    </row>
    <row r="144" s="2" customFormat="1" ht="16.8" customHeight="1">
      <c r="A144" s="39"/>
      <c r="B144" s="40"/>
      <c r="C144" s="256" t="s">
        <v>572</v>
      </c>
      <c r="D144" s="256" t="s">
        <v>695</v>
      </c>
      <c r="E144" s="20" t="s">
        <v>3</v>
      </c>
      <c r="F144" s="257">
        <v>316.85000000000002</v>
      </c>
      <c r="G144" s="39"/>
      <c r="H144" s="40"/>
    </row>
    <row r="145" s="2" customFormat="1" ht="16.8" customHeight="1">
      <c r="A145" s="39"/>
      <c r="B145" s="40"/>
      <c r="C145" s="258" t="s">
        <v>5122</v>
      </c>
      <c r="D145" s="39"/>
      <c r="E145" s="39"/>
      <c r="F145" s="39"/>
      <c r="G145" s="39"/>
      <c r="H145" s="40"/>
    </row>
    <row r="146" s="2" customFormat="1">
      <c r="A146" s="39"/>
      <c r="B146" s="40"/>
      <c r="C146" s="256" t="s">
        <v>1074</v>
      </c>
      <c r="D146" s="256" t="s">
        <v>5137</v>
      </c>
      <c r="E146" s="20" t="s">
        <v>244</v>
      </c>
      <c r="F146" s="257">
        <v>1059.972</v>
      </c>
      <c r="G146" s="39"/>
      <c r="H146" s="40"/>
    </row>
    <row r="147" s="2" customFormat="1" ht="16.8" customHeight="1">
      <c r="A147" s="39"/>
      <c r="B147" s="40"/>
      <c r="C147" s="256" t="s">
        <v>1147</v>
      </c>
      <c r="D147" s="256" t="s">
        <v>5138</v>
      </c>
      <c r="E147" s="20" t="s">
        <v>244</v>
      </c>
      <c r="F147" s="257">
        <v>1318.24</v>
      </c>
      <c r="G147" s="39"/>
      <c r="H147" s="40"/>
    </row>
    <row r="148" s="2" customFormat="1">
      <c r="A148" s="39"/>
      <c r="B148" s="40"/>
      <c r="C148" s="256" t="s">
        <v>1192</v>
      </c>
      <c r="D148" s="256" t="s">
        <v>5133</v>
      </c>
      <c r="E148" s="20" t="s">
        <v>244</v>
      </c>
      <c r="F148" s="257">
        <v>703.50999999999999</v>
      </c>
      <c r="G148" s="39"/>
      <c r="H148" s="40"/>
    </row>
    <row r="149" s="2" customFormat="1" ht="16.8" customHeight="1">
      <c r="A149" s="39"/>
      <c r="B149" s="40"/>
      <c r="C149" s="256" t="s">
        <v>1111</v>
      </c>
      <c r="D149" s="256" t="s">
        <v>1112</v>
      </c>
      <c r="E149" s="20" t="s">
        <v>244</v>
      </c>
      <c r="F149" s="257">
        <v>1019.0410000000001</v>
      </c>
      <c r="G149" s="39"/>
      <c r="H149" s="40"/>
    </row>
    <row r="150" s="2" customFormat="1" ht="16.8" customHeight="1">
      <c r="A150" s="39"/>
      <c r="B150" s="40"/>
      <c r="C150" s="252" t="s">
        <v>575</v>
      </c>
      <c r="D150" s="253" t="s">
        <v>576</v>
      </c>
      <c r="E150" s="254" t="s">
        <v>3</v>
      </c>
      <c r="F150" s="255">
        <v>58.015999999999998</v>
      </c>
      <c r="G150" s="39"/>
      <c r="H150" s="40"/>
    </row>
    <row r="151" s="2" customFormat="1" ht="16.8" customHeight="1">
      <c r="A151" s="39"/>
      <c r="B151" s="40"/>
      <c r="C151" s="256" t="s">
        <v>3</v>
      </c>
      <c r="D151" s="256" t="s">
        <v>1119</v>
      </c>
      <c r="E151" s="20" t="s">
        <v>3</v>
      </c>
      <c r="F151" s="257">
        <v>0</v>
      </c>
      <c r="G151" s="39"/>
      <c r="H151" s="40"/>
    </row>
    <row r="152" s="2" customFormat="1" ht="16.8" customHeight="1">
      <c r="A152" s="39"/>
      <c r="B152" s="40"/>
      <c r="C152" s="256" t="s">
        <v>3</v>
      </c>
      <c r="D152" s="256" t="s">
        <v>1078</v>
      </c>
      <c r="E152" s="20" t="s">
        <v>3</v>
      </c>
      <c r="F152" s="257">
        <v>0</v>
      </c>
      <c r="G152" s="39"/>
      <c r="H152" s="40"/>
    </row>
    <row r="153" s="2" customFormat="1" ht="16.8" customHeight="1">
      <c r="A153" s="39"/>
      <c r="B153" s="40"/>
      <c r="C153" s="256" t="s">
        <v>3</v>
      </c>
      <c r="D153" s="256" t="s">
        <v>1120</v>
      </c>
      <c r="E153" s="20" t="s">
        <v>3</v>
      </c>
      <c r="F153" s="257">
        <v>14.504</v>
      </c>
      <c r="G153" s="39"/>
      <c r="H153" s="40"/>
    </row>
    <row r="154" s="2" customFormat="1" ht="16.8" customHeight="1">
      <c r="A154" s="39"/>
      <c r="B154" s="40"/>
      <c r="C154" s="256" t="s">
        <v>3</v>
      </c>
      <c r="D154" s="256" t="s">
        <v>1088</v>
      </c>
      <c r="E154" s="20" t="s">
        <v>3</v>
      </c>
      <c r="F154" s="257">
        <v>0</v>
      </c>
      <c r="G154" s="39"/>
      <c r="H154" s="40"/>
    </row>
    <row r="155" s="2" customFormat="1" ht="16.8" customHeight="1">
      <c r="A155" s="39"/>
      <c r="B155" s="40"/>
      <c r="C155" s="256" t="s">
        <v>3</v>
      </c>
      <c r="D155" s="256" t="s">
        <v>1120</v>
      </c>
      <c r="E155" s="20" t="s">
        <v>3</v>
      </c>
      <c r="F155" s="257">
        <v>14.504</v>
      </c>
      <c r="G155" s="39"/>
      <c r="H155" s="40"/>
    </row>
    <row r="156" s="2" customFormat="1" ht="16.8" customHeight="1">
      <c r="A156" s="39"/>
      <c r="B156" s="40"/>
      <c r="C156" s="256" t="s">
        <v>3</v>
      </c>
      <c r="D156" s="256" t="s">
        <v>1098</v>
      </c>
      <c r="E156" s="20" t="s">
        <v>3</v>
      </c>
      <c r="F156" s="257">
        <v>0</v>
      </c>
      <c r="G156" s="39"/>
      <c r="H156" s="40"/>
    </row>
    <row r="157" s="2" customFormat="1" ht="16.8" customHeight="1">
      <c r="A157" s="39"/>
      <c r="B157" s="40"/>
      <c r="C157" s="256" t="s">
        <v>3</v>
      </c>
      <c r="D157" s="256" t="s">
        <v>1120</v>
      </c>
      <c r="E157" s="20" t="s">
        <v>3</v>
      </c>
      <c r="F157" s="257">
        <v>14.504</v>
      </c>
      <c r="G157" s="39"/>
      <c r="H157" s="40"/>
    </row>
    <row r="158" s="2" customFormat="1" ht="16.8" customHeight="1">
      <c r="A158" s="39"/>
      <c r="B158" s="40"/>
      <c r="C158" s="256" t="s">
        <v>3</v>
      </c>
      <c r="D158" s="256" t="s">
        <v>1100</v>
      </c>
      <c r="E158" s="20" t="s">
        <v>3</v>
      </c>
      <c r="F158" s="257">
        <v>0</v>
      </c>
      <c r="G158" s="39"/>
      <c r="H158" s="40"/>
    </row>
    <row r="159" s="2" customFormat="1" ht="16.8" customHeight="1">
      <c r="A159" s="39"/>
      <c r="B159" s="40"/>
      <c r="C159" s="256" t="s">
        <v>3</v>
      </c>
      <c r="D159" s="256" t="s">
        <v>1120</v>
      </c>
      <c r="E159" s="20" t="s">
        <v>3</v>
      </c>
      <c r="F159" s="257">
        <v>14.504</v>
      </c>
      <c r="G159" s="39"/>
      <c r="H159" s="40"/>
    </row>
    <row r="160" s="2" customFormat="1" ht="16.8" customHeight="1">
      <c r="A160" s="39"/>
      <c r="B160" s="40"/>
      <c r="C160" s="256" t="s">
        <v>575</v>
      </c>
      <c r="D160" s="256" t="s">
        <v>695</v>
      </c>
      <c r="E160" s="20" t="s">
        <v>3</v>
      </c>
      <c r="F160" s="257">
        <v>58.015999999999998</v>
      </c>
      <c r="G160" s="39"/>
      <c r="H160" s="40"/>
    </row>
    <row r="161" s="2" customFormat="1" ht="16.8" customHeight="1">
      <c r="A161" s="39"/>
      <c r="B161" s="40"/>
      <c r="C161" s="258" t="s">
        <v>5122</v>
      </c>
      <c r="D161" s="39"/>
      <c r="E161" s="39"/>
      <c r="F161" s="39"/>
      <c r="G161" s="39"/>
      <c r="H161" s="40"/>
    </row>
    <row r="162" s="2" customFormat="1">
      <c r="A162" s="39"/>
      <c r="B162" s="40"/>
      <c r="C162" s="256" t="s">
        <v>1116</v>
      </c>
      <c r="D162" s="256" t="s">
        <v>5139</v>
      </c>
      <c r="E162" s="20" t="s">
        <v>244</v>
      </c>
      <c r="F162" s="257">
        <v>258.26799999999997</v>
      </c>
      <c r="G162" s="39"/>
      <c r="H162" s="40"/>
    </row>
    <row r="163" s="2" customFormat="1" ht="16.8" customHeight="1">
      <c r="A163" s="39"/>
      <c r="B163" s="40"/>
      <c r="C163" s="256" t="s">
        <v>1147</v>
      </c>
      <c r="D163" s="256" t="s">
        <v>5138</v>
      </c>
      <c r="E163" s="20" t="s">
        <v>244</v>
      </c>
      <c r="F163" s="257">
        <v>1318.24</v>
      </c>
      <c r="G163" s="39"/>
      <c r="H163" s="40"/>
    </row>
    <row r="164" s="2" customFormat="1">
      <c r="A164" s="39"/>
      <c r="B164" s="40"/>
      <c r="C164" s="256" t="s">
        <v>1192</v>
      </c>
      <c r="D164" s="256" t="s">
        <v>5133</v>
      </c>
      <c r="E164" s="20" t="s">
        <v>244</v>
      </c>
      <c r="F164" s="257">
        <v>703.50999999999999</v>
      </c>
      <c r="G164" s="39"/>
      <c r="H164" s="40"/>
    </row>
    <row r="165" s="2" customFormat="1" ht="16.8" customHeight="1">
      <c r="A165" s="39"/>
      <c r="B165" s="40"/>
      <c r="C165" s="256" t="s">
        <v>1124</v>
      </c>
      <c r="D165" s="256" t="s">
        <v>1125</v>
      </c>
      <c r="E165" s="20" t="s">
        <v>244</v>
      </c>
      <c r="F165" s="257">
        <v>263.43299999999999</v>
      </c>
      <c r="G165" s="39"/>
      <c r="H165" s="40"/>
    </row>
    <row r="166" s="2" customFormat="1" ht="16.8" customHeight="1">
      <c r="A166" s="39"/>
      <c r="B166" s="40"/>
      <c r="C166" s="252" t="s">
        <v>579</v>
      </c>
      <c r="D166" s="253" t="s">
        <v>580</v>
      </c>
      <c r="E166" s="254" t="s">
        <v>3</v>
      </c>
      <c r="F166" s="255">
        <v>12.544000000000001</v>
      </c>
      <c r="G166" s="39"/>
      <c r="H166" s="40"/>
    </row>
    <row r="167" s="2" customFormat="1" ht="16.8" customHeight="1">
      <c r="A167" s="39"/>
      <c r="B167" s="40"/>
      <c r="C167" s="256" t="s">
        <v>3</v>
      </c>
      <c r="D167" s="256" t="s">
        <v>1101</v>
      </c>
      <c r="E167" s="20" t="s">
        <v>3</v>
      </c>
      <c r="F167" s="257">
        <v>0</v>
      </c>
      <c r="G167" s="39"/>
      <c r="H167" s="40"/>
    </row>
    <row r="168" s="2" customFormat="1" ht="16.8" customHeight="1">
      <c r="A168" s="39"/>
      <c r="B168" s="40"/>
      <c r="C168" s="256" t="s">
        <v>3</v>
      </c>
      <c r="D168" s="256" t="s">
        <v>1102</v>
      </c>
      <c r="E168" s="20" t="s">
        <v>3</v>
      </c>
      <c r="F168" s="257">
        <v>12.544000000000001</v>
      </c>
      <c r="G168" s="39"/>
      <c r="H168" s="40"/>
    </row>
    <row r="169" s="2" customFormat="1" ht="16.8" customHeight="1">
      <c r="A169" s="39"/>
      <c r="B169" s="40"/>
      <c r="C169" s="256" t="s">
        <v>579</v>
      </c>
      <c r="D169" s="256" t="s">
        <v>695</v>
      </c>
      <c r="E169" s="20" t="s">
        <v>3</v>
      </c>
      <c r="F169" s="257">
        <v>12.544000000000001</v>
      </c>
      <c r="G169" s="39"/>
      <c r="H169" s="40"/>
    </row>
    <row r="170" s="2" customFormat="1" ht="16.8" customHeight="1">
      <c r="A170" s="39"/>
      <c r="B170" s="40"/>
      <c r="C170" s="258" t="s">
        <v>5122</v>
      </c>
      <c r="D170" s="39"/>
      <c r="E170" s="39"/>
      <c r="F170" s="39"/>
      <c r="G170" s="39"/>
      <c r="H170" s="40"/>
    </row>
    <row r="171" s="2" customFormat="1">
      <c r="A171" s="39"/>
      <c r="B171" s="40"/>
      <c r="C171" s="256" t="s">
        <v>1074</v>
      </c>
      <c r="D171" s="256" t="s">
        <v>5137</v>
      </c>
      <c r="E171" s="20" t="s">
        <v>244</v>
      </c>
      <c r="F171" s="257">
        <v>1059.972</v>
      </c>
      <c r="G171" s="39"/>
      <c r="H171" s="40"/>
    </row>
    <row r="172" s="2" customFormat="1" ht="16.8" customHeight="1">
      <c r="A172" s="39"/>
      <c r="B172" s="40"/>
      <c r="C172" s="256" t="s">
        <v>1147</v>
      </c>
      <c r="D172" s="256" t="s">
        <v>5138</v>
      </c>
      <c r="E172" s="20" t="s">
        <v>244</v>
      </c>
      <c r="F172" s="257">
        <v>1318.24</v>
      </c>
      <c r="G172" s="39"/>
      <c r="H172" s="40"/>
    </row>
    <row r="173" s="2" customFormat="1" ht="16.8" customHeight="1">
      <c r="A173" s="39"/>
      <c r="B173" s="40"/>
      <c r="C173" s="256" t="s">
        <v>1187</v>
      </c>
      <c r="D173" s="256" t="s">
        <v>5140</v>
      </c>
      <c r="E173" s="20" t="s">
        <v>244</v>
      </c>
      <c r="F173" s="257">
        <v>118.554</v>
      </c>
      <c r="G173" s="39"/>
      <c r="H173" s="40"/>
    </row>
    <row r="174" s="2" customFormat="1" ht="16.8" customHeight="1">
      <c r="A174" s="39"/>
      <c r="B174" s="40"/>
      <c r="C174" s="256" t="s">
        <v>1106</v>
      </c>
      <c r="D174" s="256" t="s">
        <v>1107</v>
      </c>
      <c r="E174" s="20" t="s">
        <v>244</v>
      </c>
      <c r="F174" s="257">
        <v>62.130000000000003</v>
      </c>
      <c r="G174" s="39"/>
      <c r="H174" s="40"/>
    </row>
    <row r="175" s="2" customFormat="1" ht="16.8" customHeight="1">
      <c r="A175" s="39"/>
      <c r="B175" s="40"/>
      <c r="C175" s="252" t="s">
        <v>582</v>
      </c>
      <c r="D175" s="253" t="s">
        <v>583</v>
      </c>
      <c r="E175" s="254" t="s">
        <v>3</v>
      </c>
      <c r="F175" s="255">
        <v>48.368000000000002</v>
      </c>
      <c r="G175" s="39"/>
      <c r="H175" s="40"/>
    </row>
    <row r="176" s="2" customFormat="1" ht="16.8" customHeight="1">
      <c r="A176" s="39"/>
      <c r="B176" s="40"/>
      <c r="C176" s="256" t="s">
        <v>3</v>
      </c>
      <c r="D176" s="256" t="s">
        <v>1103</v>
      </c>
      <c r="E176" s="20" t="s">
        <v>3</v>
      </c>
      <c r="F176" s="257">
        <v>0</v>
      </c>
      <c r="G176" s="39"/>
      <c r="H176" s="40"/>
    </row>
    <row r="177" s="2" customFormat="1" ht="16.8" customHeight="1">
      <c r="A177" s="39"/>
      <c r="B177" s="40"/>
      <c r="C177" s="256" t="s">
        <v>3</v>
      </c>
      <c r="D177" s="256" t="s">
        <v>1104</v>
      </c>
      <c r="E177" s="20" t="s">
        <v>3</v>
      </c>
      <c r="F177" s="257">
        <v>48.368000000000002</v>
      </c>
      <c r="G177" s="39"/>
      <c r="H177" s="40"/>
    </row>
    <row r="178" s="2" customFormat="1" ht="16.8" customHeight="1">
      <c r="A178" s="39"/>
      <c r="B178" s="40"/>
      <c r="C178" s="256" t="s">
        <v>582</v>
      </c>
      <c r="D178" s="256" t="s">
        <v>695</v>
      </c>
      <c r="E178" s="20" t="s">
        <v>3</v>
      </c>
      <c r="F178" s="257">
        <v>48.368000000000002</v>
      </c>
      <c r="G178" s="39"/>
      <c r="H178" s="40"/>
    </row>
    <row r="179" s="2" customFormat="1" ht="16.8" customHeight="1">
      <c r="A179" s="39"/>
      <c r="B179" s="40"/>
      <c r="C179" s="258" t="s">
        <v>5122</v>
      </c>
      <c r="D179" s="39"/>
      <c r="E179" s="39"/>
      <c r="F179" s="39"/>
      <c r="G179" s="39"/>
      <c r="H179" s="40"/>
    </row>
    <row r="180" s="2" customFormat="1">
      <c r="A180" s="39"/>
      <c r="B180" s="40"/>
      <c r="C180" s="256" t="s">
        <v>1074</v>
      </c>
      <c r="D180" s="256" t="s">
        <v>5137</v>
      </c>
      <c r="E180" s="20" t="s">
        <v>244</v>
      </c>
      <c r="F180" s="257">
        <v>1059.972</v>
      </c>
      <c r="G180" s="39"/>
      <c r="H180" s="40"/>
    </row>
    <row r="181" s="2" customFormat="1" ht="16.8" customHeight="1">
      <c r="A181" s="39"/>
      <c r="B181" s="40"/>
      <c r="C181" s="256" t="s">
        <v>1147</v>
      </c>
      <c r="D181" s="256" t="s">
        <v>5138</v>
      </c>
      <c r="E181" s="20" t="s">
        <v>244</v>
      </c>
      <c r="F181" s="257">
        <v>1318.24</v>
      </c>
      <c r="G181" s="39"/>
      <c r="H181" s="40"/>
    </row>
    <row r="182" s="2" customFormat="1" ht="16.8" customHeight="1">
      <c r="A182" s="39"/>
      <c r="B182" s="40"/>
      <c r="C182" s="256" t="s">
        <v>1187</v>
      </c>
      <c r="D182" s="256" t="s">
        <v>5140</v>
      </c>
      <c r="E182" s="20" t="s">
        <v>244</v>
      </c>
      <c r="F182" s="257">
        <v>118.554</v>
      </c>
      <c r="G182" s="39"/>
      <c r="H182" s="40"/>
    </row>
    <row r="183" s="2" customFormat="1" ht="16.8" customHeight="1">
      <c r="A183" s="39"/>
      <c r="B183" s="40"/>
      <c r="C183" s="256" t="s">
        <v>1106</v>
      </c>
      <c r="D183" s="256" t="s">
        <v>1107</v>
      </c>
      <c r="E183" s="20" t="s">
        <v>244</v>
      </c>
      <c r="F183" s="257">
        <v>62.130000000000003</v>
      </c>
      <c r="G183" s="39"/>
      <c r="H183" s="40"/>
    </row>
    <row r="184" s="2" customFormat="1" ht="16.8" customHeight="1">
      <c r="A184" s="39"/>
      <c r="B184" s="40"/>
      <c r="C184" s="252" t="s">
        <v>585</v>
      </c>
      <c r="D184" s="253" t="s">
        <v>586</v>
      </c>
      <c r="E184" s="254" t="s">
        <v>3</v>
      </c>
      <c r="F184" s="255">
        <v>200.25200000000001</v>
      </c>
      <c r="G184" s="39"/>
      <c r="H184" s="40"/>
    </row>
    <row r="185" s="2" customFormat="1" ht="16.8" customHeight="1">
      <c r="A185" s="39"/>
      <c r="B185" s="40"/>
      <c r="C185" s="256" t="s">
        <v>3</v>
      </c>
      <c r="D185" s="256" t="s">
        <v>1121</v>
      </c>
      <c r="E185" s="20" t="s">
        <v>3</v>
      </c>
      <c r="F185" s="257">
        <v>0</v>
      </c>
      <c r="G185" s="39"/>
      <c r="H185" s="40"/>
    </row>
    <row r="186" s="2" customFormat="1" ht="16.8" customHeight="1">
      <c r="A186" s="39"/>
      <c r="B186" s="40"/>
      <c r="C186" s="256" t="s">
        <v>3</v>
      </c>
      <c r="D186" s="256" t="s">
        <v>1122</v>
      </c>
      <c r="E186" s="20" t="s">
        <v>3</v>
      </c>
      <c r="F186" s="257">
        <v>200.25200000000001</v>
      </c>
      <c r="G186" s="39"/>
      <c r="H186" s="40"/>
    </row>
    <row r="187" s="2" customFormat="1" ht="16.8" customHeight="1">
      <c r="A187" s="39"/>
      <c r="B187" s="40"/>
      <c r="C187" s="256" t="s">
        <v>585</v>
      </c>
      <c r="D187" s="256" t="s">
        <v>695</v>
      </c>
      <c r="E187" s="20" t="s">
        <v>3</v>
      </c>
      <c r="F187" s="257">
        <v>200.25200000000001</v>
      </c>
      <c r="G187" s="39"/>
      <c r="H187" s="40"/>
    </row>
    <row r="188" s="2" customFormat="1" ht="16.8" customHeight="1">
      <c r="A188" s="39"/>
      <c r="B188" s="40"/>
      <c r="C188" s="258" t="s">
        <v>5122</v>
      </c>
      <c r="D188" s="39"/>
      <c r="E188" s="39"/>
      <c r="F188" s="39"/>
      <c r="G188" s="39"/>
      <c r="H188" s="40"/>
    </row>
    <row r="189" s="2" customFormat="1">
      <c r="A189" s="39"/>
      <c r="B189" s="40"/>
      <c r="C189" s="256" t="s">
        <v>1116</v>
      </c>
      <c r="D189" s="256" t="s">
        <v>5139</v>
      </c>
      <c r="E189" s="20" t="s">
        <v>244</v>
      </c>
      <c r="F189" s="257">
        <v>258.26799999999997</v>
      </c>
      <c r="G189" s="39"/>
      <c r="H189" s="40"/>
    </row>
    <row r="190" s="2" customFormat="1" ht="16.8" customHeight="1">
      <c r="A190" s="39"/>
      <c r="B190" s="40"/>
      <c r="C190" s="256" t="s">
        <v>1147</v>
      </c>
      <c r="D190" s="256" t="s">
        <v>5138</v>
      </c>
      <c r="E190" s="20" t="s">
        <v>244</v>
      </c>
      <c r="F190" s="257">
        <v>1318.24</v>
      </c>
      <c r="G190" s="39"/>
      <c r="H190" s="40"/>
    </row>
    <row r="191" s="2" customFormat="1">
      <c r="A191" s="39"/>
      <c r="B191" s="40"/>
      <c r="C191" s="256" t="s">
        <v>1192</v>
      </c>
      <c r="D191" s="256" t="s">
        <v>5133</v>
      </c>
      <c r="E191" s="20" t="s">
        <v>244</v>
      </c>
      <c r="F191" s="257">
        <v>703.50999999999999</v>
      </c>
      <c r="G191" s="39"/>
      <c r="H191" s="40"/>
    </row>
    <row r="192" s="2" customFormat="1" ht="16.8" customHeight="1">
      <c r="A192" s="39"/>
      <c r="B192" s="40"/>
      <c r="C192" s="256" t="s">
        <v>1124</v>
      </c>
      <c r="D192" s="256" t="s">
        <v>1125</v>
      </c>
      <c r="E192" s="20" t="s">
        <v>244</v>
      </c>
      <c r="F192" s="257">
        <v>263.43299999999999</v>
      </c>
      <c r="G192" s="39"/>
      <c r="H192" s="40"/>
    </row>
    <row r="193" s="2" customFormat="1" ht="16.8" customHeight="1">
      <c r="A193" s="39"/>
      <c r="B193" s="40"/>
      <c r="C193" s="252" t="s">
        <v>588</v>
      </c>
      <c r="D193" s="253" t="s">
        <v>589</v>
      </c>
      <c r="E193" s="254" t="s">
        <v>3</v>
      </c>
      <c r="F193" s="255">
        <v>2023.0060000000001</v>
      </c>
      <c r="G193" s="39"/>
      <c r="H193" s="40"/>
    </row>
    <row r="194" s="2" customFormat="1" ht="16.8" customHeight="1">
      <c r="A194" s="39"/>
      <c r="B194" s="40"/>
      <c r="C194" s="256" t="s">
        <v>3</v>
      </c>
      <c r="D194" s="256" t="s">
        <v>966</v>
      </c>
      <c r="E194" s="20" t="s">
        <v>3</v>
      </c>
      <c r="F194" s="257">
        <v>0</v>
      </c>
      <c r="G194" s="39"/>
      <c r="H194" s="40"/>
    </row>
    <row r="195" s="2" customFormat="1" ht="16.8" customHeight="1">
      <c r="A195" s="39"/>
      <c r="B195" s="40"/>
      <c r="C195" s="256" t="s">
        <v>3</v>
      </c>
      <c r="D195" s="256" t="s">
        <v>967</v>
      </c>
      <c r="E195" s="20" t="s">
        <v>3</v>
      </c>
      <c r="F195" s="257">
        <v>0</v>
      </c>
      <c r="G195" s="39"/>
      <c r="H195" s="40"/>
    </row>
    <row r="196" s="2" customFormat="1" ht="16.8" customHeight="1">
      <c r="A196" s="39"/>
      <c r="B196" s="40"/>
      <c r="C196" s="256" t="s">
        <v>3</v>
      </c>
      <c r="D196" s="256" t="s">
        <v>678</v>
      </c>
      <c r="E196" s="20" t="s">
        <v>3</v>
      </c>
      <c r="F196" s="257">
        <v>0</v>
      </c>
      <c r="G196" s="39"/>
      <c r="H196" s="40"/>
    </row>
    <row r="197" s="2" customFormat="1" ht="16.8" customHeight="1">
      <c r="A197" s="39"/>
      <c r="B197" s="40"/>
      <c r="C197" s="256" t="s">
        <v>3</v>
      </c>
      <c r="D197" s="256" t="s">
        <v>872</v>
      </c>
      <c r="E197" s="20" t="s">
        <v>3</v>
      </c>
      <c r="F197" s="257">
        <v>0</v>
      </c>
      <c r="G197" s="39"/>
      <c r="H197" s="40"/>
    </row>
    <row r="198" s="2" customFormat="1" ht="16.8" customHeight="1">
      <c r="A198" s="39"/>
      <c r="B198" s="40"/>
      <c r="C198" s="256" t="s">
        <v>3</v>
      </c>
      <c r="D198" s="256" t="s">
        <v>968</v>
      </c>
      <c r="E198" s="20" t="s">
        <v>3</v>
      </c>
      <c r="F198" s="257">
        <v>8.8249999999999993</v>
      </c>
      <c r="G198" s="39"/>
      <c r="H198" s="40"/>
    </row>
    <row r="199" s="2" customFormat="1" ht="16.8" customHeight="1">
      <c r="A199" s="39"/>
      <c r="B199" s="40"/>
      <c r="C199" s="256" t="s">
        <v>3</v>
      </c>
      <c r="D199" s="256" t="s">
        <v>878</v>
      </c>
      <c r="E199" s="20" t="s">
        <v>3</v>
      </c>
      <c r="F199" s="257">
        <v>0</v>
      </c>
      <c r="G199" s="39"/>
      <c r="H199" s="40"/>
    </row>
    <row r="200" s="2" customFormat="1" ht="16.8" customHeight="1">
      <c r="A200" s="39"/>
      <c r="B200" s="40"/>
      <c r="C200" s="256" t="s">
        <v>3</v>
      </c>
      <c r="D200" s="256" t="s">
        <v>969</v>
      </c>
      <c r="E200" s="20" t="s">
        <v>3</v>
      </c>
      <c r="F200" s="257">
        <v>10.335000000000001</v>
      </c>
      <c r="G200" s="39"/>
      <c r="H200" s="40"/>
    </row>
    <row r="201" s="2" customFormat="1" ht="16.8" customHeight="1">
      <c r="A201" s="39"/>
      <c r="B201" s="40"/>
      <c r="C201" s="256" t="s">
        <v>3</v>
      </c>
      <c r="D201" s="256" t="s">
        <v>784</v>
      </c>
      <c r="E201" s="20" t="s">
        <v>3</v>
      </c>
      <c r="F201" s="257">
        <v>0</v>
      </c>
      <c r="G201" s="39"/>
      <c r="H201" s="40"/>
    </row>
    <row r="202" s="2" customFormat="1" ht="16.8" customHeight="1">
      <c r="A202" s="39"/>
      <c r="B202" s="40"/>
      <c r="C202" s="256" t="s">
        <v>3</v>
      </c>
      <c r="D202" s="256" t="s">
        <v>970</v>
      </c>
      <c r="E202" s="20" t="s">
        <v>3</v>
      </c>
      <c r="F202" s="257">
        <v>3.9750000000000001</v>
      </c>
      <c r="G202" s="39"/>
      <c r="H202" s="40"/>
    </row>
    <row r="203" s="2" customFormat="1" ht="16.8" customHeight="1">
      <c r="A203" s="39"/>
      <c r="B203" s="40"/>
      <c r="C203" s="256" t="s">
        <v>3</v>
      </c>
      <c r="D203" s="256" t="s">
        <v>786</v>
      </c>
      <c r="E203" s="20" t="s">
        <v>3</v>
      </c>
      <c r="F203" s="257">
        <v>0</v>
      </c>
      <c r="G203" s="39"/>
      <c r="H203" s="40"/>
    </row>
    <row r="204" s="2" customFormat="1" ht="16.8" customHeight="1">
      <c r="A204" s="39"/>
      <c r="B204" s="40"/>
      <c r="C204" s="256" t="s">
        <v>3</v>
      </c>
      <c r="D204" s="256" t="s">
        <v>971</v>
      </c>
      <c r="E204" s="20" t="s">
        <v>3</v>
      </c>
      <c r="F204" s="257">
        <v>2.8220000000000001</v>
      </c>
      <c r="G204" s="39"/>
      <c r="H204" s="40"/>
    </row>
    <row r="205" s="2" customFormat="1" ht="16.8" customHeight="1">
      <c r="A205" s="39"/>
      <c r="B205" s="40"/>
      <c r="C205" s="256" t="s">
        <v>3</v>
      </c>
      <c r="D205" s="256" t="s">
        <v>787</v>
      </c>
      <c r="E205" s="20" t="s">
        <v>3</v>
      </c>
      <c r="F205" s="257">
        <v>0</v>
      </c>
      <c r="G205" s="39"/>
      <c r="H205" s="40"/>
    </row>
    <row r="206" s="2" customFormat="1" ht="16.8" customHeight="1">
      <c r="A206" s="39"/>
      <c r="B206" s="40"/>
      <c r="C206" s="256" t="s">
        <v>3</v>
      </c>
      <c r="D206" s="256" t="s">
        <v>972</v>
      </c>
      <c r="E206" s="20" t="s">
        <v>3</v>
      </c>
      <c r="F206" s="257">
        <v>4.1470000000000002</v>
      </c>
      <c r="G206" s="39"/>
      <c r="H206" s="40"/>
    </row>
    <row r="207" s="2" customFormat="1" ht="16.8" customHeight="1">
      <c r="A207" s="39"/>
      <c r="B207" s="40"/>
      <c r="C207" s="256" t="s">
        <v>3</v>
      </c>
      <c r="D207" s="256" t="s">
        <v>890</v>
      </c>
      <c r="E207" s="20" t="s">
        <v>3</v>
      </c>
      <c r="F207" s="257">
        <v>0</v>
      </c>
      <c r="G207" s="39"/>
      <c r="H207" s="40"/>
    </row>
    <row r="208" s="2" customFormat="1" ht="16.8" customHeight="1">
      <c r="A208" s="39"/>
      <c r="B208" s="40"/>
      <c r="C208" s="256" t="s">
        <v>3</v>
      </c>
      <c r="D208" s="256" t="s">
        <v>973</v>
      </c>
      <c r="E208" s="20" t="s">
        <v>3</v>
      </c>
      <c r="F208" s="257">
        <v>16.43</v>
      </c>
      <c r="G208" s="39"/>
      <c r="H208" s="40"/>
    </row>
    <row r="209" s="2" customFormat="1" ht="16.8" customHeight="1">
      <c r="A209" s="39"/>
      <c r="B209" s="40"/>
      <c r="C209" s="256" t="s">
        <v>3</v>
      </c>
      <c r="D209" s="256" t="s">
        <v>896</v>
      </c>
      <c r="E209" s="20" t="s">
        <v>3</v>
      </c>
      <c r="F209" s="257">
        <v>0</v>
      </c>
      <c r="G209" s="39"/>
      <c r="H209" s="40"/>
    </row>
    <row r="210" s="2" customFormat="1" ht="16.8" customHeight="1">
      <c r="A210" s="39"/>
      <c r="B210" s="40"/>
      <c r="C210" s="256" t="s">
        <v>3</v>
      </c>
      <c r="D210" s="256" t="s">
        <v>970</v>
      </c>
      <c r="E210" s="20" t="s">
        <v>3</v>
      </c>
      <c r="F210" s="257">
        <v>3.9750000000000001</v>
      </c>
      <c r="G210" s="39"/>
      <c r="H210" s="40"/>
    </row>
    <row r="211" s="2" customFormat="1" ht="16.8" customHeight="1">
      <c r="A211" s="39"/>
      <c r="B211" s="40"/>
      <c r="C211" s="256" t="s">
        <v>3</v>
      </c>
      <c r="D211" s="256" t="s">
        <v>899</v>
      </c>
      <c r="E211" s="20" t="s">
        <v>3</v>
      </c>
      <c r="F211" s="257">
        <v>0</v>
      </c>
      <c r="G211" s="39"/>
      <c r="H211" s="40"/>
    </row>
    <row r="212" s="2" customFormat="1" ht="16.8" customHeight="1">
      <c r="A212" s="39"/>
      <c r="B212" s="40"/>
      <c r="C212" s="256" t="s">
        <v>3</v>
      </c>
      <c r="D212" s="256" t="s">
        <v>974</v>
      </c>
      <c r="E212" s="20" t="s">
        <v>3</v>
      </c>
      <c r="F212" s="257">
        <v>34.185000000000002</v>
      </c>
      <c r="G212" s="39"/>
      <c r="H212" s="40"/>
    </row>
    <row r="213" s="2" customFormat="1" ht="16.8" customHeight="1">
      <c r="A213" s="39"/>
      <c r="B213" s="40"/>
      <c r="C213" s="256" t="s">
        <v>3</v>
      </c>
      <c r="D213" s="256" t="s">
        <v>788</v>
      </c>
      <c r="E213" s="20" t="s">
        <v>3</v>
      </c>
      <c r="F213" s="257">
        <v>0</v>
      </c>
      <c r="G213" s="39"/>
      <c r="H213" s="40"/>
    </row>
    <row r="214" s="2" customFormat="1" ht="16.8" customHeight="1">
      <c r="A214" s="39"/>
      <c r="B214" s="40"/>
      <c r="C214" s="256" t="s">
        <v>3</v>
      </c>
      <c r="D214" s="256" t="s">
        <v>975</v>
      </c>
      <c r="E214" s="20" t="s">
        <v>3</v>
      </c>
      <c r="F214" s="257">
        <v>136.74000000000001</v>
      </c>
      <c r="G214" s="39"/>
      <c r="H214" s="40"/>
    </row>
    <row r="215" s="2" customFormat="1" ht="16.8" customHeight="1">
      <c r="A215" s="39"/>
      <c r="B215" s="40"/>
      <c r="C215" s="256" t="s">
        <v>3</v>
      </c>
      <c r="D215" s="256" t="s">
        <v>790</v>
      </c>
      <c r="E215" s="20" t="s">
        <v>3</v>
      </c>
      <c r="F215" s="257">
        <v>0</v>
      </c>
      <c r="G215" s="39"/>
      <c r="H215" s="40"/>
    </row>
    <row r="216" s="2" customFormat="1" ht="16.8" customHeight="1">
      <c r="A216" s="39"/>
      <c r="B216" s="40"/>
      <c r="C216" s="256" t="s">
        <v>3</v>
      </c>
      <c r="D216" s="256" t="s">
        <v>976</v>
      </c>
      <c r="E216" s="20" t="s">
        <v>3</v>
      </c>
      <c r="F216" s="257">
        <v>307.66500000000002</v>
      </c>
      <c r="G216" s="39"/>
      <c r="H216" s="40"/>
    </row>
    <row r="217" s="2" customFormat="1" ht="16.8" customHeight="1">
      <c r="A217" s="39"/>
      <c r="B217" s="40"/>
      <c r="C217" s="256" t="s">
        <v>3</v>
      </c>
      <c r="D217" s="256" t="s">
        <v>696</v>
      </c>
      <c r="E217" s="20" t="s">
        <v>3</v>
      </c>
      <c r="F217" s="257">
        <v>0</v>
      </c>
      <c r="G217" s="39"/>
      <c r="H217" s="40"/>
    </row>
    <row r="218" s="2" customFormat="1" ht="16.8" customHeight="1">
      <c r="A218" s="39"/>
      <c r="B218" s="40"/>
      <c r="C218" s="256" t="s">
        <v>3</v>
      </c>
      <c r="D218" s="256" t="s">
        <v>788</v>
      </c>
      <c r="E218" s="20" t="s">
        <v>3</v>
      </c>
      <c r="F218" s="257">
        <v>0</v>
      </c>
      <c r="G218" s="39"/>
      <c r="H218" s="40"/>
    </row>
    <row r="219" s="2" customFormat="1" ht="16.8" customHeight="1">
      <c r="A219" s="39"/>
      <c r="B219" s="40"/>
      <c r="C219" s="256" t="s">
        <v>3</v>
      </c>
      <c r="D219" s="256" t="s">
        <v>977</v>
      </c>
      <c r="E219" s="20" t="s">
        <v>3</v>
      </c>
      <c r="F219" s="257">
        <v>546.96000000000004</v>
      </c>
      <c r="G219" s="39"/>
      <c r="H219" s="40"/>
    </row>
    <row r="220" s="2" customFormat="1" ht="16.8" customHeight="1">
      <c r="A220" s="39"/>
      <c r="B220" s="40"/>
      <c r="C220" s="256" t="s">
        <v>3</v>
      </c>
      <c r="D220" s="256" t="s">
        <v>790</v>
      </c>
      <c r="E220" s="20" t="s">
        <v>3</v>
      </c>
      <c r="F220" s="257">
        <v>0</v>
      </c>
      <c r="G220" s="39"/>
      <c r="H220" s="40"/>
    </row>
    <row r="221" s="2" customFormat="1" ht="16.8" customHeight="1">
      <c r="A221" s="39"/>
      <c r="B221" s="40"/>
      <c r="C221" s="256" t="s">
        <v>3</v>
      </c>
      <c r="D221" s="256" t="s">
        <v>978</v>
      </c>
      <c r="E221" s="20" t="s">
        <v>3</v>
      </c>
      <c r="F221" s="257">
        <v>102.55500000000001</v>
      </c>
      <c r="G221" s="39"/>
      <c r="H221" s="40"/>
    </row>
    <row r="222" s="2" customFormat="1" ht="16.8" customHeight="1">
      <c r="A222" s="39"/>
      <c r="B222" s="40"/>
      <c r="C222" s="256" t="s">
        <v>3</v>
      </c>
      <c r="D222" s="256" t="s">
        <v>794</v>
      </c>
      <c r="E222" s="20" t="s">
        <v>3</v>
      </c>
      <c r="F222" s="257">
        <v>0</v>
      </c>
      <c r="G222" s="39"/>
      <c r="H222" s="40"/>
    </row>
    <row r="223" s="2" customFormat="1" ht="16.8" customHeight="1">
      <c r="A223" s="39"/>
      <c r="B223" s="40"/>
      <c r="C223" s="256" t="s">
        <v>3</v>
      </c>
      <c r="D223" s="256" t="s">
        <v>979</v>
      </c>
      <c r="E223" s="20" t="s">
        <v>3</v>
      </c>
      <c r="F223" s="257">
        <v>86.019000000000005</v>
      </c>
      <c r="G223" s="39"/>
      <c r="H223" s="40"/>
    </row>
    <row r="224" s="2" customFormat="1" ht="16.8" customHeight="1">
      <c r="A224" s="39"/>
      <c r="B224" s="40"/>
      <c r="C224" s="256" t="s">
        <v>3</v>
      </c>
      <c r="D224" s="256" t="s">
        <v>701</v>
      </c>
      <c r="E224" s="20" t="s">
        <v>3</v>
      </c>
      <c r="F224" s="257">
        <v>0</v>
      </c>
      <c r="G224" s="39"/>
      <c r="H224" s="40"/>
    </row>
    <row r="225" s="2" customFormat="1" ht="16.8" customHeight="1">
      <c r="A225" s="39"/>
      <c r="B225" s="40"/>
      <c r="C225" s="256" t="s">
        <v>3</v>
      </c>
      <c r="D225" s="256" t="s">
        <v>788</v>
      </c>
      <c r="E225" s="20" t="s">
        <v>3</v>
      </c>
      <c r="F225" s="257">
        <v>0</v>
      </c>
      <c r="G225" s="39"/>
      <c r="H225" s="40"/>
    </row>
    <row r="226" s="2" customFormat="1" ht="16.8" customHeight="1">
      <c r="A226" s="39"/>
      <c r="B226" s="40"/>
      <c r="C226" s="256" t="s">
        <v>3</v>
      </c>
      <c r="D226" s="256" t="s">
        <v>980</v>
      </c>
      <c r="E226" s="20" t="s">
        <v>3</v>
      </c>
      <c r="F226" s="257">
        <v>432.14999999999998</v>
      </c>
      <c r="G226" s="39"/>
      <c r="H226" s="40"/>
    </row>
    <row r="227" s="2" customFormat="1" ht="16.8" customHeight="1">
      <c r="A227" s="39"/>
      <c r="B227" s="40"/>
      <c r="C227" s="256" t="s">
        <v>3</v>
      </c>
      <c r="D227" s="256" t="s">
        <v>794</v>
      </c>
      <c r="E227" s="20" t="s">
        <v>3</v>
      </c>
      <c r="F227" s="257">
        <v>0</v>
      </c>
      <c r="G227" s="39"/>
      <c r="H227" s="40"/>
    </row>
    <row r="228" s="2" customFormat="1" ht="16.8" customHeight="1">
      <c r="A228" s="39"/>
      <c r="B228" s="40"/>
      <c r="C228" s="256" t="s">
        <v>3</v>
      </c>
      <c r="D228" s="256" t="s">
        <v>981</v>
      </c>
      <c r="E228" s="20" t="s">
        <v>3</v>
      </c>
      <c r="F228" s="257">
        <v>326.22300000000001</v>
      </c>
      <c r="G228" s="39"/>
      <c r="H228" s="40"/>
    </row>
    <row r="229" s="2" customFormat="1" ht="16.8" customHeight="1">
      <c r="A229" s="39"/>
      <c r="B229" s="40"/>
      <c r="C229" s="256" t="s">
        <v>588</v>
      </c>
      <c r="D229" s="256" t="s">
        <v>251</v>
      </c>
      <c r="E229" s="20" t="s">
        <v>3</v>
      </c>
      <c r="F229" s="257">
        <v>2023.0060000000001</v>
      </c>
      <c r="G229" s="39"/>
      <c r="H229" s="40"/>
    </row>
    <row r="230" s="2" customFormat="1" ht="16.8" customHeight="1">
      <c r="A230" s="39"/>
      <c r="B230" s="40"/>
      <c r="C230" s="258" t="s">
        <v>5122</v>
      </c>
      <c r="D230" s="39"/>
      <c r="E230" s="39"/>
      <c r="F230" s="39"/>
      <c r="G230" s="39"/>
      <c r="H230" s="40"/>
    </row>
    <row r="231" s="2" customFormat="1" ht="16.8" customHeight="1">
      <c r="A231" s="39"/>
      <c r="B231" s="40"/>
      <c r="C231" s="256" t="s">
        <v>963</v>
      </c>
      <c r="D231" s="256" t="s">
        <v>5141</v>
      </c>
      <c r="E231" s="20" t="s">
        <v>244</v>
      </c>
      <c r="F231" s="257">
        <v>2023.0060000000001</v>
      </c>
      <c r="G231" s="39"/>
      <c r="H231" s="40"/>
    </row>
    <row r="232" s="2" customFormat="1" ht="16.8" customHeight="1">
      <c r="A232" s="39"/>
      <c r="B232" s="40"/>
      <c r="C232" s="256" t="s">
        <v>537</v>
      </c>
      <c r="D232" s="256" t="s">
        <v>5130</v>
      </c>
      <c r="E232" s="20" t="s">
        <v>244</v>
      </c>
      <c r="F232" s="257">
        <v>2116.1759999999999</v>
      </c>
      <c r="G232" s="39"/>
      <c r="H232" s="40"/>
    </row>
    <row r="233" s="2" customFormat="1" ht="16.8" customHeight="1">
      <c r="A233" s="39"/>
      <c r="B233" s="40"/>
      <c r="C233" s="256" t="s">
        <v>1614</v>
      </c>
      <c r="D233" s="256" t="s">
        <v>1615</v>
      </c>
      <c r="E233" s="20" t="s">
        <v>244</v>
      </c>
      <c r="F233" s="257">
        <v>2124.1559999999999</v>
      </c>
      <c r="G233" s="39"/>
      <c r="H233" s="40"/>
    </row>
    <row r="234" s="2" customFormat="1" ht="16.8" customHeight="1">
      <c r="A234" s="39"/>
      <c r="B234" s="40"/>
      <c r="C234" s="252" t="s">
        <v>591</v>
      </c>
      <c r="D234" s="253" t="s">
        <v>592</v>
      </c>
      <c r="E234" s="254" t="s">
        <v>3</v>
      </c>
      <c r="F234" s="255">
        <v>5577.098</v>
      </c>
      <c r="G234" s="39"/>
      <c r="H234" s="40"/>
    </row>
    <row r="235" s="2" customFormat="1" ht="16.8" customHeight="1">
      <c r="A235" s="39"/>
      <c r="B235" s="40"/>
      <c r="C235" s="256" t="s">
        <v>3</v>
      </c>
      <c r="D235" s="256" t="s">
        <v>2320</v>
      </c>
      <c r="E235" s="20" t="s">
        <v>3</v>
      </c>
      <c r="F235" s="257">
        <v>0</v>
      </c>
      <c r="G235" s="39"/>
      <c r="H235" s="40"/>
    </row>
    <row r="236" s="2" customFormat="1" ht="16.8" customHeight="1">
      <c r="A236" s="39"/>
      <c r="B236" s="40"/>
      <c r="C236" s="256" t="s">
        <v>3</v>
      </c>
      <c r="D236" s="256" t="s">
        <v>739</v>
      </c>
      <c r="E236" s="20" t="s">
        <v>3</v>
      </c>
      <c r="F236" s="257">
        <v>0</v>
      </c>
      <c r="G236" s="39"/>
      <c r="H236" s="40"/>
    </row>
    <row r="237" s="2" customFormat="1" ht="16.8" customHeight="1">
      <c r="A237" s="39"/>
      <c r="B237" s="40"/>
      <c r="C237" s="256" t="s">
        <v>3</v>
      </c>
      <c r="D237" s="256" t="s">
        <v>2366</v>
      </c>
      <c r="E237" s="20" t="s">
        <v>3</v>
      </c>
      <c r="F237" s="257">
        <v>28.648</v>
      </c>
      <c r="G237" s="39"/>
      <c r="H237" s="40"/>
    </row>
    <row r="238" s="2" customFormat="1" ht="16.8" customHeight="1">
      <c r="A238" s="39"/>
      <c r="B238" s="40"/>
      <c r="C238" s="256" t="s">
        <v>3</v>
      </c>
      <c r="D238" s="256" t="s">
        <v>2367</v>
      </c>
      <c r="E238" s="20" t="s">
        <v>3</v>
      </c>
      <c r="F238" s="257">
        <v>11.34</v>
      </c>
      <c r="G238" s="39"/>
      <c r="H238" s="40"/>
    </row>
    <row r="239" s="2" customFormat="1" ht="16.8" customHeight="1">
      <c r="A239" s="39"/>
      <c r="B239" s="40"/>
      <c r="C239" s="256" t="s">
        <v>3</v>
      </c>
      <c r="D239" s="256" t="s">
        <v>2368</v>
      </c>
      <c r="E239" s="20" t="s">
        <v>3</v>
      </c>
      <c r="F239" s="257">
        <v>37.421999999999997</v>
      </c>
      <c r="G239" s="39"/>
      <c r="H239" s="40"/>
    </row>
    <row r="240" s="2" customFormat="1" ht="16.8" customHeight="1">
      <c r="A240" s="39"/>
      <c r="B240" s="40"/>
      <c r="C240" s="256" t="s">
        <v>3</v>
      </c>
      <c r="D240" s="256" t="s">
        <v>2369</v>
      </c>
      <c r="E240" s="20" t="s">
        <v>3</v>
      </c>
      <c r="F240" s="257">
        <v>9.0719999999999992</v>
      </c>
      <c r="G240" s="39"/>
      <c r="H240" s="40"/>
    </row>
    <row r="241" s="2" customFormat="1" ht="16.8" customHeight="1">
      <c r="A241" s="39"/>
      <c r="B241" s="40"/>
      <c r="C241" s="256" t="s">
        <v>3</v>
      </c>
      <c r="D241" s="256" t="s">
        <v>870</v>
      </c>
      <c r="E241" s="20" t="s">
        <v>3</v>
      </c>
      <c r="F241" s="257">
        <v>0</v>
      </c>
      <c r="G241" s="39"/>
      <c r="H241" s="40"/>
    </row>
    <row r="242" s="2" customFormat="1" ht="16.8" customHeight="1">
      <c r="A242" s="39"/>
      <c r="B242" s="40"/>
      <c r="C242" s="256" t="s">
        <v>3</v>
      </c>
      <c r="D242" s="256" t="s">
        <v>871</v>
      </c>
      <c r="E242" s="20" t="s">
        <v>3</v>
      </c>
      <c r="F242" s="257">
        <v>32.759999999999998</v>
      </c>
      <c r="G242" s="39"/>
      <c r="H242" s="40"/>
    </row>
    <row r="243" s="2" customFormat="1" ht="16.8" customHeight="1">
      <c r="A243" s="39"/>
      <c r="B243" s="40"/>
      <c r="C243" s="256" t="s">
        <v>3</v>
      </c>
      <c r="D243" s="256" t="s">
        <v>678</v>
      </c>
      <c r="E243" s="20" t="s">
        <v>3</v>
      </c>
      <c r="F243" s="257">
        <v>0</v>
      </c>
      <c r="G243" s="39"/>
      <c r="H243" s="40"/>
    </row>
    <row r="244" s="2" customFormat="1" ht="16.8" customHeight="1">
      <c r="A244" s="39"/>
      <c r="B244" s="40"/>
      <c r="C244" s="256" t="s">
        <v>3</v>
      </c>
      <c r="D244" s="256" t="s">
        <v>872</v>
      </c>
      <c r="E244" s="20" t="s">
        <v>3</v>
      </c>
      <c r="F244" s="257">
        <v>0</v>
      </c>
      <c r="G244" s="39"/>
      <c r="H244" s="40"/>
    </row>
    <row r="245" s="2" customFormat="1" ht="16.8" customHeight="1">
      <c r="A245" s="39"/>
      <c r="B245" s="40"/>
      <c r="C245" s="256" t="s">
        <v>3</v>
      </c>
      <c r="D245" s="256" t="s">
        <v>873</v>
      </c>
      <c r="E245" s="20" t="s">
        <v>3</v>
      </c>
      <c r="F245" s="257">
        <v>73.272999999999996</v>
      </c>
      <c r="G245" s="39"/>
      <c r="H245" s="40"/>
    </row>
    <row r="246" s="2" customFormat="1" ht="16.8" customHeight="1">
      <c r="A246" s="39"/>
      <c r="B246" s="40"/>
      <c r="C246" s="256" t="s">
        <v>3</v>
      </c>
      <c r="D246" s="256" t="s">
        <v>2370</v>
      </c>
      <c r="E246" s="20" t="s">
        <v>3</v>
      </c>
      <c r="F246" s="257">
        <v>-3.6800000000000002</v>
      </c>
      <c r="G246" s="39"/>
      <c r="H246" s="40"/>
    </row>
    <row r="247" s="2" customFormat="1" ht="16.8" customHeight="1">
      <c r="A247" s="39"/>
      <c r="B247" s="40"/>
      <c r="C247" s="256" t="s">
        <v>3</v>
      </c>
      <c r="D247" s="256" t="s">
        <v>878</v>
      </c>
      <c r="E247" s="20" t="s">
        <v>3</v>
      </c>
      <c r="F247" s="257">
        <v>0</v>
      </c>
      <c r="G247" s="39"/>
      <c r="H247" s="40"/>
    </row>
    <row r="248" s="2" customFormat="1" ht="16.8" customHeight="1">
      <c r="A248" s="39"/>
      <c r="B248" s="40"/>
      <c r="C248" s="256" t="s">
        <v>3</v>
      </c>
      <c r="D248" s="256" t="s">
        <v>879</v>
      </c>
      <c r="E248" s="20" t="s">
        <v>3</v>
      </c>
      <c r="F248" s="257">
        <v>64.129999999999995</v>
      </c>
      <c r="G248" s="39"/>
      <c r="H248" s="40"/>
    </row>
    <row r="249" s="2" customFormat="1" ht="16.8" customHeight="1">
      <c r="A249" s="39"/>
      <c r="B249" s="40"/>
      <c r="C249" s="256" t="s">
        <v>3</v>
      </c>
      <c r="D249" s="256" t="s">
        <v>2371</v>
      </c>
      <c r="E249" s="20" t="s">
        <v>3</v>
      </c>
      <c r="F249" s="257">
        <v>-0.90000000000000002</v>
      </c>
      <c r="G249" s="39"/>
      <c r="H249" s="40"/>
    </row>
    <row r="250" s="2" customFormat="1" ht="16.8" customHeight="1">
      <c r="A250" s="39"/>
      <c r="B250" s="40"/>
      <c r="C250" s="256" t="s">
        <v>3</v>
      </c>
      <c r="D250" s="256" t="s">
        <v>881</v>
      </c>
      <c r="E250" s="20" t="s">
        <v>3</v>
      </c>
      <c r="F250" s="257">
        <v>0</v>
      </c>
      <c r="G250" s="39"/>
      <c r="H250" s="40"/>
    </row>
    <row r="251" s="2" customFormat="1" ht="16.8" customHeight="1">
      <c r="A251" s="39"/>
      <c r="B251" s="40"/>
      <c r="C251" s="256" t="s">
        <v>3</v>
      </c>
      <c r="D251" s="256" t="s">
        <v>882</v>
      </c>
      <c r="E251" s="20" t="s">
        <v>3</v>
      </c>
      <c r="F251" s="257">
        <v>36.68</v>
      </c>
      <c r="G251" s="39"/>
      <c r="H251" s="40"/>
    </row>
    <row r="252" s="2" customFormat="1" ht="16.8" customHeight="1">
      <c r="A252" s="39"/>
      <c r="B252" s="40"/>
      <c r="C252" s="256" t="s">
        <v>3</v>
      </c>
      <c r="D252" s="256" t="s">
        <v>787</v>
      </c>
      <c r="E252" s="20" t="s">
        <v>3</v>
      </c>
      <c r="F252" s="257">
        <v>0</v>
      </c>
      <c r="G252" s="39"/>
      <c r="H252" s="40"/>
    </row>
    <row r="253" s="2" customFormat="1" ht="16.8" customHeight="1">
      <c r="A253" s="39"/>
      <c r="B253" s="40"/>
      <c r="C253" s="256" t="s">
        <v>3</v>
      </c>
      <c r="D253" s="256" t="s">
        <v>885</v>
      </c>
      <c r="E253" s="20" t="s">
        <v>3</v>
      </c>
      <c r="F253" s="257">
        <v>28.620000000000001</v>
      </c>
      <c r="G253" s="39"/>
      <c r="H253" s="40"/>
    </row>
    <row r="254" s="2" customFormat="1" ht="16.8" customHeight="1">
      <c r="A254" s="39"/>
      <c r="B254" s="40"/>
      <c r="C254" s="256" t="s">
        <v>3</v>
      </c>
      <c r="D254" s="256" t="s">
        <v>887</v>
      </c>
      <c r="E254" s="20" t="s">
        <v>3</v>
      </c>
      <c r="F254" s="257">
        <v>0</v>
      </c>
      <c r="G254" s="39"/>
      <c r="H254" s="40"/>
    </row>
    <row r="255" s="2" customFormat="1" ht="16.8" customHeight="1">
      <c r="A255" s="39"/>
      <c r="B255" s="40"/>
      <c r="C255" s="256" t="s">
        <v>3</v>
      </c>
      <c r="D255" s="256" t="s">
        <v>888</v>
      </c>
      <c r="E255" s="20" t="s">
        <v>3</v>
      </c>
      <c r="F255" s="257">
        <v>32.859999999999999</v>
      </c>
      <c r="G255" s="39"/>
      <c r="H255" s="40"/>
    </row>
    <row r="256" s="2" customFormat="1" ht="16.8" customHeight="1">
      <c r="A256" s="39"/>
      <c r="B256" s="40"/>
      <c r="C256" s="256" t="s">
        <v>3</v>
      </c>
      <c r="D256" s="256" t="s">
        <v>2371</v>
      </c>
      <c r="E256" s="20" t="s">
        <v>3</v>
      </c>
      <c r="F256" s="257">
        <v>-0.90000000000000002</v>
      </c>
      <c r="G256" s="39"/>
      <c r="H256" s="40"/>
    </row>
    <row r="257" s="2" customFormat="1" ht="16.8" customHeight="1">
      <c r="A257" s="39"/>
      <c r="B257" s="40"/>
      <c r="C257" s="256" t="s">
        <v>3</v>
      </c>
      <c r="D257" s="256" t="s">
        <v>890</v>
      </c>
      <c r="E257" s="20" t="s">
        <v>3</v>
      </c>
      <c r="F257" s="257">
        <v>0</v>
      </c>
      <c r="G257" s="39"/>
      <c r="H257" s="40"/>
    </row>
    <row r="258" s="2" customFormat="1" ht="16.8" customHeight="1">
      <c r="A258" s="39"/>
      <c r="B258" s="40"/>
      <c r="C258" s="256" t="s">
        <v>3</v>
      </c>
      <c r="D258" s="256" t="s">
        <v>891</v>
      </c>
      <c r="E258" s="20" t="s">
        <v>3</v>
      </c>
      <c r="F258" s="257">
        <v>55.119999999999997</v>
      </c>
      <c r="G258" s="39"/>
      <c r="H258" s="40"/>
    </row>
    <row r="259" s="2" customFormat="1" ht="16.8" customHeight="1">
      <c r="A259" s="39"/>
      <c r="B259" s="40"/>
      <c r="C259" s="256" t="s">
        <v>3</v>
      </c>
      <c r="D259" s="256" t="s">
        <v>896</v>
      </c>
      <c r="E259" s="20" t="s">
        <v>3</v>
      </c>
      <c r="F259" s="257">
        <v>0</v>
      </c>
      <c r="G259" s="39"/>
      <c r="H259" s="40"/>
    </row>
    <row r="260" s="2" customFormat="1" ht="16.8" customHeight="1">
      <c r="A260" s="39"/>
      <c r="B260" s="40"/>
      <c r="C260" s="256" t="s">
        <v>3</v>
      </c>
      <c r="D260" s="256" t="s">
        <v>897</v>
      </c>
      <c r="E260" s="20" t="s">
        <v>3</v>
      </c>
      <c r="F260" s="257">
        <v>35.244999999999997</v>
      </c>
      <c r="G260" s="39"/>
      <c r="H260" s="40"/>
    </row>
    <row r="261" s="2" customFormat="1" ht="16.8" customHeight="1">
      <c r="A261" s="39"/>
      <c r="B261" s="40"/>
      <c r="C261" s="256" t="s">
        <v>3</v>
      </c>
      <c r="D261" s="256" t="s">
        <v>899</v>
      </c>
      <c r="E261" s="20" t="s">
        <v>3</v>
      </c>
      <c r="F261" s="257">
        <v>0</v>
      </c>
      <c r="G261" s="39"/>
      <c r="H261" s="40"/>
    </row>
    <row r="262" s="2" customFormat="1" ht="16.8" customHeight="1">
      <c r="A262" s="39"/>
      <c r="B262" s="40"/>
      <c r="C262" s="256" t="s">
        <v>3</v>
      </c>
      <c r="D262" s="256" t="s">
        <v>900</v>
      </c>
      <c r="E262" s="20" t="s">
        <v>3</v>
      </c>
      <c r="F262" s="257">
        <v>54.643000000000001</v>
      </c>
      <c r="G262" s="39"/>
      <c r="H262" s="40"/>
    </row>
    <row r="263" s="2" customFormat="1" ht="16.8" customHeight="1">
      <c r="A263" s="39"/>
      <c r="B263" s="40"/>
      <c r="C263" s="256" t="s">
        <v>3</v>
      </c>
      <c r="D263" s="256" t="s">
        <v>2371</v>
      </c>
      <c r="E263" s="20" t="s">
        <v>3</v>
      </c>
      <c r="F263" s="257">
        <v>-0.90000000000000002</v>
      </c>
      <c r="G263" s="39"/>
      <c r="H263" s="40"/>
    </row>
    <row r="264" s="2" customFormat="1" ht="16.8" customHeight="1">
      <c r="A264" s="39"/>
      <c r="B264" s="40"/>
      <c r="C264" s="256" t="s">
        <v>3</v>
      </c>
      <c r="D264" s="256" t="s">
        <v>902</v>
      </c>
      <c r="E264" s="20" t="s">
        <v>3</v>
      </c>
      <c r="F264" s="257">
        <v>0</v>
      </c>
      <c r="G264" s="39"/>
      <c r="H264" s="40"/>
    </row>
    <row r="265" s="2" customFormat="1" ht="16.8" customHeight="1">
      <c r="A265" s="39"/>
      <c r="B265" s="40"/>
      <c r="C265" s="256" t="s">
        <v>3</v>
      </c>
      <c r="D265" s="256" t="s">
        <v>2372</v>
      </c>
      <c r="E265" s="20" t="s">
        <v>3</v>
      </c>
      <c r="F265" s="257">
        <v>75.366</v>
      </c>
      <c r="G265" s="39"/>
      <c r="H265" s="40"/>
    </row>
    <row r="266" s="2" customFormat="1" ht="16.8" customHeight="1">
      <c r="A266" s="39"/>
      <c r="B266" s="40"/>
      <c r="C266" s="256" t="s">
        <v>3</v>
      </c>
      <c r="D266" s="256" t="s">
        <v>906</v>
      </c>
      <c r="E266" s="20" t="s">
        <v>3</v>
      </c>
      <c r="F266" s="257">
        <v>0</v>
      </c>
      <c r="G266" s="39"/>
      <c r="H266" s="40"/>
    </row>
    <row r="267" s="2" customFormat="1" ht="16.8" customHeight="1">
      <c r="A267" s="39"/>
      <c r="B267" s="40"/>
      <c r="C267" s="256" t="s">
        <v>3</v>
      </c>
      <c r="D267" s="256" t="s">
        <v>2373</v>
      </c>
      <c r="E267" s="20" t="s">
        <v>3</v>
      </c>
      <c r="F267" s="257">
        <v>150.30799999999999</v>
      </c>
      <c r="G267" s="39"/>
      <c r="H267" s="40"/>
    </row>
    <row r="268" s="2" customFormat="1" ht="16.8" customHeight="1">
      <c r="A268" s="39"/>
      <c r="B268" s="40"/>
      <c r="C268" s="256" t="s">
        <v>3</v>
      </c>
      <c r="D268" s="256" t="s">
        <v>2374</v>
      </c>
      <c r="E268" s="20" t="s">
        <v>3</v>
      </c>
      <c r="F268" s="257">
        <v>-3.6000000000000001</v>
      </c>
      <c r="G268" s="39"/>
      <c r="H268" s="40"/>
    </row>
    <row r="269" s="2" customFormat="1" ht="16.8" customHeight="1">
      <c r="A269" s="39"/>
      <c r="B269" s="40"/>
      <c r="C269" s="256" t="s">
        <v>3</v>
      </c>
      <c r="D269" s="256" t="s">
        <v>910</v>
      </c>
      <c r="E269" s="20" t="s">
        <v>3</v>
      </c>
      <c r="F269" s="257">
        <v>0</v>
      </c>
      <c r="G269" s="39"/>
      <c r="H269" s="40"/>
    </row>
    <row r="270" s="2" customFormat="1" ht="16.8" customHeight="1">
      <c r="A270" s="39"/>
      <c r="B270" s="40"/>
      <c r="C270" s="256" t="s">
        <v>3</v>
      </c>
      <c r="D270" s="256" t="s">
        <v>911</v>
      </c>
      <c r="E270" s="20" t="s">
        <v>3</v>
      </c>
      <c r="F270" s="257">
        <v>241.887</v>
      </c>
      <c r="G270" s="39"/>
      <c r="H270" s="40"/>
    </row>
    <row r="271" s="2" customFormat="1" ht="16.8" customHeight="1">
      <c r="A271" s="39"/>
      <c r="B271" s="40"/>
      <c r="C271" s="256" t="s">
        <v>3</v>
      </c>
      <c r="D271" s="256" t="s">
        <v>914</v>
      </c>
      <c r="E271" s="20" t="s">
        <v>3</v>
      </c>
      <c r="F271" s="257">
        <v>0</v>
      </c>
      <c r="G271" s="39"/>
      <c r="H271" s="40"/>
    </row>
    <row r="272" s="2" customFormat="1" ht="16.8" customHeight="1">
      <c r="A272" s="39"/>
      <c r="B272" s="40"/>
      <c r="C272" s="256" t="s">
        <v>3</v>
      </c>
      <c r="D272" s="256" t="s">
        <v>915</v>
      </c>
      <c r="E272" s="20" t="s">
        <v>3</v>
      </c>
      <c r="F272" s="257">
        <v>397.10300000000001</v>
      </c>
      <c r="G272" s="39"/>
      <c r="H272" s="40"/>
    </row>
    <row r="273" s="2" customFormat="1" ht="16.8" customHeight="1">
      <c r="A273" s="39"/>
      <c r="B273" s="40"/>
      <c r="C273" s="256" t="s">
        <v>3</v>
      </c>
      <c r="D273" s="256" t="s">
        <v>2375</v>
      </c>
      <c r="E273" s="20" t="s">
        <v>3</v>
      </c>
      <c r="F273" s="257">
        <v>-8.0999999999999996</v>
      </c>
      <c r="G273" s="39"/>
      <c r="H273" s="40"/>
    </row>
    <row r="274" s="2" customFormat="1" ht="16.8" customHeight="1">
      <c r="A274" s="39"/>
      <c r="B274" s="40"/>
      <c r="C274" s="256" t="s">
        <v>3</v>
      </c>
      <c r="D274" s="256" t="s">
        <v>918</v>
      </c>
      <c r="E274" s="20" t="s">
        <v>3</v>
      </c>
      <c r="F274" s="257">
        <v>0</v>
      </c>
      <c r="G274" s="39"/>
      <c r="H274" s="40"/>
    </row>
    <row r="275" s="2" customFormat="1" ht="16.8" customHeight="1">
      <c r="A275" s="39"/>
      <c r="B275" s="40"/>
      <c r="C275" s="256" t="s">
        <v>3</v>
      </c>
      <c r="D275" s="256" t="s">
        <v>919</v>
      </c>
      <c r="E275" s="20" t="s">
        <v>3</v>
      </c>
      <c r="F275" s="257">
        <v>495.84199999999998</v>
      </c>
      <c r="G275" s="39"/>
      <c r="H275" s="40"/>
    </row>
    <row r="276" s="2" customFormat="1" ht="16.8" customHeight="1">
      <c r="A276" s="39"/>
      <c r="B276" s="40"/>
      <c r="C276" s="256" t="s">
        <v>3</v>
      </c>
      <c r="D276" s="256" t="s">
        <v>2375</v>
      </c>
      <c r="E276" s="20" t="s">
        <v>3</v>
      </c>
      <c r="F276" s="257">
        <v>-8.0999999999999996</v>
      </c>
      <c r="G276" s="39"/>
      <c r="H276" s="40"/>
    </row>
    <row r="277" s="2" customFormat="1" ht="16.8" customHeight="1">
      <c r="A277" s="39"/>
      <c r="B277" s="40"/>
      <c r="C277" s="256" t="s">
        <v>3</v>
      </c>
      <c r="D277" s="256" t="s">
        <v>696</v>
      </c>
      <c r="E277" s="20" t="s">
        <v>3</v>
      </c>
      <c r="F277" s="257">
        <v>0</v>
      </c>
      <c r="G277" s="39"/>
      <c r="H277" s="40"/>
    </row>
    <row r="278" s="2" customFormat="1" ht="16.8" customHeight="1">
      <c r="A278" s="39"/>
      <c r="B278" s="40"/>
      <c r="C278" s="256" t="s">
        <v>3</v>
      </c>
      <c r="D278" s="256" t="s">
        <v>902</v>
      </c>
      <c r="E278" s="20" t="s">
        <v>3</v>
      </c>
      <c r="F278" s="257">
        <v>0</v>
      </c>
      <c r="G278" s="39"/>
      <c r="H278" s="40"/>
    </row>
    <row r="279" s="2" customFormat="1" ht="16.8" customHeight="1">
      <c r="A279" s="39"/>
      <c r="B279" s="40"/>
      <c r="C279" s="256" t="s">
        <v>3</v>
      </c>
      <c r="D279" s="256" t="s">
        <v>2376</v>
      </c>
      <c r="E279" s="20" t="s">
        <v>3</v>
      </c>
      <c r="F279" s="257">
        <v>301.464</v>
      </c>
      <c r="G279" s="39"/>
      <c r="H279" s="40"/>
    </row>
    <row r="280" s="2" customFormat="1" ht="16.8" customHeight="1">
      <c r="A280" s="39"/>
      <c r="B280" s="40"/>
      <c r="C280" s="256" t="s">
        <v>3</v>
      </c>
      <c r="D280" s="256" t="s">
        <v>906</v>
      </c>
      <c r="E280" s="20" t="s">
        <v>3</v>
      </c>
      <c r="F280" s="257">
        <v>0</v>
      </c>
      <c r="G280" s="39"/>
      <c r="H280" s="40"/>
    </row>
    <row r="281" s="2" customFormat="1" ht="16.8" customHeight="1">
      <c r="A281" s="39"/>
      <c r="B281" s="40"/>
      <c r="C281" s="256" t="s">
        <v>3</v>
      </c>
      <c r="D281" s="256" t="s">
        <v>2377</v>
      </c>
      <c r="E281" s="20" t="s">
        <v>3</v>
      </c>
      <c r="F281" s="257">
        <v>601.23199999999997</v>
      </c>
      <c r="G281" s="39"/>
      <c r="H281" s="40"/>
    </row>
    <row r="282" s="2" customFormat="1" ht="16.8" customHeight="1">
      <c r="A282" s="39"/>
      <c r="B282" s="40"/>
      <c r="C282" s="256" t="s">
        <v>3</v>
      </c>
      <c r="D282" s="256" t="s">
        <v>2378</v>
      </c>
      <c r="E282" s="20" t="s">
        <v>3</v>
      </c>
      <c r="F282" s="257">
        <v>-14.4</v>
      </c>
      <c r="G282" s="39"/>
      <c r="H282" s="40"/>
    </row>
    <row r="283" s="2" customFormat="1" ht="16.8" customHeight="1">
      <c r="A283" s="39"/>
      <c r="B283" s="40"/>
      <c r="C283" s="256" t="s">
        <v>3</v>
      </c>
      <c r="D283" s="256" t="s">
        <v>910</v>
      </c>
      <c r="E283" s="20" t="s">
        <v>3</v>
      </c>
      <c r="F283" s="257">
        <v>0</v>
      </c>
      <c r="G283" s="39"/>
      <c r="H283" s="40"/>
    </row>
    <row r="284" s="2" customFormat="1" ht="16.8" customHeight="1">
      <c r="A284" s="39"/>
      <c r="B284" s="40"/>
      <c r="C284" s="256" t="s">
        <v>3</v>
      </c>
      <c r="D284" s="256" t="s">
        <v>926</v>
      </c>
      <c r="E284" s="20" t="s">
        <v>3</v>
      </c>
      <c r="F284" s="257">
        <v>80.629000000000005</v>
      </c>
      <c r="G284" s="39"/>
      <c r="H284" s="40"/>
    </row>
    <row r="285" s="2" customFormat="1" ht="16.8" customHeight="1">
      <c r="A285" s="39"/>
      <c r="B285" s="40"/>
      <c r="C285" s="256" t="s">
        <v>3</v>
      </c>
      <c r="D285" s="256" t="s">
        <v>914</v>
      </c>
      <c r="E285" s="20" t="s">
        <v>3</v>
      </c>
      <c r="F285" s="257">
        <v>0</v>
      </c>
      <c r="G285" s="39"/>
      <c r="H285" s="40"/>
    </row>
    <row r="286" s="2" customFormat="1" ht="16.8" customHeight="1">
      <c r="A286" s="39"/>
      <c r="B286" s="40"/>
      <c r="C286" s="256" t="s">
        <v>3</v>
      </c>
      <c r="D286" s="256" t="s">
        <v>929</v>
      </c>
      <c r="E286" s="20" t="s">
        <v>3</v>
      </c>
      <c r="F286" s="257">
        <v>132.368</v>
      </c>
      <c r="G286" s="39"/>
      <c r="H286" s="40"/>
    </row>
    <row r="287" s="2" customFormat="1" ht="16.8" customHeight="1">
      <c r="A287" s="39"/>
      <c r="B287" s="40"/>
      <c r="C287" s="256" t="s">
        <v>3</v>
      </c>
      <c r="D287" s="256" t="s">
        <v>2379</v>
      </c>
      <c r="E287" s="20" t="s">
        <v>3</v>
      </c>
      <c r="F287" s="257">
        <v>-2.7000000000000002</v>
      </c>
      <c r="G287" s="39"/>
      <c r="H287" s="40"/>
    </row>
    <row r="288" s="2" customFormat="1" ht="16.8" customHeight="1">
      <c r="A288" s="39"/>
      <c r="B288" s="40"/>
      <c r="C288" s="256" t="s">
        <v>3</v>
      </c>
      <c r="D288" s="256" t="s">
        <v>918</v>
      </c>
      <c r="E288" s="20" t="s">
        <v>3</v>
      </c>
      <c r="F288" s="257">
        <v>0</v>
      </c>
      <c r="G288" s="39"/>
      <c r="H288" s="40"/>
    </row>
    <row r="289" s="2" customFormat="1" ht="16.8" customHeight="1">
      <c r="A289" s="39"/>
      <c r="B289" s="40"/>
      <c r="C289" s="256" t="s">
        <v>3</v>
      </c>
      <c r="D289" s="256" t="s">
        <v>932</v>
      </c>
      <c r="E289" s="20" t="s">
        <v>3</v>
      </c>
      <c r="F289" s="257">
        <v>165.28100000000001</v>
      </c>
      <c r="G289" s="39"/>
      <c r="H289" s="40"/>
    </row>
    <row r="290" s="2" customFormat="1" ht="16.8" customHeight="1">
      <c r="A290" s="39"/>
      <c r="B290" s="40"/>
      <c r="C290" s="256" t="s">
        <v>3</v>
      </c>
      <c r="D290" s="256" t="s">
        <v>2379</v>
      </c>
      <c r="E290" s="20" t="s">
        <v>3</v>
      </c>
      <c r="F290" s="257">
        <v>-2.7000000000000002</v>
      </c>
      <c r="G290" s="39"/>
      <c r="H290" s="40"/>
    </row>
    <row r="291" s="2" customFormat="1" ht="16.8" customHeight="1">
      <c r="A291" s="39"/>
      <c r="B291" s="40"/>
      <c r="C291" s="256" t="s">
        <v>3</v>
      </c>
      <c r="D291" s="256" t="s">
        <v>933</v>
      </c>
      <c r="E291" s="20" t="s">
        <v>3</v>
      </c>
      <c r="F291" s="257">
        <v>0</v>
      </c>
      <c r="G291" s="39"/>
      <c r="H291" s="40"/>
    </row>
    <row r="292" s="2" customFormat="1" ht="16.8" customHeight="1">
      <c r="A292" s="39"/>
      <c r="B292" s="40"/>
      <c r="C292" s="256" t="s">
        <v>3</v>
      </c>
      <c r="D292" s="256" t="s">
        <v>934</v>
      </c>
      <c r="E292" s="20" t="s">
        <v>3</v>
      </c>
      <c r="F292" s="257">
        <v>89.463999999999999</v>
      </c>
      <c r="G292" s="39"/>
      <c r="H292" s="40"/>
    </row>
    <row r="293" s="2" customFormat="1" ht="16.8" customHeight="1">
      <c r="A293" s="39"/>
      <c r="B293" s="40"/>
      <c r="C293" s="256" t="s">
        <v>3</v>
      </c>
      <c r="D293" s="256" t="s">
        <v>937</v>
      </c>
      <c r="E293" s="20" t="s">
        <v>3</v>
      </c>
      <c r="F293" s="257">
        <v>0</v>
      </c>
      <c r="G293" s="39"/>
      <c r="H293" s="40"/>
    </row>
    <row r="294" s="2" customFormat="1" ht="16.8" customHeight="1">
      <c r="A294" s="39"/>
      <c r="B294" s="40"/>
      <c r="C294" s="256" t="s">
        <v>3</v>
      </c>
      <c r="D294" s="256" t="s">
        <v>938</v>
      </c>
      <c r="E294" s="20" t="s">
        <v>3</v>
      </c>
      <c r="F294" s="257">
        <v>86.707999999999998</v>
      </c>
      <c r="G294" s="39"/>
      <c r="H294" s="40"/>
    </row>
    <row r="295" s="2" customFormat="1" ht="16.8" customHeight="1">
      <c r="A295" s="39"/>
      <c r="B295" s="40"/>
      <c r="C295" s="256" t="s">
        <v>3</v>
      </c>
      <c r="D295" s="256" t="s">
        <v>941</v>
      </c>
      <c r="E295" s="20" t="s">
        <v>3</v>
      </c>
      <c r="F295" s="257">
        <v>0</v>
      </c>
      <c r="G295" s="39"/>
      <c r="H295" s="40"/>
    </row>
    <row r="296" s="2" customFormat="1" ht="16.8" customHeight="1">
      <c r="A296" s="39"/>
      <c r="B296" s="40"/>
      <c r="C296" s="256" t="s">
        <v>3</v>
      </c>
      <c r="D296" s="256" t="s">
        <v>942</v>
      </c>
      <c r="E296" s="20" t="s">
        <v>3</v>
      </c>
      <c r="F296" s="257">
        <v>87.662000000000006</v>
      </c>
      <c r="G296" s="39"/>
      <c r="H296" s="40"/>
    </row>
    <row r="297" s="2" customFormat="1" ht="16.8" customHeight="1">
      <c r="A297" s="39"/>
      <c r="B297" s="40"/>
      <c r="C297" s="256" t="s">
        <v>3</v>
      </c>
      <c r="D297" s="256" t="s">
        <v>2380</v>
      </c>
      <c r="E297" s="20" t="s">
        <v>3</v>
      </c>
      <c r="F297" s="257">
        <v>-1.8</v>
      </c>
      <c r="G297" s="39"/>
      <c r="H297" s="40"/>
    </row>
    <row r="298" s="2" customFormat="1" ht="16.8" customHeight="1">
      <c r="A298" s="39"/>
      <c r="B298" s="40"/>
      <c r="C298" s="256" t="s">
        <v>3</v>
      </c>
      <c r="D298" s="256" t="s">
        <v>945</v>
      </c>
      <c r="E298" s="20" t="s">
        <v>3</v>
      </c>
      <c r="F298" s="257">
        <v>0</v>
      </c>
      <c r="G298" s="39"/>
      <c r="H298" s="40"/>
    </row>
    <row r="299" s="2" customFormat="1" ht="16.8" customHeight="1">
      <c r="A299" s="39"/>
      <c r="B299" s="40"/>
      <c r="C299" s="256" t="s">
        <v>3</v>
      </c>
      <c r="D299" s="256" t="s">
        <v>946</v>
      </c>
      <c r="E299" s="20" t="s">
        <v>3</v>
      </c>
      <c r="F299" s="257">
        <v>110.081</v>
      </c>
      <c r="G299" s="39"/>
      <c r="H299" s="40"/>
    </row>
    <row r="300" s="2" customFormat="1" ht="16.8" customHeight="1">
      <c r="A300" s="39"/>
      <c r="B300" s="40"/>
      <c r="C300" s="256" t="s">
        <v>3</v>
      </c>
      <c r="D300" s="256" t="s">
        <v>2380</v>
      </c>
      <c r="E300" s="20" t="s">
        <v>3</v>
      </c>
      <c r="F300" s="257">
        <v>-1.8</v>
      </c>
      <c r="G300" s="39"/>
      <c r="H300" s="40"/>
    </row>
    <row r="301" s="2" customFormat="1" ht="16.8" customHeight="1">
      <c r="A301" s="39"/>
      <c r="B301" s="40"/>
      <c r="C301" s="256" t="s">
        <v>3</v>
      </c>
      <c r="D301" s="256" t="s">
        <v>701</v>
      </c>
      <c r="E301" s="20" t="s">
        <v>3</v>
      </c>
      <c r="F301" s="257">
        <v>0</v>
      </c>
      <c r="G301" s="39"/>
      <c r="H301" s="40"/>
    </row>
    <row r="302" s="2" customFormat="1" ht="16.8" customHeight="1">
      <c r="A302" s="39"/>
      <c r="B302" s="40"/>
      <c r="C302" s="256" t="s">
        <v>3</v>
      </c>
      <c r="D302" s="256" t="s">
        <v>902</v>
      </c>
      <c r="E302" s="20" t="s">
        <v>3</v>
      </c>
      <c r="F302" s="257">
        <v>0</v>
      </c>
      <c r="G302" s="39"/>
      <c r="H302" s="40"/>
    </row>
    <row r="303" s="2" customFormat="1" ht="16.8" customHeight="1">
      <c r="A303" s="39"/>
      <c r="B303" s="40"/>
      <c r="C303" s="256" t="s">
        <v>3</v>
      </c>
      <c r="D303" s="256" t="s">
        <v>2381</v>
      </c>
      <c r="E303" s="20" t="s">
        <v>3</v>
      </c>
      <c r="F303" s="257">
        <v>238.185</v>
      </c>
      <c r="G303" s="39"/>
      <c r="H303" s="40"/>
    </row>
    <row r="304" s="2" customFormat="1" ht="16.8" customHeight="1">
      <c r="A304" s="39"/>
      <c r="B304" s="40"/>
      <c r="C304" s="256" t="s">
        <v>3</v>
      </c>
      <c r="D304" s="256" t="s">
        <v>906</v>
      </c>
      <c r="E304" s="20" t="s">
        <v>3</v>
      </c>
      <c r="F304" s="257">
        <v>0</v>
      </c>
      <c r="G304" s="39"/>
      <c r="H304" s="40"/>
    </row>
    <row r="305" s="2" customFormat="1" ht="16.8" customHeight="1">
      <c r="A305" s="39"/>
      <c r="B305" s="40"/>
      <c r="C305" s="256" t="s">
        <v>3</v>
      </c>
      <c r="D305" s="256" t="s">
        <v>2382</v>
      </c>
      <c r="E305" s="20" t="s">
        <v>3</v>
      </c>
      <c r="F305" s="257">
        <v>475.02999999999997</v>
      </c>
      <c r="G305" s="39"/>
      <c r="H305" s="40"/>
    </row>
    <row r="306" s="2" customFormat="1" ht="16.8" customHeight="1">
      <c r="A306" s="39"/>
      <c r="B306" s="40"/>
      <c r="C306" s="256" t="s">
        <v>3</v>
      </c>
      <c r="D306" s="256" t="s">
        <v>2383</v>
      </c>
      <c r="E306" s="20" t="s">
        <v>3</v>
      </c>
      <c r="F306" s="257">
        <v>-9</v>
      </c>
      <c r="G306" s="39"/>
      <c r="H306" s="40"/>
    </row>
    <row r="307" s="2" customFormat="1" ht="16.8" customHeight="1">
      <c r="A307" s="39"/>
      <c r="B307" s="40"/>
      <c r="C307" s="256" t="s">
        <v>3</v>
      </c>
      <c r="D307" s="256" t="s">
        <v>933</v>
      </c>
      <c r="E307" s="20" t="s">
        <v>3</v>
      </c>
      <c r="F307" s="257">
        <v>0</v>
      </c>
      <c r="G307" s="39"/>
      <c r="H307" s="40"/>
    </row>
    <row r="308" s="2" customFormat="1" ht="16.8" customHeight="1">
      <c r="A308" s="39"/>
      <c r="B308" s="40"/>
      <c r="C308" s="256" t="s">
        <v>3</v>
      </c>
      <c r="D308" s="256" t="s">
        <v>953</v>
      </c>
      <c r="E308" s="20" t="s">
        <v>3</v>
      </c>
      <c r="F308" s="257">
        <v>339.28800000000001</v>
      </c>
      <c r="G308" s="39"/>
      <c r="H308" s="40"/>
    </row>
    <row r="309" s="2" customFormat="1" ht="16.8" customHeight="1">
      <c r="A309" s="39"/>
      <c r="B309" s="40"/>
      <c r="C309" s="256" t="s">
        <v>3</v>
      </c>
      <c r="D309" s="256" t="s">
        <v>937</v>
      </c>
      <c r="E309" s="20" t="s">
        <v>3</v>
      </c>
      <c r="F309" s="257">
        <v>0</v>
      </c>
      <c r="G309" s="39"/>
      <c r="H309" s="40"/>
    </row>
    <row r="310" s="2" customFormat="1" ht="16.8" customHeight="1">
      <c r="A310" s="39"/>
      <c r="B310" s="40"/>
      <c r="C310" s="256" t="s">
        <v>3</v>
      </c>
      <c r="D310" s="256" t="s">
        <v>956</v>
      </c>
      <c r="E310" s="20" t="s">
        <v>3</v>
      </c>
      <c r="F310" s="257">
        <v>328.83600000000001</v>
      </c>
      <c r="G310" s="39"/>
      <c r="H310" s="40"/>
    </row>
    <row r="311" s="2" customFormat="1" ht="16.8" customHeight="1">
      <c r="A311" s="39"/>
      <c r="B311" s="40"/>
      <c r="C311" s="256" t="s">
        <v>3</v>
      </c>
      <c r="D311" s="256" t="s">
        <v>941</v>
      </c>
      <c r="E311" s="20" t="s">
        <v>3</v>
      </c>
      <c r="F311" s="257">
        <v>0</v>
      </c>
      <c r="G311" s="39"/>
      <c r="H311" s="40"/>
    </row>
    <row r="312" s="2" customFormat="1" ht="16.8" customHeight="1">
      <c r="A312" s="39"/>
      <c r="B312" s="40"/>
      <c r="C312" s="256" t="s">
        <v>3</v>
      </c>
      <c r="D312" s="256" t="s">
        <v>959</v>
      </c>
      <c r="E312" s="20" t="s">
        <v>3</v>
      </c>
      <c r="F312" s="257">
        <v>332.45400000000001</v>
      </c>
      <c r="G312" s="39"/>
      <c r="H312" s="40"/>
    </row>
    <row r="313" s="2" customFormat="1" ht="16.8" customHeight="1">
      <c r="A313" s="39"/>
      <c r="B313" s="40"/>
      <c r="C313" s="256" t="s">
        <v>3</v>
      </c>
      <c r="D313" s="256" t="s">
        <v>2384</v>
      </c>
      <c r="E313" s="20" t="s">
        <v>3</v>
      </c>
      <c r="F313" s="257">
        <v>-5.4000000000000004</v>
      </c>
      <c r="G313" s="39"/>
      <c r="H313" s="40"/>
    </row>
    <row r="314" s="2" customFormat="1" ht="16.8" customHeight="1">
      <c r="A314" s="39"/>
      <c r="B314" s="40"/>
      <c r="C314" s="256" t="s">
        <v>3</v>
      </c>
      <c r="D314" s="256" t="s">
        <v>945</v>
      </c>
      <c r="E314" s="20" t="s">
        <v>3</v>
      </c>
      <c r="F314" s="257">
        <v>0</v>
      </c>
      <c r="G314" s="39"/>
      <c r="H314" s="40"/>
    </row>
    <row r="315" s="2" customFormat="1" ht="16.8" customHeight="1">
      <c r="A315" s="39"/>
      <c r="B315" s="40"/>
      <c r="C315" s="256" t="s">
        <v>3</v>
      </c>
      <c r="D315" s="256" t="s">
        <v>962</v>
      </c>
      <c r="E315" s="20" t="s">
        <v>3</v>
      </c>
      <c r="F315" s="257">
        <v>417.47699999999998</v>
      </c>
      <c r="G315" s="39"/>
      <c r="H315" s="40"/>
    </row>
    <row r="316" s="2" customFormat="1" ht="16.8" customHeight="1">
      <c r="A316" s="39"/>
      <c r="B316" s="40"/>
      <c r="C316" s="256" t="s">
        <v>3</v>
      </c>
      <c r="D316" s="256" t="s">
        <v>2384</v>
      </c>
      <c r="E316" s="20" t="s">
        <v>3</v>
      </c>
      <c r="F316" s="257">
        <v>-5.4000000000000004</v>
      </c>
      <c r="G316" s="39"/>
      <c r="H316" s="40"/>
    </row>
    <row r="317" s="2" customFormat="1" ht="16.8" customHeight="1">
      <c r="A317" s="39"/>
      <c r="B317" s="40"/>
      <c r="C317" s="256" t="s">
        <v>591</v>
      </c>
      <c r="D317" s="256" t="s">
        <v>695</v>
      </c>
      <c r="E317" s="20" t="s">
        <v>3</v>
      </c>
      <c r="F317" s="257">
        <v>5577.098</v>
      </c>
      <c r="G317" s="39"/>
      <c r="H317" s="40"/>
    </row>
    <row r="318" s="2" customFormat="1" ht="16.8" customHeight="1">
      <c r="A318" s="39"/>
      <c r="B318" s="40"/>
      <c r="C318" s="258" t="s">
        <v>5122</v>
      </c>
      <c r="D318" s="39"/>
      <c r="E318" s="39"/>
      <c r="F318" s="39"/>
      <c r="G318" s="39"/>
      <c r="H318" s="40"/>
    </row>
    <row r="319" s="2" customFormat="1">
      <c r="A319" s="39"/>
      <c r="B319" s="40"/>
      <c r="C319" s="256" t="s">
        <v>2362</v>
      </c>
      <c r="D319" s="256" t="s">
        <v>5126</v>
      </c>
      <c r="E319" s="20" t="s">
        <v>244</v>
      </c>
      <c r="F319" s="257">
        <v>8379.9140000000007</v>
      </c>
      <c r="G319" s="39"/>
      <c r="H319" s="40"/>
    </row>
    <row r="320" s="2" customFormat="1" ht="16.8" customHeight="1">
      <c r="A320" s="39"/>
      <c r="B320" s="40"/>
      <c r="C320" s="256" t="s">
        <v>2345</v>
      </c>
      <c r="D320" s="256" t="s">
        <v>5142</v>
      </c>
      <c r="E320" s="20" t="s">
        <v>244</v>
      </c>
      <c r="F320" s="257">
        <v>8143.0140000000001</v>
      </c>
      <c r="G320" s="39"/>
      <c r="H320" s="40"/>
    </row>
    <row r="321" s="2" customFormat="1">
      <c r="A321" s="39"/>
      <c r="B321" s="40"/>
      <c r="C321" s="256" t="s">
        <v>2358</v>
      </c>
      <c r="D321" s="256" t="s">
        <v>5125</v>
      </c>
      <c r="E321" s="20" t="s">
        <v>244</v>
      </c>
      <c r="F321" s="257">
        <v>8379.9140000000007</v>
      </c>
      <c r="G321" s="39"/>
      <c r="H321" s="40"/>
    </row>
    <row r="322" s="2" customFormat="1" ht="16.8" customHeight="1">
      <c r="A322" s="39"/>
      <c r="B322" s="40"/>
      <c r="C322" s="252" t="s">
        <v>594</v>
      </c>
      <c r="D322" s="253" t="s">
        <v>595</v>
      </c>
      <c r="E322" s="254" t="s">
        <v>3</v>
      </c>
      <c r="F322" s="255">
        <v>1252.6659999999999</v>
      </c>
      <c r="G322" s="39"/>
      <c r="H322" s="40"/>
    </row>
    <row r="323" s="2" customFormat="1" ht="16.8" customHeight="1">
      <c r="A323" s="39"/>
      <c r="B323" s="40"/>
      <c r="C323" s="256" t="s">
        <v>3</v>
      </c>
      <c r="D323" s="256" t="s">
        <v>678</v>
      </c>
      <c r="E323" s="20" t="s">
        <v>3</v>
      </c>
      <c r="F323" s="257">
        <v>0</v>
      </c>
      <c r="G323" s="39"/>
      <c r="H323" s="40"/>
    </row>
    <row r="324" s="2" customFormat="1" ht="16.8" customHeight="1">
      <c r="A324" s="39"/>
      <c r="B324" s="40"/>
      <c r="C324" s="256" t="s">
        <v>3</v>
      </c>
      <c r="D324" s="256" t="s">
        <v>2264</v>
      </c>
      <c r="E324" s="20" t="s">
        <v>3</v>
      </c>
      <c r="F324" s="257">
        <v>16.207000000000001</v>
      </c>
      <c r="G324" s="39"/>
      <c r="H324" s="40"/>
    </row>
    <row r="325" s="2" customFormat="1" ht="16.8" customHeight="1">
      <c r="A325" s="39"/>
      <c r="B325" s="40"/>
      <c r="C325" s="256" t="s">
        <v>3</v>
      </c>
      <c r="D325" s="256" t="s">
        <v>2265</v>
      </c>
      <c r="E325" s="20" t="s">
        <v>3</v>
      </c>
      <c r="F325" s="257">
        <v>15.384</v>
      </c>
      <c r="G325" s="39"/>
      <c r="H325" s="40"/>
    </row>
    <row r="326" s="2" customFormat="1" ht="16.8" customHeight="1">
      <c r="A326" s="39"/>
      <c r="B326" s="40"/>
      <c r="C326" s="256" t="s">
        <v>3</v>
      </c>
      <c r="D326" s="256" t="s">
        <v>2266</v>
      </c>
      <c r="E326" s="20" t="s">
        <v>3</v>
      </c>
      <c r="F326" s="257">
        <v>12.734</v>
      </c>
      <c r="G326" s="39"/>
      <c r="H326" s="40"/>
    </row>
    <row r="327" s="2" customFormat="1" ht="16.8" customHeight="1">
      <c r="A327" s="39"/>
      <c r="B327" s="40"/>
      <c r="C327" s="256" t="s">
        <v>3</v>
      </c>
      <c r="D327" s="256" t="s">
        <v>2267</v>
      </c>
      <c r="E327" s="20" t="s">
        <v>3</v>
      </c>
      <c r="F327" s="257">
        <v>85.036000000000001</v>
      </c>
      <c r="G327" s="39"/>
      <c r="H327" s="40"/>
    </row>
    <row r="328" s="2" customFormat="1" ht="16.8" customHeight="1">
      <c r="A328" s="39"/>
      <c r="B328" s="40"/>
      <c r="C328" s="256" t="s">
        <v>3</v>
      </c>
      <c r="D328" s="256" t="s">
        <v>2268</v>
      </c>
      <c r="E328" s="20" t="s">
        <v>3</v>
      </c>
      <c r="F328" s="257">
        <v>102.47</v>
      </c>
      <c r="G328" s="39"/>
      <c r="H328" s="40"/>
    </row>
    <row r="329" s="2" customFormat="1" ht="16.8" customHeight="1">
      <c r="A329" s="39"/>
      <c r="B329" s="40"/>
      <c r="C329" s="256" t="s">
        <v>3</v>
      </c>
      <c r="D329" s="256" t="s">
        <v>2269</v>
      </c>
      <c r="E329" s="20" t="s">
        <v>3</v>
      </c>
      <c r="F329" s="257">
        <v>154.28700000000001</v>
      </c>
      <c r="G329" s="39"/>
      <c r="H329" s="40"/>
    </row>
    <row r="330" s="2" customFormat="1" ht="16.8" customHeight="1">
      <c r="A330" s="39"/>
      <c r="B330" s="40"/>
      <c r="C330" s="256" t="s">
        <v>3</v>
      </c>
      <c r="D330" s="256" t="s">
        <v>696</v>
      </c>
      <c r="E330" s="20" t="s">
        <v>3</v>
      </c>
      <c r="F330" s="257">
        <v>0</v>
      </c>
      <c r="G330" s="39"/>
      <c r="H330" s="40"/>
    </row>
    <row r="331" s="2" customFormat="1" ht="16.8" customHeight="1">
      <c r="A331" s="39"/>
      <c r="B331" s="40"/>
      <c r="C331" s="256" t="s">
        <v>3</v>
      </c>
      <c r="D331" s="256" t="s">
        <v>2270</v>
      </c>
      <c r="E331" s="20" t="s">
        <v>3</v>
      </c>
      <c r="F331" s="257">
        <v>340.14400000000001</v>
      </c>
      <c r="G331" s="39"/>
      <c r="H331" s="40"/>
    </row>
    <row r="332" s="2" customFormat="1" ht="16.8" customHeight="1">
      <c r="A332" s="39"/>
      <c r="B332" s="40"/>
      <c r="C332" s="256" t="s">
        <v>3</v>
      </c>
      <c r="D332" s="256" t="s">
        <v>2271</v>
      </c>
      <c r="E332" s="20" t="s">
        <v>3</v>
      </c>
      <c r="F332" s="257">
        <v>34.156999999999996</v>
      </c>
      <c r="G332" s="39"/>
      <c r="H332" s="40"/>
    </row>
    <row r="333" s="2" customFormat="1" ht="16.8" customHeight="1">
      <c r="A333" s="39"/>
      <c r="B333" s="40"/>
      <c r="C333" s="256" t="s">
        <v>3</v>
      </c>
      <c r="D333" s="256" t="s">
        <v>2272</v>
      </c>
      <c r="E333" s="20" t="s">
        <v>3</v>
      </c>
      <c r="F333" s="257">
        <v>51.429000000000002</v>
      </c>
      <c r="G333" s="39"/>
      <c r="H333" s="40"/>
    </row>
    <row r="334" s="2" customFormat="1" ht="16.8" customHeight="1">
      <c r="A334" s="39"/>
      <c r="B334" s="40"/>
      <c r="C334" s="256" t="s">
        <v>3</v>
      </c>
      <c r="D334" s="256" t="s">
        <v>2273</v>
      </c>
      <c r="E334" s="20" t="s">
        <v>3</v>
      </c>
      <c r="F334" s="257">
        <v>22.771000000000001</v>
      </c>
      <c r="G334" s="39"/>
      <c r="H334" s="40"/>
    </row>
    <row r="335" s="2" customFormat="1" ht="16.8" customHeight="1">
      <c r="A335" s="39"/>
      <c r="B335" s="40"/>
      <c r="C335" s="256" t="s">
        <v>3</v>
      </c>
      <c r="D335" s="256" t="s">
        <v>2274</v>
      </c>
      <c r="E335" s="20" t="s">
        <v>3</v>
      </c>
      <c r="F335" s="257">
        <v>34.286000000000001</v>
      </c>
      <c r="G335" s="39"/>
      <c r="H335" s="40"/>
    </row>
    <row r="336" s="2" customFormat="1" ht="16.8" customHeight="1">
      <c r="A336" s="39"/>
      <c r="B336" s="40"/>
      <c r="C336" s="256" t="s">
        <v>3</v>
      </c>
      <c r="D336" s="256" t="s">
        <v>701</v>
      </c>
      <c r="E336" s="20" t="s">
        <v>3</v>
      </c>
      <c r="F336" s="257">
        <v>0</v>
      </c>
      <c r="G336" s="39"/>
      <c r="H336" s="40"/>
    </row>
    <row r="337" s="2" customFormat="1" ht="16.8" customHeight="1">
      <c r="A337" s="39"/>
      <c r="B337" s="40"/>
      <c r="C337" s="256" t="s">
        <v>3</v>
      </c>
      <c r="D337" s="256" t="s">
        <v>2275</v>
      </c>
      <c r="E337" s="20" t="s">
        <v>3</v>
      </c>
      <c r="F337" s="257">
        <v>212.59</v>
      </c>
      <c r="G337" s="39"/>
      <c r="H337" s="40"/>
    </row>
    <row r="338" s="2" customFormat="1" ht="16.8" customHeight="1">
      <c r="A338" s="39"/>
      <c r="B338" s="40"/>
      <c r="C338" s="256" t="s">
        <v>3</v>
      </c>
      <c r="D338" s="256" t="s">
        <v>2276</v>
      </c>
      <c r="E338" s="20" t="s">
        <v>3</v>
      </c>
      <c r="F338" s="257">
        <v>68.313000000000002</v>
      </c>
      <c r="G338" s="39"/>
      <c r="H338" s="40"/>
    </row>
    <row r="339" s="2" customFormat="1" ht="16.8" customHeight="1">
      <c r="A339" s="39"/>
      <c r="B339" s="40"/>
      <c r="C339" s="256" t="s">
        <v>3</v>
      </c>
      <c r="D339" s="256" t="s">
        <v>2277</v>
      </c>
      <c r="E339" s="20" t="s">
        <v>3</v>
      </c>
      <c r="F339" s="257">
        <v>102.858</v>
      </c>
      <c r="G339" s="39"/>
      <c r="H339" s="40"/>
    </row>
    <row r="340" s="2" customFormat="1" ht="16.8" customHeight="1">
      <c r="A340" s="39"/>
      <c r="B340" s="40"/>
      <c r="C340" s="256" t="s">
        <v>594</v>
      </c>
      <c r="D340" s="256" t="s">
        <v>251</v>
      </c>
      <c r="E340" s="20" t="s">
        <v>3</v>
      </c>
      <c r="F340" s="257">
        <v>1252.6659999999999</v>
      </c>
      <c r="G340" s="39"/>
      <c r="H340" s="40"/>
    </row>
    <row r="341" s="2" customFormat="1" ht="16.8" customHeight="1">
      <c r="A341" s="39"/>
      <c r="B341" s="40"/>
      <c r="C341" s="258" t="s">
        <v>5122</v>
      </c>
      <c r="D341" s="39"/>
      <c r="E341" s="39"/>
      <c r="F341" s="39"/>
      <c r="G341" s="39"/>
      <c r="H341" s="40"/>
    </row>
    <row r="342" s="2" customFormat="1" ht="16.8" customHeight="1">
      <c r="A342" s="39"/>
      <c r="B342" s="40"/>
      <c r="C342" s="256" t="s">
        <v>2261</v>
      </c>
      <c r="D342" s="256" t="s">
        <v>5143</v>
      </c>
      <c r="E342" s="20" t="s">
        <v>244</v>
      </c>
      <c r="F342" s="257">
        <v>1252.6659999999999</v>
      </c>
      <c r="G342" s="39"/>
      <c r="H342" s="40"/>
    </row>
    <row r="343" s="2" customFormat="1" ht="16.8" customHeight="1">
      <c r="A343" s="39"/>
      <c r="B343" s="40"/>
      <c r="C343" s="256" t="s">
        <v>527</v>
      </c>
      <c r="D343" s="256" t="s">
        <v>5144</v>
      </c>
      <c r="E343" s="20" t="s">
        <v>244</v>
      </c>
      <c r="F343" s="257">
        <v>1252.6659999999999</v>
      </c>
      <c r="G343" s="39"/>
      <c r="H343" s="40"/>
    </row>
    <row r="344" s="2" customFormat="1" ht="16.8" customHeight="1">
      <c r="A344" s="39"/>
      <c r="B344" s="40"/>
      <c r="C344" s="256" t="s">
        <v>2293</v>
      </c>
      <c r="D344" s="256" t="s">
        <v>5145</v>
      </c>
      <c r="E344" s="20" t="s">
        <v>244</v>
      </c>
      <c r="F344" s="257">
        <v>1252.6659999999999</v>
      </c>
      <c r="G344" s="39"/>
      <c r="H344" s="40"/>
    </row>
    <row r="345" s="2" customFormat="1" ht="16.8" customHeight="1">
      <c r="A345" s="39"/>
      <c r="B345" s="40"/>
      <c r="C345" s="252" t="s">
        <v>597</v>
      </c>
      <c r="D345" s="253" t="s">
        <v>598</v>
      </c>
      <c r="E345" s="254" t="s">
        <v>3</v>
      </c>
      <c r="F345" s="255">
        <v>140.59</v>
      </c>
      <c r="G345" s="39"/>
      <c r="H345" s="40"/>
    </row>
    <row r="346" s="2" customFormat="1" ht="16.8" customHeight="1">
      <c r="A346" s="39"/>
      <c r="B346" s="40"/>
      <c r="C346" s="256" t="s">
        <v>3</v>
      </c>
      <c r="D346" s="256" t="s">
        <v>1564</v>
      </c>
      <c r="E346" s="20" t="s">
        <v>3</v>
      </c>
      <c r="F346" s="257">
        <v>0</v>
      </c>
      <c r="G346" s="39"/>
      <c r="H346" s="40"/>
    </row>
    <row r="347" s="2" customFormat="1" ht="16.8" customHeight="1">
      <c r="A347" s="39"/>
      <c r="B347" s="40"/>
      <c r="C347" s="256" t="s">
        <v>3</v>
      </c>
      <c r="D347" s="256" t="s">
        <v>678</v>
      </c>
      <c r="E347" s="20" t="s">
        <v>3</v>
      </c>
      <c r="F347" s="257">
        <v>0</v>
      </c>
      <c r="G347" s="39"/>
      <c r="H347" s="40"/>
    </row>
    <row r="348" s="2" customFormat="1" ht="16.8" customHeight="1">
      <c r="A348" s="39"/>
      <c r="B348" s="40"/>
      <c r="C348" s="256" t="s">
        <v>3</v>
      </c>
      <c r="D348" s="256" t="s">
        <v>828</v>
      </c>
      <c r="E348" s="20" t="s">
        <v>3</v>
      </c>
      <c r="F348" s="257">
        <v>52.200000000000003</v>
      </c>
      <c r="G348" s="39"/>
      <c r="H348" s="40"/>
    </row>
    <row r="349" s="2" customFormat="1" ht="16.8" customHeight="1">
      <c r="A349" s="39"/>
      <c r="B349" s="40"/>
      <c r="C349" s="256" t="s">
        <v>3</v>
      </c>
      <c r="D349" s="256" t="s">
        <v>829</v>
      </c>
      <c r="E349" s="20" t="s">
        <v>3</v>
      </c>
      <c r="F349" s="257">
        <v>16.59</v>
      </c>
      <c r="G349" s="39"/>
      <c r="H349" s="40"/>
    </row>
    <row r="350" s="2" customFormat="1" ht="16.8" customHeight="1">
      <c r="A350" s="39"/>
      <c r="B350" s="40"/>
      <c r="C350" s="256" t="s">
        <v>3</v>
      </c>
      <c r="D350" s="256" t="s">
        <v>830</v>
      </c>
      <c r="E350" s="20" t="s">
        <v>3</v>
      </c>
      <c r="F350" s="257">
        <v>3.96</v>
      </c>
      <c r="G350" s="39"/>
      <c r="H350" s="40"/>
    </row>
    <row r="351" s="2" customFormat="1" ht="16.8" customHeight="1">
      <c r="A351" s="39"/>
      <c r="B351" s="40"/>
      <c r="C351" s="256" t="s">
        <v>3</v>
      </c>
      <c r="D351" s="256" t="s">
        <v>831</v>
      </c>
      <c r="E351" s="20" t="s">
        <v>3</v>
      </c>
      <c r="F351" s="257">
        <v>2.04</v>
      </c>
      <c r="G351" s="39"/>
      <c r="H351" s="40"/>
    </row>
    <row r="352" s="2" customFormat="1" ht="16.8" customHeight="1">
      <c r="A352" s="39"/>
      <c r="B352" s="40"/>
      <c r="C352" s="256" t="s">
        <v>3</v>
      </c>
      <c r="D352" s="256" t="s">
        <v>832</v>
      </c>
      <c r="E352" s="20" t="s">
        <v>3</v>
      </c>
      <c r="F352" s="257">
        <v>1.5600000000000001</v>
      </c>
      <c r="G352" s="39"/>
      <c r="H352" s="40"/>
    </row>
    <row r="353" s="2" customFormat="1" ht="16.8" customHeight="1">
      <c r="A353" s="39"/>
      <c r="B353" s="40"/>
      <c r="C353" s="256" t="s">
        <v>3</v>
      </c>
      <c r="D353" s="256" t="s">
        <v>833</v>
      </c>
      <c r="E353" s="20" t="s">
        <v>3</v>
      </c>
      <c r="F353" s="257">
        <v>5.7000000000000002</v>
      </c>
      <c r="G353" s="39"/>
      <c r="H353" s="40"/>
    </row>
    <row r="354" s="2" customFormat="1" ht="16.8" customHeight="1">
      <c r="A354" s="39"/>
      <c r="B354" s="40"/>
      <c r="C354" s="256" t="s">
        <v>3</v>
      </c>
      <c r="D354" s="256" t="s">
        <v>834</v>
      </c>
      <c r="E354" s="20" t="s">
        <v>3</v>
      </c>
      <c r="F354" s="257">
        <v>8.4700000000000006</v>
      </c>
      <c r="G354" s="39"/>
      <c r="H354" s="40"/>
    </row>
    <row r="355" s="2" customFormat="1" ht="16.8" customHeight="1">
      <c r="A355" s="39"/>
      <c r="B355" s="40"/>
      <c r="C355" s="256" t="s">
        <v>3</v>
      </c>
      <c r="D355" s="256" t="s">
        <v>835</v>
      </c>
      <c r="E355" s="20" t="s">
        <v>3</v>
      </c>
      <c r="F355" s="257">
        <v>14.460000000000001</v>
      </c>
      <c r="G355" s="39"/>
      <c r="H355" s="40"/>
    </row>
    <row r="356" s="2" customFormat="1" ht="16.8" customHeight="1">
      <c r="A356" s="39"/>
      <c r="B356" s="40"/>
      <c r="C356" s="256" t="s">
        <v>3</v>
      </c>
      <c r="D356" s="256" t="s">
        <v>836</v>
      </c>
      <c r="E356" s="20" t="s">
        <v>3</v>
      </c>
      <c r="F356" s="257">
        <v>10.44</v>
      </c>
      <c r="G356" s="39"/>
      <c r="H356" s="40"/>
    </row>
    <row r="357" s="2" customFormat="1" ht="16.8" customHeight="1">
      <c r="A357" s="39"/>
      <c r="B357" s="40"/>
      <c r="C357" s="256" t="s">
        <v>3</v>
      </c>
      <c r="D357" s="256" t="s">
        <v>837</v>
      </c>
      <c r="E357" s="20" t="s">
        <v>3</v>
      </c>
      <c r="F357" s="257">
        <v>25.170000000000002</v>
      </c>
      <c r="G357" s="39"/>
      <c r="H357" s="40"/>
    </row>
    <row r="358" s="2" customFormat="1" ht="16.8" customHeight="1">
      <c r="A358" s="39"/>
      <c r="B358" s="40"/>
      <c r="C358" s="256" t="s">
        <v>597</v>
      </c>
      <c r="D358" s="256" t="s">
        <v>695</v>
      </c>
      <c r="E358" s="20" t="s">
        <v>3</v>
      </c>
      <c r="F358" s="257">
        <v>140.59</v>
      </c>
      <c r="G358" s="39"/>
      <c r="H358" s="40"/>
    </row>
    <row r="359" s="2" customFormat="1" ht="16.8" customHeight="1">
      <c r="A359" s="39"/>
      <c r="B359" s="40"/>
      <c r="C359" s="258" t="s">
        <v>5122</v>
      </c>
      <c r="D359" s="39"/>
      <c r="E359" s="39"/>
      <c r="F359" s="39"/>
      <c r="G359" s="39"/>
      <c r="H359" s="40"/>
    </row>
    <row r="360" s="2" customFormat="1" ht="16.8" customHeight="1">
      <c r="A360" s="39"/>
      <c r="B360" s="40"/>
      <c r="C360" s="256" t="s">
        <v>1561</v>
      </c>
      <c r="D360" s="256" t="s">
        <v>5146</v>
      </c>
      <c r="E360" s="20" t="s">
        <v>244</v>
      </c>
      <c r="F360" s="257">
        <v>2674.8299999999999</v>
      </c>
      <c r="G360" s="39"/>
      <c r="H360" s="40"/>
    </row>
    <row r="361" s="2" customFormat="1" ht="16.8" customHeight="1">
      <c r="A361" s="39"/>
      <c r="B361" s="40"/>
      <c r="C361" s="256" t="s">
        <v>1258</v>
      </c>
      <c r="D361" s="256" t="s">
        <v>5147</v>
      </c>
      <c r="E361" s="20" t="s">
        <v>244</v>
      </c>
      <c r="F361" s="257">
        <v>459.50999999999999</v>
      </c>
      <c r="G361" s="39"/>
      <c r="H361" s="40"/>
    </row>
    <row r="362" s="2" customFormat="1" ht="16.8" customHeight="1">
      <c r="A362" s="39"/>
      <c r="B362" s="40"/>
      <c r="C362" s="256" t="s">
        <v>1262</v>
      </c>
      <c r="D362" s="256" t="s">
        <v>5148</v>
      </c>
      <c r="E362" s="20" t="s">
        <v>244</v>
      </c>
      <c r="F362" s="257">
        <v>2757.0599999999999</v>
      </c>
      <c r="G362" s="39"/>
      <c r="H362" s="40"/>
    </row>
    <row r="363" s="2" customFormat="1" ht="16.8" customHeight="1">
      <c r="A363" s="39"/>
      <c r="B363" s="40"/>
      <c r="C363" s="256" t="s">
        <v>1269</v>
      </c>
      <c r="D363" s="256" t="s">
        <v>5149</v>
      </c>
      <c r="E363" s="20" t="s">
        <v>244</v>
      </c>
      <c r="F363" s="257">
        <v>459.50999999999999</v>
      </c>
      <c r="G363" s="39"/>
      <c r="H363" s="40"/>
    </row>
    <row r="364" s="2" customFormat="1">
      <c r="A364" s="39"/>
      <c r="B364" s="40"/>
      <c r="C364" s="256" t="s">
        <v>1295</v>
      </c>
      <c r="D364" s="256" t="s">
        <v>5150</v>
      </c>
      <c r="E364" s="20" t="s">
        <v>326</v>
      </c>
      <c r="F364" s="257">
        <v>2135.8710000000001</v>
      </c>
      <c r="G364" s="39"/>
      <c r="H364" s="40"/>
    </row>
    <row r="365" s="2" customFormat="1" ht="16.8" customHeight="1">
      <c r="A365" s="39"/>
      <c r="B365" s="40"/>
      <c r="C365" s="256" t="s">
        <v>1668</v>
      </c>
      <c r="D365" s="256" t="s">
        <v>5151</v>
      </c>
      <c r="E365" s="20" t="s">
        <v>244</v>
      </c>
      <c r="F365" s="257">
        <v>2373.1900000000001</v>
      </c>
      <c r="G365" s="39"/>
      <c r="H365" s="40"/>
    </row>
    <row r="366" s="2" customFormat="1" ht="16.8" customHeight="1">
      <c r="A366" s="39"/>
      <c r="B366" s="40"/>
      <c r="C366" s="256" t="s">
        <v>2335</v>
      </c>
      <c r="D366" s="256" t="s">
        <v>5152</v>
      </c>
      <c r="E366" s="20" t="s">
        <v>244</v>
      </c>
      <c r="F366" s="257">
        <v>1696.251</v>
      </c>
      <c r="G366" s="39"/>
      <c r="H366" s="40"/>
    </row>
    <row r="367" s="2" customFormat="1" ht="16.8" customHeight="1">
      <c r="A367" s="39"/>
      <c r="B367" s="40"/>
      <c r="C367" s="256" t="s">
        <v>1584</v>
      </c>
      <c r="D367" s="256" t="s">
        <v>1585</v>
      </c>
      <c r="E367" s="20" t="s">
        <v>244</v>
      </c>
      <c r="F367" s="257">
        <v>143.40199999999999</v>
      </c>
      <c r="G367" s="39"/>
      <c r="H367" s="40"/>
    </row>
    <row r="368" s="2" customFormat="1" ht="16.8" customHeight="1">
      <c r="A368" s="39"/>
      <c r="B368" s="40"/>
      <c r="C368" s="252" t="s">
        <v>600</v>
      </c>
      <c r="D368" s="253" t="s">
        <v>601</v>
      </c>
      <c r="E368" s="254" t="s">
        <v>3</v>
      </c>
      <c r="F368" s="255">
        <v>1676.78</v>
      </c>
      <c r="G368" s="39"/>
      <c r="H368" s="40"/>
    </row>
    <row r="369" s="2" customFormat="1" ht="16.8" customHeight="1">
      <c r="A369" s="39"/>
      <c r="B369" s="40"/>
      <c r="C369" s="256" t="s">
        <v>3</v>
      </c>
      <c r="D369" s="256" t="s">
        <v>1565</v>
      </c>
      <c r="E369" s="20" t="s">
        <v>3</v>
      </c>
      <c r="F369" s="257">
        <v>0</v>
      </c>
      <c r="G369" s="39"/>
      <c r="H369" s="40"/>
    </row>
    <row r="370" s="2" customFormat="1" ht="16.8" customHeight="1">
      <c r="A370" s="39"/>
      <c r="B370" s="40"/>
      <c r="C370" s="256" t="s">
        <v>3</v>
      </c>
      <c r="D370" s="256" t="s">
        <v>678</v>
      </c>
      <c r="E370" s="20" t="s">
        <v>3</v>
      </c>
      <c r="F370" s="257">
        <v>0</v>
      </c>
      <c r="G370" s="39"/>
      <c r="H370" s="40"/>
    </row>
    <row r="371" s="2" customFormat="1" ht="16.8" customHeight="1">
      <c r="A371" s="39"/>
      <c r="B371" s="40"/>
      <c r="C371" s="256" t="s">
        <v>3</v>
      </c>
      <c r="D371" s="256" t="s">
        <v>838</v>
      </c>
      <c r="E371" s="20" t="s">
        <v>3</v>
      </c>
      <c r="F371" s="257">
        <v>12.6</v>
      </c>
      <c r="G371" s="39"/>
      <c r="H371" s="40"/>
    </row>
    <row r="372" s="2" customFormat="1" ht="16.8" customHeight="1">
      <c r="A372" s="39"/>
      <c r="B372" s="40"/>
      <c r="C372" s="256" t="s">
        <v>3</v>
      </c>
      <c r="D372" s="256" t="s">
        <v>839</v>
      </c>
      <c r="E372" s="20" t="s">
        <v>3</v>
      </c>
      <c r="F372" s="257">
        <v>64.239999999999995</v>
      </c>
      <c r="G372" s="39"/>
      <c r="H372" s="40"/>
    </row>
    <row r="373" s="2" customFormat="1" ht="16.8" customHeight="1">
      <c r="A373" s="39"/>
      <c r="B373" s="40"/>
      <c r="C373" s="256" t="s">
        <v>3</v>
      </c>
      <c r="D373" s="256" t="s">
        <v>840</v>
      </c>
      <c r="E373" s="20" t="s">
        <v>3</v>
      </c>
      <c r="F373" s="257">
        <v>54.810000000000002</v>
      </c>
      <c r="G373" s="39"/>
      <c r="H373" s="40"/>
    </row>
    <row r="374" s="2" customFormat="1" ht="16.8" customHeight="1">
      <c r="A374" s="39"/>
      <c r="B374" s="40"/>
      <c r="C374" s="256" t="s">
        <v>3</v>
      </c>
      <c r="D374" s="256" t="s">
        <v>841</v>
      </c>
      <c r="E374" s="20" t="s">
        <v>3</v>
      </c>
      <c r="F374" s="257">
        <v>140.75999999999999</v>
      </c>
      <c r="G374" s="39"/>
      <c r="H374" s="40"/>
    </row>
    <row r="375" s="2" customFormat="1" ht="16.8" customHeight="1">
      <c r="A375" s="39"/>
      <c r="B375" s="40"/>
      <c r="C375" s="256" t="s">
        <v>3</v>
      </c>
      <c r="D375" s="256" t="s">
        <v>842</v>
      </c>
      <c r="E375" s="20" t="s">
        <v>3</v>
      </c>
      <c r="F375" s="257">
        <v>155.97</v>
      </c>
      <c r="G375" s="39"/>
      <c r="H375" s="40"/>
    </row>
    <row r="376" s="2" customFormat="1" ht="16.8" customHeight="1">
      <c r="A376" s="39"/>
      <c r="B376" s="40"/>
      <c r="C376" s="256" t="s">
        <v>3</v>
      </c>
      <c r="D376" s="256" t="s">
        <v>843</v>
      </c>
      <c r="E376" s="20" t="s">
        <v>3</v>
      </c>
      <c r="F376" s="257">
        <v>51.479999999999997</v>
      </c>
      <c r="G376" s="39"/>
      <c r="H376" s="40"/>
    </row>
    <row r="377" s="2" customFormat="1" ht="16.8" customHeight="1">
      <c r="A377" s="39"/>
      <c r="B377" s="40"/>
      <c r="C377" s="256" t="s">
        <v>3</v>
      </c>
      <c r="D377" s="256" t="s">
        <v>696</v>
      </c>
      <c r="E377" s="20" t="s">
        <v>3</v>
      </c>
      <c r="F377" s="257">
        <v>0</v>
      </c>
      <c r="G377" s="39"/>
      <c r="H377" s="40"/>
    </row>
    <row r="378" s="2" customFormat="1" ht="16.8" customHeight="1">
      <c r="A378" s="39"/>
      <c r="B378" s="40"/>
      <c r="C378" s="256" t="s">
        <v>3</v>
      </c>
      <c r="D378" s="256" t="s">
        <v>844</v>
      </c>
      <c r="E378" s="20" t="s">
        <v>3</v>
      </c>
      <c r="F378" s="257">
        <v>50.399999999999999</v>
      </c>
      <c r="G378" s="39"/>
      <c r="H378" s="40"/>
    </row>
    <row r="379" s="2" customFormat="1" ht="16.8" customHeight="1">
      <c r="A379" s="39"/>
      <c r="B379" s="40"/>
      <c r="C379" s="256" t="s">
        <v>3</v>
      </c>
      <c r="D379" s="256" t="s">
        <v>845</v>
      </c>
      <c r="E379" s="20" t="s">
        <v>3</v>
      </c>
      <c r="F379" s="257">
        <v>256.95999999999998</v>
      </c>
      <c r="G379" s="39"/>
      <c r="H379" s="40"/>
    </row>
    <row r="380" s="2" customFormat="1" ht="16.8" customHeight="1">
      <c r="A380" s="39"/>
      <c r="B380" s="40"/>
      <c r="C380" s="256" t="s">
        <v>3</v>
      </c>
      <c r="D380" s="256" t="s">
        <v>846</v>
      </c>
      <c r="E380" s="20" t="s">
        <v>3</v>
      </c>
      <c r="F380" s="257">
        <v>18.27</v>
      </c>
      <c r="G380" s="39"/>
      <c r="H380" s="40"/>
    </row>
    <row r="381" s="2" customFormat="1" ht="16.8" customHeight="1">
      <c r="A381" s="39"/>
      <c r="B381" s="40"/>
      <c r="C381" s="256" t="s">
        <v>3</v>
      </c>
      <c r="D381" s="256" t="s">
        <v>847</v>
      </c>
      <c r="E381" s="20" t="s">
        <v>3</v>
      </c>
      <c r="F381" s="257">
        <v>46.920000000000002</v>
      </c>
      <c r="G381" s="39"/>
      <c r="H381" s="40"/>
    </row>
    <row r="382" s="2" customFormat="1" ht="16.8" customHeight="1">
      <c r="A382" s="39"/>
      <c r="B382" s="40"/>
      <c r="C382" s="256" t="s">
        <v>3</v>
      </c>
      <c r="D382" s="256" t="s">
        <v>848</v>
      </c>
      <c r="E382" s="20" t="s">
        <v>3</v>
      </c>
      <c r="F382" s="257">
        <v>51.990000000000002</v>
      </c>
      <c r="G382" s="39"/>
      <c r="H382" s="40"/>
    </row>
    <row r="383" s="2" customFormat="1" ht="16.8" customHeight="1">
      <c r="A383" s="39"/>
      <c r="B383" s="40"/>
      <c r="C383" s="256" t="s">
        <v>3</v>
      </c>
      <c r="D383" s="256" t="s">
        <v>849</v>
      </c>
      <c r="E383" s="20" t="s">
        <v>3</v>
      </c>
      <c r="F383" s="257">
        <v>17.16</v>
      </c>
      <c r="G383" s="39"/>
      <c r="H383" s="40"/>
    </row>
    <row r="384" s="2" customFormat="1" ht="16.8" customHeight="1">
      <c r="A384" s="39"/>
      <c r="B384" s="40"/>
      <c r="C384" s="256" t="s">
        <v>3</v>
      </c>
      <c r="D384" s="256" t="s">
        <v>850</v>
      </c>
      <c r="E384" s="20" t="s">
        <v>3</v>
      </c>
      <c r="F384" s="257">
        <v>25.18</v>
      </c>
      <c r="G384" s="39"/>
      <c r="H384" s="40"/>
    </row>
    <row r="385" s="2" customFormat="1" ht="16.8" customHeight="1">
      <c r="A385" s="39"/>
      <c r="B385" s="40"/>
      <c r="C385" s="256" t="s">
        <v>3</v>
      </c>
      <c r="D385" s="256" t="s">
        <v>851</v>
      </c>
      <c r="E385" s="20" t="s">
        <v>3</v>
      </c>
      <c r="F385" s="257">
        <v>30.719999999999999</v>
      </c>
      <c r="G385" s="39"/>
      <c r="H385" s="40"/>
    </row>
    <row r="386" s="2" customFormat="1" ht="16.8" customHeight="1">
      <c r="A386" s="39"/>
      <c r="B386" s="40"/>
      <c r="C386" s="256" t="s">
        <v>3</v>
      </c>
      <c r="D386" s="256" t="s">
        <v>852</v>
      </c>
      <c r="E386" s="20" t="s">
        <v>3</v>
      </c>
      <c r="F386" s="257">
        <v>34.159999999999997</v>
      </c>
      <c r="G386" s="39"/>
      <c r="H386" s="40"/>
    </row>
    <row r="387" s="2" customFormat="1" ht="16.8" customHeight="1">
      <c r="A387" s="39"/>
      <c r="B387" s="40"/>
      <c r="C387" s="256" t="s">
        <v>3</v>
      </c>
      <c r="D387" s="256" t="s">
        <v>853</v>
      </c>
      <c r="E387" s="20" t="s">
        <v>3</v>
      </c>
      <c r="F387" s="257">
        <v>34.560000000000002</v>
      </c>
      <c r="G387" s="39"/>
      <c r="H387" s="40"/>
    </row>
    <row r="388" s="2" customFormat="1" ht="16.8" customHeight="1">
      <c r="A388" s="39"/>
      <c r="B388" s="40"/>
      <c r="C388" s="256" t="s">
        <v>3</v>
      </c>
      <c r="D388" s="256" t="s">
        <v>854</v>
      </c>
      <c r="E388" s="20" t="s">
        <v>3</v>
      </c>
      <c r="F388" s="257">
        <v>16.16</v>
      </c>
      <c r="G388" s="39"/>
      <c r="H388" s="40"/>
    </row>
    <row r="389" s="2" customFormat="1" ht="16.8" customHeight="1">
      <c r="A389" s="39"/>
      <c r="B389" s="40"/>
      <c r="C389" s="256" t="s">
        <v>3</v>
      </c>
      <c r="D389" s="256" t="s">
        <v>701</v>
      </c>
      <c r="E389" s="20" t="s">
        <v>3</v>
      </c>
      <c r="F389" s="257">
        <v>0</v>
      </c>
      <c r="G389" s="39"/>
      <c r="H389" s="40"/>
    </row>
    <row r="390" s="2" customFormat="1" ht="16.8" customHeight="1">
      <c r="A390" s="39"/>
      <c r="B390" s="40"/>
      <c r="C390" s="256" t="s">
        <v>3</v>
      </c>
      <c r="D390" s="256" t="s">
        <v>855</v>
      </c>
      <c r="E390" s="20" t="s">
        <v>3</v>
      </c>
      <c r="F390" s="257">
        <v>31.5</v>
      </c>
      <c r="G390" s="39"/>
      <c r="H390" s="40"/>
    </row>
    <row r="391" s="2" customFormat="1" ht="16.8" customHeight="1">
      <c r="A391" s="39"/>
      <c r="B391" s="40"/>
      <c r="C391" s="256" t="s">
        <v>3</v>
      </c>
      <c r="D391" s="256" t="s">
        <v>856</v>
      </c>
      <c r="E391" s="20" t="s">
        <v>3</v>
      </c>
      <c r="F391" s="257">
        <v>160.59999999999999</v>
      </c>
      <c r="G391" s="39"/>
      <c r="H391" s="40"/>
    </row>
    <row r="392" s="2" customFormat="1" ht="16.8" customHeight="1">
      <c r="A392" s="39"/>
      <c r="B392" s="40"/>
      <c r="C392" s="256" t="s">
        <v>3</v>
      </c>
      <c r="D392" s="256" t="s">
        <v>857</v>
      </c>
      <c r="E392" s="20" t="s">
        <v>3</v>
      </c>
      <c r="F392" s="257">
        <v>75.540000000000006</v>
      </c>
      <c r="G392" s="39"/>
      <c r="H392" s="40"/>
    </row>
    <row r="393" s="2" customFormat="1" ht="16.8" customHeight="1">
      <c r="A393" s="39"/>
      <c r="B393" s="40"/>
      <c r="C393" s="256" t="s">
        <v>3</v>
      </c>
      <c r="D393" s="256" t="s">
        <v>858</v>
      </c>
      <c r="E393" s="20" t="s">
        <v>3</v>
      </c>
      <c r="F393" s="257">
        <v>92.159999999999997</v>
      </c>
      <c r="G393" s="39"/>
      <c r="H393" s="40"/>
    </row>
    <row r="394" s="2" customFormat="1" ht="16.8" customHeight="1">
      <c r="A394" s="39"/>
      <c r="B394" s="40"/>
      <c r="C394" s="256" t="s">
        <v>3</v>
      </c>
      <c r="D394" s="256" t="s">
        <v>859</v>
      </c>
      <c r="E394" s="20" t="s">
        <v>3</v>
      </c>
      <c r="F394" s="257">
        <v>102.48</v>
      </c>
      <c r="G394" s="39"/>
      <c r="H394" s="40"/>
    </row>
    <row r="395" s="2" customFormat="1" ht="16.8" customHeight="1">
      <c r="A395" s="39"/>
      <c r="B395" s="40"/>
      <c r="C395" s="256" t="s">
        <v>3</v>
      </c>
      <c r="D395" s="256" t="s">
        <v>860</v>
      </c>
      <c r="E395" s="20" t="s">
        <v>3</v>
      </c>
      <c r="F395" s="257">
        <v>103.68000000000001</v>
      </c>
      <c r="G395" s="39"/>
      <c r="H395" s="40"/>
    </row>
    <row r="396" s="2" customFormat="1" ht="16.8" customHeight="1">
      <c r="A396" s="39"/>
      <c r="B396" s="40"/>
      <c r="C396" s="256" t="s">
        <v>3</v>
      </c>
      <c r="D396" s="256" t="s">
        <v>861</v>
      </c>
      <c r="E396" s="20" t="s">
        <v>3</v>
      </c>
      <c r="F396" s="257">
        <v>48.479999999999997</v>
      </c>
      <c r="G396" s="39"/>
      <c r="H396" s="40"/>
    </row>
    <row r="397" s="2" customFormat="1" ht="16.8" customHeight="1">
      <c r="A397" s="39"/>
      <c r="B397" s="40"/>
      <c r="C397" s="256" t="s">
        <v>600</v>
      </c>
      <c r="D397" s="256" t="s">
        <v>695</v>
      </c>
      <c r="E397" s="20" t="s">
        <v>3</v>
      </c>
      <c r="F397" s="257">
        <v>1676.78</v>
      </c>
      <c r="G397" s="39"/>
      <c r="H397" s="40"/>
    </row>
    <row r="398" s="2" customFormat="1" ht="16.8" customHeight="1">
      <c r="A398" s="39"/>
      <c r="B398" s="40"/>
      <c r="C398" s="258" t="s">
        <v>5122</v>
      </c>
      <c r="D398" s="39"/>
      <c r="E398" s="39"/>
      <c r="F398" s="39"/>
      <c r="G398" s="39"/>
      <c r="H398" s="40"/>
    </row>
    <row r="399" s="2" customFormat="1" ht="16.8" customHeight="1">
      <c r="A399" s="39"/>
      <c r="B399" s="40"/>
      <c r="C399" s="256" t="s">
        <v>1561</v>
      </c>
      <c r="D399" s="256" t="s">
        <v>5146</v>
      </c>
      <c r="E399" s="20" t="s">
        <v>244</v>
      </c>
      <c r="F399" s="257">
        <v>2674.8299999999999</v>
      </c>
      <c r="G399" s="39"/>
      <c r="H399" s="40"/>
    </row>
    <row r="400" s="2" customFormat="1" ht="16.8" customHeight="1">
      <c r="A400" s="39"/>
      <c r="B400" s="40"/>
      <c r="C400" s="256" t="s">
        <v>1248</v>
      </c>
      <c r="D400" s="256" t="s">
        <v>5153</v>
      </c>
      <c r="E400" s="20" t="s">
        <v>244</v>
      </c>
      <c r="F400" s="257">
        <v>1913.6800000000001</v>
      </c>
      <c r="G400" s="39"/>
      <c r="H400" s="40"/>
    </row>
    <row r="401" s="2" customFormat="1" ht="16.8" customHeight="1">
      <c r="A401" s="39"/>
      <c r="B401" s="40"/>
      <c r="C401" s="256" t="s">
        <v>1252</v>
      </c>
      <c r="D401" s="256" t="s">
        <v>5154</v>
      </c>
      <c r="E401" s="20" t="s">
        <v>244</v>
      </c>
      <c r="F401" s="257">
        <v>7654.7200000000003</v>
      </c>
      <c r="G401" s="39"/>
      <c r="H401" s="40"/>
    </row>
    <row r="402" s="2" customFormat="1">
      <c r="A402" s="39"/>
      <c r="B402" s="40"/>
      <c r="C402" s="256" t="s">
        <v>1295</v>
      </c>
      <c r="D402" s="256" t="s">
        <v>5150</v>
      </c>
      <c r="E402" s="20" t="s">
        <v>326</v>
      </c>
      <c r="F402" s="257">
        <v>2135.8710000000001</v>
      </c>
      <c r="G402" s="39"/>
      <c r="H402" s="40"/>
    </row>
    <row r="403" s="2" customFormat="1" ht="16.8" customHeight="1">
      <c r="A403" s="39"/>
      <c r="B403" s="40"/>
      <c r="C403" s="256" t="s">
        <v>1668</v>
      </c>
      <c r="D403" s="256" t="s">
        <v>5151</v>
      </c>
      <c r="E403" s="20" t="s">
        <v>244</v>
      </c>
      <c r="F403" s="257">
        <v>2373.1900000000001</v>
      </c>
      <c r="G403" s="39"/>
      <c r="H403" s="40"/>
    </row>
    <row r="404" s="2" customFormat="1" ht="16.8" customHeight="1">
      <c r="A404" s="39"/>
      <c r="B404" s="40"/>
      <c r="C404" s="256" t="s">
        <v>2200</v>
      </c>
      <c r="D404" s="256" t="s">
        <v>5155</v>
      </c>
      <c r="E404" s="20" t="s">
        <v>326</v>
      </c>
      <c r="F404" s="257">
        <v>1509.1020000000001</v>
      </c>
      <c r="G404" s="39"/>
      <c r="H404" s="40"/>
    </row>
    <row r="405" s="2" customFormat="1" ht="16.8" customHeight="1">
      <c r="A405" s="39"/>
      <c r="B405" s="40"/>
      <c r="C405" s="256" t="s">
        <v>2209</v>
      </c>
      <c r="D405" s="256" t="s">
        <v>5156</v>
      </c>
      <c r="E405" s="20" t="s">
        <v>244</v>
      </c>
      <c r="F405" s="257">
        <v>1676.78</v>
      </c>
      <c r="G405" s="39"/>
      <c r="H405" s="40"/>
    </row>
    <row r="406" s="2" customFormat="1" ht="16.8" customHeight="1">
      <c r="A406" s="39"/>
      <c r="B406" s="40"/>
      <c r="C406" s="256" t="s">
        <v>2218</v>
      </c>
      <c r="D406" s="256" t="s">
        <v>5157</v>
      </c>
      <c r="E406" s="20" t="s">
        <v>244</v>
      </c>
      <c r="F406" s="257">
        <v>1676.78</v>
      </c>
      <c r="G406" s="39"/>
      <c r="H406" s="40"/>
    </row>
    <row r="407" s="2" customFormat="1" ht="16.8" customHeight="1">
      <c r="A407" s="39"/>
      <c r="B407" s="40"/>
      <c r="C407" s="256" t="s">
        <v>2232</v>
      </c>
      <c r="D407" s="256" t="s">
        <v>5158</v>
      </c>
      <c r="E407" s="20" t="s">
        <v>244</v>
      </c>
      <c r="F407" s="257">
        <v>1676.78</v>
      </c>
      <c r="G407" s="39"/>
      <c r="H407" s="40"/>
    </row>
    <row r="408" s="2" customFormat="1" ht="16.8" customHeight="1">
      <c r="A408" s="39"/>
      <c r="B408" s="40"/>
      <c r="C408" s="256" t="s">
        <v>2236</v>
      </c>
      <c r="D408" s="256" t="s">
        <v>5159</v>
      </c>
      <c r="E408" s="20" t="s">
        <v>244</v>
      </c>
      <c r="F408" s="257">
        <v>1676.78</v>
      </c>
      <c r="G408" s="39"/>
      <c r="H408" s="40"/>
    </row>
    <row r="409" s="2" customFormat="1" ht="16.8" customHeight="1">
      <c r="A409" s="39"/>
      <c r="B409" s="40"/>
      <c r="C409" s="256" t="s">
        <v>1603</v>
      </c>
      <c r="D409" s="256" t="s">
        <v>1604</v>
      </c>
      <c r="E409" s="20" t="s">
        <v>244</v>
      </c>
      <c r="F409" s="257">
        <v>1951.954</v>
      </c>
      <c r="G409" s="39"/>
      <c r="H409" s="40"/>
    </row>
    <row r="410" s="2" customFormat="1" ht="16.8" customHeight="1">
      <c r="A410" s="39"/>
      <c r="B410" s="40"/>
      <c r="C410" s="252" t="s">
        <v>603</v>
      </c>
      <c r="D410" s="253" t="s">
        <v>604</v>
      </c>
      <c r="E410" s="254" t="s">
        <v>3</v>
      </c>
      <c r="F410" s="255">
        <v>236.90000000000001</v>
      </c>
      <c r="G410" s="39"/>
      <c r="H410" s="40"/>
    </row>
    <row r="411" s="2" customFormat="1" ht="16.8" customHeight="1">
      <c r="A411" s="39"/>
      <c r="B411" s="40"/>
      <c r="C411" s="256" t="s">
        <v>3</v>
      </c>
      <c r="D411" s="256" t="s">
        <v>1566</v>
      </c>
      <c r="E411" s="20" t="s">
        <v>3</v>
      </c>
      <c r="F411" s="257">
        <v>0</v>
      </c>
      <c r="G411" s="39"/>
      <c r="H411" s="40"/>
    </row>
    <row r="412" s="2" customFormat="1" ht="16.8" customHeight="1">
      <c r="A412" s="39"/>
      <c r="B412" s="40"/>
      <c r="C412" s="256" t="s">
        <v>3</v>
      </c>
      <c r="D412" s="256" t="s">
        <v>678</v>
      </c>
      <c r="E412" s="20" t="s">
        <v>3</v>
      </c>
      <c r="F412" s="257">
        <v>0</v>
      </c>
      <c r="G412" s="39"/>
      <c r="H412" s="40"/>
    </row>
    <row r="413" s="2" customFormat="1" ht="16.8" customHeight="1">
      <c r="A413" s="39"/>
      <c r="B413" s="40"/>
      <c r="C413" s="256" t="s">
        <v>3</v>
      </c>
      <c r="D413" s="256" t="s">
        <v>1567</v>
      </c>
      <c r="E413" s="20" t="s">
        <v>3</v>
      </c>
      <c r="F413" s="257">
        <v>18.52</v>
      </c>
      <c r="G413" s="39"/>
      <c r="H413" s="40"/>
    </row>
    <row r="414" s="2" customFormat="1" ht="16.8" customHeight="1">
      <c r="A414" s="39"/>
      <c r="B414" s="40"/>
      <c r="C414" s="256" t="s">
        <v>3</v>
      </c>
      <c r="D414" s="256" t="s">
        <v>1568</v>
      </c>
      <c r="E414" s="20" t="s">
        <v>3</v>
      </c>
      <c r="F414" s="257">
        <v>12.51</v>
      </c>
      <c r="G414" s="39"/>
      <c r="H414" s="40"/>
    </row>
    <row r="415" s="2" customFormat="1" ht="16.8" customHeight="1">
      <c r="A415" s="39"/>
      <c r="B415" s="40"/>
      <c r="C415" s="256" t="s">
        <v>3</v>
      </c>
      <c r="D415" s="256" t="s">
        <v>1569</v>
      </c>
      <c r="E415" s="20" t="s">
        <v>3</v>
      </c>
      <c r="F415" s="257">
        <v>31.59</v>
      </c>
      <c r="G415" s="39"/>
      <c r="H415" s="40"/>
    </row>
    <row r="416" s="2" customFormat="1" ht="16.8" customHeight="1">
      <c r="A416" s="39"/>
      <c r="B416" s="40"/>
      <c r="C416" s="256" t="s">
        <v>3</v>
      </c>
      <c r="D416" s="256" t="s">
        <v>696</v>
      </c>
      <c r="E416" s="20" t="s">
        <v>3</v>
      </c>
      <c r="F416" s="257">
        <v>0</v>
      </c>
      <c r="G416" s="39"/>
      <c r="H416" s="40"/>
    </row>
    <row r="417" s="2" customFormat="1" ht="16.8" customHeight="1">
      <c r="A417" s="39"/>
      <c r="B417" s="40"/>
      <c r="C417" s="256" t="s">
        <v>3</v>
      </c>
      <c r="D417" s="256" t="s">
        <v>1570</v>
      </c>
      <c r="E417" s="20" t="s">
        <v>3</v>
      </c>
      <c r="F417" s="257">
        <v>74.079999999999998</v>
      </c>
      <c r="G417" s="39"/>
      <c r="H417" s="40"/>
    </row>
    <row r="418" s="2" customFormat="1" ht="16.8" customHeight="1">
      <c r="A418" s="39"/>
      <c r="B418" s="40"/>
      <c r="C418" s="256" t="s">
        <v>3</v>
      </c>
      <c r="D418" s="256" t="s">
        <v>1571</v>
      </c>
      <c r="E418" s="20" t="s">
        <v>3</v>
      </c>
      <c r="F418" s="257">
        <v>4.1699999999999999</v>
      </c>
      <c r="G418" s="39"/>
      <c r="H418" s="40"/>
    </row>
    <row r="419" s="2" customFormat="1" ht="16.8" customHeight="1">
      <c r="A419" s="39"/>
      <c r="B419" s="40"/>
      <c r="C419" s="256" t="s">
        <v>3</v>
      </c>
      <c r="D419" s="256" t="s">
        <v>1572</v>
      </c>
      <c r="E419" s="20" t="s">
        <v>3</v>
      </c>
      <c r="F419" s="257">
        <v>10.529999999999999</v>
      </c>
      <c r="G419" s="39"/>
      <c r="H419" s="40"/>
    </row>
    <row r="420" s="2" customFormat="1" ht="16.8" customHeight="1">
      <c r="A420" s="39"/>
      <c r="B420" s="40"/>
      <c r="C420" s="256" t="s">
        <v>3</v>
      </c>
      <c r="D420" s="256" t="s">
        <v>1573</v>
      </c>
      <c r="E420" s="20" t="s">
        <v>3</v>
      </c>
      <c r="F420" s="257">
        <v>2.7799999999999998</v>
      </c>
      <c r="G420" s="39"/>
      <c r="H420" s="40"/>
    </row>
    <row r="421" s="2" customFormat="1" ht="16.8" customHeight="1">
      <c r="A421" s="39"/>
      <c r="B421" s="40"/>
      <c r="C421" s="256" t="s">
        <v>3</v>
      </c>
      <c r="D421" s="256" t="s">
        <v>1574</v>
      </c>
      <c r="E421" s="20" t="s">
        <v>3</v>
      </c>
      <c r="F421" s="257">
        <v>7.0199999999999996</v>
      </c>
      <c r="G421" s="39"/>
      <c r="H421" s="40"/>
    </row>
    <row r="422" s="2" customFormat="1" ht="16.8" customHeight="1">
      <c r="A422" s="39"/>
      <c r="B422" s="40"/>
      <c r="C422" s="256" t="s">
        <v>3</v>
      </c>
      <c r="D422" s="256" t="s">
        <v>701</v>
      </c>
      <c r="E422" s="20" t="s">
        <v>3</v>
      </c>
      <c r="F422" s="257">
        <v>0</v>
      </c>
      <c r="G422" s="39"/>
      <c r="H422" s="40"/>
    </row>
    <row r="423" s="2" customFormat="1" ht="16.8" customHeight="1">
      <c r="A423" s="39"/>
      <c r="B423" s="40"/>
      <c r="C423" s="256" t="s">
        <v>3</v>
      </c>
      <c r="D423" s="256" t="s">
        <v>1575</v>
      </c>
      <c r="E423" s="20" t="s">
        <v>3</v>
      </c>
      <c r="F423" s="257">
        <v>46.299999999999997</v>
      </c>
      <c r="G423" s="39"/>
      <c r="H423" s="40"/>
    </row>
    <row r="424" s="2" customFormat="1" ht="16.8" customHeight="1">
      <c r="A424" s="39"/>
      <c r="B424" s="40"/>
      <c r="C424" s="256" t="s">
        <v>3</v>
      </c>
      <c r="D424" s="256" t="s">
        <v>1576</v>
      </c>
      <c r="E424" s="20" t="s">
        <v>3</v>
      </c>
      <c r="F424" s="257">
        <v>8.3399999999999999</v>
      </c>
      <c r="G424" s="39"/>
      <c r="H424" s="40"/>
    </row>
    <row r="425" s="2" customFormat="1" ht="16.8" customHeight="1">
      <c r="A425" s="39"/>
      <c r="B425" s="40"/>
      <c r="C425" s="256" t="s">
        <v>3</v>
      </c>
      <c r="D425" s="256" t="s">
        <v>1577</v>
      </c>
      <c r="E425" s="20" t="s">
        <v>3</v>
      </c>
      <c r="F425" s="257">
        <v>21.059999999999999</v>
      </c>
      <c r="G425" s="39"/>
      <c r="H425" s="40"/>
    </row>
    <row r="426" s="2" customFormat="1" ht="16.8" customHeight="1">
      <c r="A426" s="39"/>
      <c r="B426" s="40"/>
      <c r="C426" s="256" t="s">
        <v>603</v>
      </c>
      <c r="D426" s="256" t="s">
        <v>695</v>
      </c>
      <c r="E426" s="20" t="s">
        <v>3</v>
      </c>
      <c r="F426" s="257">
        <v>236.90000000000001</v>
      </c>
      <c r="G426" s="39"/>
      <c r="H426" s="40"/>
    </row>
    <row r="427" s="2" customFormat="1" ht="16.8" customHeight="1">
      <c r="A427" s="39"/>
      <c r="B427" s="40"/>
      <c r="C427" s="258" t="s">
        <v>5122</v>
      </c>
      <c r="D427" s="39"/>
      <c r="E427" s="39"/>
      <c r="F427" s="39"/>
      <c r="G427" s="39"/>
      <c r="H427" s="40"/>
    </row>
    <row r="428" s="2" customFormat="1" ht="16.8" customHeight="1">
      <c r="A428" s="39"/>
      <c r="B428" s="40"/>
      <c r="C428" s="256" t="s">
        <v>1561</v>
      </c>
      <c r="D428" s="256" t="s">
        <v>5146</v>
      </c>
      <c r="E428" s="20" t="s">
        <v>244</v>
      </c>
      <c r="F428" s="257">
        <v>2674.8299999999999</v>
      </c>
      <c r="G428" s="39"/>
      <c r="H428" s="40"/>
    </row>
    <row r="429" s="2" customFormat="1" ht="16.8" customHeight="1">
      <c r="A429" s="39"/>
      <c r="B429" s="40"/>
      <c r="C429" s="256" t="s">
        <v>1248</v>
      </c>
      <c r="D429" s="256" t="s">
        <v>5153</v>
      </c>
      <c r="E429" s="20" t="s">
        <v>244</v>
      </c>
      <c r="F429" s="257">
        <v>1913.6800000000001</v>
      </c>
      <c r="G429" s="39"/>
      <c r="H429" s="40"/>
    </row>
    <row r="430" s="2" customFormat="1" ht="16.8" customHeight="1">
      <c r="A430" s="39"/>
      <c r="B430" s="40"/>
      <c r="C430" s="256" t="s">
        <v>1252</v>
      </c>
      <c r="D430" s="256" t="s">
        <v>5154</v>
      </c>
      <c r="E430" s="20" t="s">
        <v>244</v>
      </c>
      <c r="F430" s="257">
        <v>7654.7200000000003</v>
      </c>
      <c r="G430" s="39"/>
      <c r="H430" s="40"/>
    </row>
    <row r="431" s="2" customFormat="1">
      <c r="A431" s="39"/>
      <c r="B431" s="40"/>
      <c r="C431" s="256" t="s">
        <v>1295</v>
      </c>
      <c r="D431" s="256" t="s">
        <v>5150</v>
      </c>
      <c r="E431" s="20" t="s">
        <v>326</v>
      </c>
      <c r="F431" s="257">
        <v>2135.8710000000001</v>
      </c>
      <c r="G431" s="39"/>
      <c r="H431" s="40"/>
    </row>
    <row r="432" s="2" customFormat="1" ht="16.8" customHeight="1">
      <c r="A432" s="39"/>
      <c r="B432" s="40"/>
      <c r="C432" s="256" t="s">
        <v>1668</v>
      </c>
      <c r="D432" s="256" t="s">
        <v>5151</v>
      </c>
      <c r="E432" s="20" t="s">
        <v>244</v>
      </c>
      <c r="F432" s="257">
        <v>2373.1900000000001</v>
      </c>
      <c r="G432" s="39"/>
      <c r="H432" s="40"/>
    </row>
    <row r="433" s="2" customFormat="1" ht="16.8" customHeight="1">
      <c r="A433" s="39"/>
      <c r="B433" s="40"/>
      <c r="C433" s="256" t="s">
        <v>2169</v>
      </c>
      <c r="D433" s="256" t="s">
        <v>5160</v>
      </c>
      <c r="E433" s="20" t="s">
        <v>244</v>
      </c>
      <c r="F433" s="257">
        <v>236.90000000000001</v>
      </c>
      <c r="G433" s="39"/>
      <c r="H433" s="40"/>
    </row>
    <row r="434" s="2" customFormat="1" ht="16.8" customHeight="1">
      <c r="A434" s="39"/>
      <c r="B434" s="40"/>
      <c r="C434" s="256" t="s">
        <v>2173</v>
      </c>
      <c r="D434" s="256" t="s">
        <v>5161</v>
      </c>
      <c r="E434" s="20" t="s">
        <v>244</v>
      </c>
      <c r="F434" s="257">
        <v>236.90000000000001</v>
      </c>
      <c r="G434" s="39"/>
      <c r="H434" s="40"/>
    </row>
    <row r="435" s="2" customFormat="1" ht="16.8" customHeight="1">
      <c r="A435" s="39"/>
      <c r="B435" s="40"/>
      <c r="C435" s="256" t="s">
        <v>2186</v>
      </c>
      <c r="D435" s="256" t="s">
        <v>5162</v>
      </c>
      <c r="E435" s="20" t="s">
        <v>244</v>
      </c>
      <c r="F435" s="257">
        <v>236.90000000000001</v>
      </c>
      <c r="G435" s="39"/>
      <c r="H435" s="40"/>
    </row>
    <row r="436" s="2" customFormat="1" ht="16.8" customHeight="1">
      <c r="A436" s="39"/>
      <c r="B436" s="40"/>
      <c r="C436" s="256" t="s">
        <v>2190</v>
      </c>
      <c r="D436" s="256" t="s">
        <v>5163</v>
      </c>
      <c r="E436" s="20" t="s">
        <v>244</v>
      </c>
      <c r="F436" s="257">
        <v>236.90000000000001</v>
      </c>
      <c r="G436" s="39"/>
      <c r="H436" s="40"/>
    </row>
    <row r="437" s="2" customFormat="1" ht="16.8" customHeight="1">
      <c r="A437" s="39"/>
      <c r="B437" s="40"/>
      <c r="C437" s="256" t="s">
        <v>1603</v>
      </c>
      <c r="D437" s="256" t="s">
        <v>1604</v>
      </c>
      <c r="E437" s="20" t="s">
        <v>244</v>
      </c>
      <c r="F437" s="257">
        <v>1951.954</v>
      </c>
      <c r="G437" s="39"/>
      <c r="H437" s="40"/>
    </row>
    <row r="438" s="2" customFormat="1" ht="16.8" customHeight="1">
      <c r="A438" s="39"/>
      <c r="B438" s="40"/>
      <c r="C438" s="252" t="s">
        <v>605</v>
      </c>
      <c r="D438" s="253" t="s">
        <v>606</v>
      </c>
      <c r="E438" s="254" t="s">
        <v>3</v>
      </c>
      <c r="F438" s="255">
        <v>1173.8199999999999</v>
      </c>
      <c r="G438" s="39"/>
      <c r="H438" s="40"/>
    </row>
    <row r="439" s="2" customFormat="1" ht="16.8" customHeight="1">
      <c r="A439" s="39"/>
      <c r="B439" s="40"/>
      <c r="C439" s="256" t="s">
        <v>3</v>
      </c>
      <c r="D439" s="256" t="s">
        <v>1216</v>
      </c>
      <c r="E439" s="20" t="s">
        <v>3</v>
      </c>
      <c r="F439" s="257">
        <v>0</v>
      </c>
      <c r="G439" s="39"/>
      <c r="H439" s="40"/>
    </row>
    <row r="440" s="2" customFormat="1" ht="16.8" customHeight="1">
      <c r="A440" s="39"/>
      <c r="B440" s="40"/>
      <c r="C440" s="256" t="s">
        <v>3</v>
      </c>
      <c r="D440" s="256" t="s">
        <v>739</v>
      </c>
      <c r="E440" s="20" t="s">
        <v>3</v>
      </c>
      <c r="F440" s="257">
        <v>0</v>
      </c>
      <c r="G440" s="39"/>
      <c r="H440" s="40"/>
    </row>
    <row r="441" s="2" customFormat="1" ht="16.8" customHeight="1">
      <c r="A441" s="39"/>
      <c r="B441" s="40"/>
      <c r="C441" s="256" t="s">
        <v>3</v>
      </c>
      <c r="D441" s="256" t="s">
        <v>1217</v>
      </c>
      <c r="E441" s="20" t="s">
        <v>3</v>
      </c>
      <c r="F441" s="257">
        <v>1144.76</v>
      </c>
      <c r="G441" s="39"/>
      <c r="H441" s="40"/>
    </row>
    <row r="442" s="2" customFormat="1" ht="16.8" customHeight="1">
      <c r="A442" s="39"/>
      <c r="B442" s="40"/>
      <c r="C442" s="256" t="s">
        <v>3</v>
      </c>
      <c r="D442" s="256" t="s">
        <v>1218</v>
      </c>
      <c r="E442" s="20" t="s">
        <v>3</v>
      </c>
      <c r="F442" s="257">
        <v>4.0899999999999999</v>
      </c>
      <c r="G442" s="39"/>
      <c r="H442" s="40"/>
    </row>
    <row r="443" s="2" customFormat="1" ht="16.8" customHeight="1">
      <c r="A443" s="39"/>
      <c r="B443" s="40"/>
      <c r="C443" s="256" t="s">
        <v>3</v>
      </c>
      <c r="D443" s="256" t="s">
        <v>1219</v>
      </c>
      <c r="E443" s="20" t="s">
        <v>3</v>
      </c>
      <c r="F443" s="257">
        <v>13.26</v>
      </c>
      <c r="G443" s="39"/>
      <c r="H443" s="40"/>
    </row>
    <row r="444" s="2" customFormat="1" ht="16.8" customHeight="1">
      <c r="A444" s="39"/>
      <c r="B444" s="40"/>
      <c r="C444" s="256" t="s">
        <v>3</v>
      </c>
      <c r="D444" s="256" t="s">
        <v>1220</v>
      </c>
      <c r="E444" s="20" t="s">
        <v>3</v>
      </c>
      <c r="F444" s="257">
        <v>7.5700000000000003</v>
      </c>
      <c r="G444" s="39"/>
      <c r="H444" s="40"/>
    </row>
    <row r="445" s="2" customFormat="1" ht="16.8" customHeight="1">
      <c r="A445" s="39"/>
      <c r="B445" s="40"/>
      <c r="C445" s="256" t="s">
        <v>3</v>
      </c>
      <c r="D445" s="256" t="s">
        <v>1221</v>
      </c>
      <c r="E445" s="20" t="s">
        <v>3</v>
      </c>
      <c r="F445" s="257">
        <v>4.1399999999999997</v>
      </c>
      <c r="G445" s="39"/>
      <c r="H445" s="40"/>
    </row>
    <row r="446" s="2" customFormat="1" ht="16.8" customHeight="1">
      <c r="A446" s="39"/>
      <c r="B446" s="40"/>
      <c r="C446" s="256" t="s">
        <v>605</v>
      </c>
      <c r="D446" s="256" t="s">
        <v>695</v>
      </c>
      <c r="E446" s="20" t="s">
        <v>3</v>
      </c>
      <c r="F446" s="257">
        <v>1173.8199999999999</v>
      </c>
      <c r="G446" s="39"/>
      <c r="H446" s="40"/>
    </row>
    <row r="447" s="2" customFormat="1" ht="16.8" customHeight="1">
      <c r="A447" s="39"/>
      <c r="B447" s="40"/>
      <c r="C447" s="258" t="s">
        <v>5122</v>
      </c>
      <c r="D447" s="39"/>
      <c r="E447" s="39"/>
      <c r="F447" s="39"/>
      <c r="G447" s="39"/>
      <c r="H447" s="40"/>
    </row>
    <row r="448" s="2" customFormat="1" ht="16.8" customHeight="1">
      <c r="A448" s="39"/>
      <c r="B448" s="40"/>
      <c r="C448" s="256" t="s">
        <v>1213</v>
      </c>
      <c r="D448" s="256" t="s">
        <v>5164</v>
      </c>
      <c r="E448" s="20" t="s">
        <v>254</v>
      </c>
      <c r="F448" s="257">
        <v>123.67400000000001</v>
      </c>
      <c r="G448" s="39"/>
      <c r="H448" s="40"/>
    </row>
    <row r="449" s="2" customFormat="1">
      <c r="A449" s="39"/>
      <c r="B449" s="40"/>
      <c r="C449" s="256" t="s">
        <v>1285</v>
      </c>
      <c r="D449" s="256" t="s">
        <v>5165</v>
      </c>
      <c r="E449" s="20" t="s">
        <v>244</v>
      </c>
      <c r="F449" s="257">
        <v>1236.741</v>
      </c>
      <c r="G449" s="39"/>
      <c r="H449" s="40"/>
    </row>
    <row r="450" s="2" customFormat="1">
      <c r="A450" s="39"/>
      <c r="B450" s="40"/>
      <c r="C450" s="256" t="s">
        <v>1289</v>
      </c>
      <c r="D450" s="256" t="s">
        <v>5166</v>
      </c>
      <c r="E450" s="20" t="s">
        <v>326</v>
      </c>
      <c r="F450" s="257">
        <v>1113.067</v>
      </c>
      <c r="G450" s="39"/>
      <c r="H450" s="40"/>
    </row>
    <row r="451" s="2" customFormat="1" ht="16.8" customHeight="1">
      <c r="A451" s="39"/>
      <c r="B451" s="40"/>
      <c r="C451" s="256" t="s">
        <v>2335</v>
      </c>
      <c r="D451" s="256" t="s">
        <v>5152</v>
      </c>
      <c r="E451" s="20" t="s">
        <v>244</v>
      </c>
      <c r="F451" s="257">
        <v>1696.251</v>
      </c>
      <c r="G451" s="39"/>
      <c r="H451" s="40"/>
    </row>
    <row r="452" s="2" customFormat="1" ht="16.8" customHeight="1">
      <c r="A452" s="39"/>
      <c r="B452" s="40"/>
      <c r="C452" s="252" t="s">
        <v>608</v>
      </c>
      <c r="D452" s="253" t="s">
        <v>609</v>
      </c>
      <c r="E452" s="254" t="s">
        <v>3</v>
      </c>
      <c r="F452" s="255">
        <v>352.61000000000001</v>
      </c>
      <c r="G452" s="39"/>
      <c r="H452" s="40"/>
    </row>
    <row r="453" s="2" customFormat="1" ht="16.8" customHeight="1">
      <c r="A453" s="39"/>
      <c r="B453" s="40"/>
      <c r="C453" s="256" t="s">
        <v>3</v>
      </c>
      <c r="D453" s="256" t="s">
        <v>1522</v>
      </c>
      <c r="E453" s="20" t="s">
        <v>3</v>
      </c>
      <c r="F453" s="257">
        <v>0</v>
      </c>
      <c r="G453" s="39"/>
      <c r="H453" s="40"/>
    </row>
    <row r="454" s="2" customFormat="1" ht="16.8" customHeight="1">
      <c r="A454" s="39"/>
      <c r="B454" s="40"/>
      <c r="C454" s="256" t="s">
        <v>3</v>
      </c>
      <c r="D454" s="256" t="s">
        <v>1458</v>
      </c>
      <c r="E454" s="20" t="s">
        <v>3</v>
      </c>
      <c r="F454" s="257">
        <v>352.61000000000001</v>
      </c>
      <c r="G454" s="39"/>
      <c r="H454" s="40"/>
    </row>
    <row r="455" s="2" customFormat="1" ht="16.8" customHeight="1">
      <c r="A455" s="39"/>
      <c r="B455" s="40"/>
      <c r="C455" s="256" t="s">
        <v>608</v>
      </c>
      <c r="D455" s="256" t="s">
        <v>695</v>
      </c>
      <c r="E455" s="20" t="s">
        <v>3</v>
      </c>
      <c r="F455" s="257">
        <v>352.61000000000001</v>
      </c>
      <c r="G455" s="39"/>
      <c r="H455" s="40"/>
    </row>
    <row r="456" s="2" customFormat="1" ht="16.8" customHeight="1">
      <c r="A456" s="39"/>
      <c r="B456" s="40"/>
      <c r="C456" s="258" t="s">
        <v>5122</v>
      </c>
      <c r="D456" s="39"/>
      <c r="E456" s="39"/>
      <c r="F456" s="39"/>
      <c r="G456" s="39"/>
      <c r="H456" s="40"/>
    </row>
    <row r="457" s="2" customFormat="1">
      <c r="A457" s="39"/>
      <c r="B457" s="40"/>
      <c r="C457" s="256" t="s">
        <v>1519</v>
      </c>
      <c r="D457" s="256" t="s">
        <v>5167</v>
      </c>
      <c r="E457" s="20" t="s">
        <v>244</v>
      </c>
      <c r="F457" s="257">
        <v>1216.915</v>
      </c>
      <c r="G457" s="39"/>
      <c r="H457" s="40"/>
    </row>
    <row r="458" s="2" customFormat="1" ht="16.8" customHeight="1">
      <c r="A458" s="39"/>
      <c r="B458" s="40"/>
      <c r="C458" s="256" t="s">
        <v>1495</v>
      </c>
      <c r="D458" s="256" t="s">
        <v>5168</v>
      </c>
      <c r="E458" s="20" t="s">
        <v>244</v>
      </c>
      <c r="F458" s="257">
        <v>2261.8620000000001</v>
      </c>
      <c r="G458" s="39"/>
      <c r="H458" s="40"/>
    </row>
    <row r="459" s="2" customFormat="1" ht="16.8" customHeight="1">
      <c r="A459" s="39"/>
      <c r="B459" s="40"/>
      <c r="C459" s="256" t="s">
        <v>1540</v>
      </c>
      <c r="D459" s="256" t="s">
        <v>5169</v>
      </c>
      <c r="E459" s="20" t="s">
        <v>244</v>
      </c>
      <c r="F459" s="257">
        <v>535.90999999999997</v>
      </c>
      <c r="G459" s="39"/>
      <c r="H459" s="40"/>
    </row>
    <row r="460" s="2" customFormat="1" ht="16.8" customHeight="1">
      <c r="A460" s="39"/>
      <c r="B460" s="40"/>
      <c r="C460" s="256" t="s">
        <v>1651</v>
      </c>
      <c r="D460" s="256" t="s">
        <v>5170</v>
      </c>
      <c r="E460" s="20" t="s">
        <v>244</v>
      </c>
      <c r="F460" s="257">
        <v>352.61000000000001</v>
      </c>
      <c r="G460" s="39"/>
      <c r="H460" s="40"/>
    </row>
    <row r="461" s="2" customFormat="1" ht="16.8" customHeight="1">
      <c r="A461" s="39"/>
      <c r="B461" s="40"/>
      <c r="C461" s="252" t="s">
        <v>611</v>
      </c>
      <c r="D461" s="253" t="s">
        <v>612</v>
      </c>
      <c r="E461" s="254" t="s">
        <v>3</v>
      </c>
      <c r="F461" s="255">
        <v>352.61000000000001</v>
      </c>
      <c r="G461" s="39"/>
      <c r="H461" s="40"/>
    </row>
    <row r="462" s="2" customFormat="1" ht="16.8" customHeight="1">
      <c r="A462" s="39"/>
      <c r="B462" s="40"/>
      <c r="C462" s="256" t="s">
        <v>3</v>
      </c>
      <c r="D462" s="256" t="s">
        <v>1457</v>
      </c>
      <c r="E462" s="20" t="s">
        <v>3</v>
      </c>
      <c r="F462" s="257">
        <v>0</v>
      </c>
      <c r="G462" s="39"/>
      <c r="H462" s="40"/>
    </row>
    <row r="463" s="2" customFormat="1" ht="16.8" customHeight="1">
      <c r="A463" s="39"/>
      <c r="B463" s="40"/>
      <c r="C463" s="256" t="s">
        <v>3</v>
      </c>
      <c r="D463" s="256" t="s">
        <v>1458</v>
      </c>
      <c r="E463" s="20" t="s">
        <v>3</v>
      </c>
      <c r="F463" s="257">
        <v>352.61000000000001</v>
      </c>
      <c r="G463" s="39"/>
      <c r="H463" s="40"/>
    </row>
    <row r="464" s="2" customFormat="1" ht="16.8" customHeight="1">
      <c r="A464" s="39"/>
      <c r="B464" s="40"/>
      <c r="C464" s="256" t="s">
        <v>611</v>
      </c>
      <c r="D464" s="256" t="s">
        <v>695</v>
      </c>
      <c r="E464" s="20" t="s">
        <v>3</v>
      </c>
      <c r="F464" s="257">
        <v>352.61000000000001</v>
      </c>
      <c r="G464" s="39"/>
      <c r="H464" s="40"/>
    </row>
    <row r="465" s="2" customFormat="1" ht="16.8" customHeight="1">
      <c r="A465" s="39"/>
      <c r="B465" s="40"/>
      <c r="C465" s="258" t="s">
        <v>5122</v>
      </c>
      <c r="D465" s="39"/>
      <c r="E465" s="39"/>
      <c r="F465" s="39"/>
      <c r="G465" s="39"/>
      <c r="H465" s="40"/>
    </row>
    <row r="466" s="2" customFormat="1" ht="16.8" customHeight="1">
      <c r="A466" s="39"/>
      <c r="B466" s="40"/>
      <c r="C466" s="256" t="s">
        <v>1454</v>
      </c>
      <c r="D466" s="256" t="s">
        <v>5171</v>
      </c>
      <c r="E466" s="20" t="s">
        <v>244</v>
      </c>
      <c r="F466" s="257">
        <v>1130.931</v>
      </c>
      <c r="G466" s="39"/>
      <c r="H466" s="40"/>
    </row>
    <row r="467" s="2" customFormat="1" ht="16.8" customHeight="1">
      <c r="A467" s="39"/>
      <c r="B467" s="40"/>
      <c r="C467" s="256" t="s">
        <v>1479</v>
      </c>
      <c r="D467" s="256" t="s">
        <v>5172</v>
      </c>
      <c r="E467" s="20" t="s">
        <v>244</v>
      </c>
      <c r="F467" s="257">
        <v>1130.931</v>
      </c>
      <c r="G467" s="39"/>
      <c r="H467" s="40"/>
    </row>
    <row r="468" s="2" customFormat="1" ht="16.8" customHeight="1">
      <c r="A468" s="39"/>
      <c r="B468" s="40"/>
      <c r="C468" s="256" t="s">
        <v>1495</v>
      </c>
      <c r="D468" s="256" t="s">
        <v>5168</v>
      </c>
      <c r="E468" s="20" t="s">
        <v>244</v>
      </c>
      <c r="F468" s="257">
        <v>2261.8620000000001</v>
      </c>
      <c r="G468" s="39"/>
      <c r="H468" s="40"/>
    </row>
    <row r="469" s="2" customFormat="1" ht="16.8" customHeight="1">
      <c r="A469" s="39"/>
      <c r="B469" s="40"/>
      <c r="C469" s="252" t="s">
        <v>613</v>
      </c>
      <c r="D469" s="253" t="s">
        <v>614</v>
      </c>
      <c r="E469" s="254" t="s">
        <v>3</v>
      </c>
      <c r="F469" s="255">
        <v>183.30000000000001</v>
      </c>
      <c r="G469" s="39"/>
      <c r="H469" s="40"/>
    </row>
    <row r="470" s="2" customFormat="1" ht="16.8" customHeight="1">
      <c r="A470" s="39"/>
      <c r="B470" s="40"/>
      <c r="C470" s="256" t="s">
        <v>3</v>
      </c>
      <c r="D470" s="256" t="s">
        <v>1307</v>
      </c>
      <c r="E470" s="20" t="s">
        <v>3</v>
      </c>
      <c r="F470" s="257">
        <v>0</v>
      </c>
      <c r="G470" s="39"/>
      <c r="H470" s="40"/>
    </row>
    <row r="471" s="2" customFormat="1" ht="16.8" customHeight="1">
      <c r="A471" s="39"/>
      <c r="B471" s="40"/>
      <c r="C471" s="256" t="s">
        <v>3</v>
      </c>
      <c r="D471" s="256" t="s">
        <v>615</v>
      </c>
      <c r="E471" s="20" t="s">
        <v>3</v>
      </c>
      <c r="F471" s="257">
        <v>183.30000000000001</v>
      </c>
      <c r="G471" s="39"/>
      <c r="H471" s="40"/>
    </row>
    <row r="472" s="2" customFormat="1" ht="16.8" customHeight="1">
      <c r="A472" s="39"/>
      <c r="B472" s="40"/>
      <c r="C472" s="256" t="s">
        <v>613</v>
      </c>
      <c r="D472" s="256" t="s">
        <v>695</v>
      </c>
      <c r="E472" s="20" t="s">
        <v>3</v>
      </c>
      <c r="F472" s="257">
        <v>183.30000000000001</v>
      </c>
      <c r="G472" s="39"/>
      <c r="H472" s="40"/>
    </row>
    <row r="473" s="2" customFormat="1" ht="16.8" customHeight="1">
      <c r="A473" s="39"/>
      <c r="B473" s="40"/>
      <c r="C473" s="258" t="s">
        <v>5122</v>
      </c>
      <c r="D473" s="39"/>
      <c r="E473" s="39"/>
      <c r="F473" s="39"/>
      <c r="G473" s="39"/>
      <c r="H473" s="40"/>
    </row>
    <row r="474" s="2" customFormat="1" ht="16.8" customHeight="1">
      <c r="A474" s="39"/>
      <c r="B474" s="40"/>
      <c r="C474" s="256" t="s">
        <v>1304</v>
      </c>
      <c r="D474" s="256" t="s">
        <v>5173</v>
      </c>
      <c r="E474" s="20" t="s">
        <v>254</v>
      </c>
      <c r="F474" s="257">
        <v>51.323999999999998</v>
      </c>
      <c r="G474" s="39"/>
      <c r="H474" s="40"/>
    </row>
    <row r="475" s="2" customFormat="1" ht="16.8" customHeight="1">
      <c r="A475" s="39"/>
      <c r="B475" s="40"/>
      <c r="C475" s="256" t="s">
        <v>806</v>
      </c>
      <c r="D475" s="256" t="s">
        <v>5174</v>
      </c>
      <c r="E475" s="20" t="s">
        <v>244</v>
      </c>
      <c r="F475" s="257">
        <v>592.28999999999996</v>
      </c>
      <c r="G475" s="39"/>
      <c r="H475" s="40"/>
    </row>
    <row r="476" s="2" customFormat="1" ht="16.8" customHeight="1">
      <c r="A476" s="39"/>
      <c r="B476" s="40"/>
      <c r="C476" s="256" t="s">
        <v>1540</v>
      </c>
      <c r="D476" s="256" t="s">
        <v>5169</v>
      </c>
      <c r="E476" s="20" t="s">
        <v>244</v>
      </c>
      <c r="F476" s="257">
        <v>535.90999999999997</v>
      </c>
      <c r="G476" s="39"/>
      <c r="H476" s="40"/>
    </row>
    <row r="477" s="2" customFormat="1" ht="16.8" customHeight="1">
      <c r="A477" s="39"/>
      <c r="B477" s="40"/>
      <c r="C477" s="252" t="s">
        <v>616</v>
      </c>
      <c r="D477" s="253" t="s">
        <v>617</v>
      </c>
      <c r="E477" s="254" t="s">
        <v>3</v>
      </c>
      <c r="F477" s="255">
        <v>17.280000000000001</v>
      </c>
      <c r="G477" s="39"/>
      <c r="H477" s="40"/>
    </row>
    <row r="478" s="2" customFormat="1" ht="16.8" customHeight="1">
      <c r="A478" s="39"/>
      <c r="B478" s="40"/>
      <c r="C478" s="256" t="s">
        <v>3</v>
      </c>
      <c r="D478" s="256" t="s">
        <v>1578</v>
      </c>
      <c r="E478" s="20" t="s">
        <v>3</v>
      </c>
      <c r="F478" s="257">
        <v>0</v>
      </c>
      <c r="G478" s="39"/>
      <c r="H478" s="40"/>
    </row>
    <row r="479" s="2" customFormat="1" ht="16.8" customHeight="1">
      <c r="A479" s="39"/>
      <c r="B479" s="40"/>
      <c r="C479" s="256" t="s">
        <v>3</v>
      </c>
      <c r="D479" s="256" t="s">
        <v>696</v>
      </c>
      <c r="E479" s="20" t="s">
        <v>3</v>
      </c>
      <c r="F479" s="257">
        <v>0</v>
      </c>
      <c r="G479" s="39"/>
      <c r="H479" s="40"/>
    </row>
    <row r="480" s="2" customFormat="1" ht="16.8" customHeight="1">
      <c r="A480" s="39"/>
      <c r="B480" s="40"/>
      <c r="C480" s="256" t="s">
        <v>3</v>
      </c>
      <c r="D480" s="256" t="s">
        <v>1579</v>
      </c>
      <c r="E480" s="20" t="s">
        <v>3</v>
      </c>
      <c r="F480" s="257">
        <v>8.6400000000000006</v>
      </c>
      <c r="G480" s="39"/>
      <c r="H480" s="40"/>
    </row>
    <row r="481" s="2" customFormat="1" ht="16.8" customHeight="1">
      <c r="A481" s="39"/>
      <c r="B481" s="40"/>
      <c r="C481" s="256" t="s">
        <v>3</v>
      </c>
      <c r="D481" s="256" t="s">
        <v>701</v>
      </c>
      <c r="E481" s="20" t="s">
        <v>3</v>
      </c>
      <c r="F481" s="257">
        <v>0</v>
      </c>
      <c r="G481" s="39"/>
      <c r="H481" s="40"/>
    </row>
    <row r="482" s="2" customFormat="1" ht="16.8" customHeight="1">
      <c r="A482" s="39"/>
      <c r="B482" s="40"/>
      <c r="C482" s="256" t="s">
        <v>3</v>
      </c>
      <c r="D482" s="256" t="s">
        <v>1579</v>
      </c>
      <c r="E482" s="20" t="s">
        <v>3</v>
      </c>
      <c r="F482" s="257">
        <v>8.6400000000000006</v>
      </c>
      <c r="G482" s="39"/>
      <c r="H482" s="40"/>
    </row>
    <row r="483" s="2" customFormat="1" ht="16.8" customHeight="1">
      <c r="A483" s="39"/>
      <c r="B483" s="40"/>
      <c r="C483" s="256" t="s">
        <v>616</v>
      </c>
      <c r="D483" s="256" t="s">
        <v>695</v>
      </c>
      <c r="E483" s="20" t="s">
        <v>3</v>
      </c>
      <c r="F483" s="257">
        <v>17.280000000000001</v>
      </c>
      <c r="G483" s="39"/>
      <c r="H483" s="40"/>
    </row>
    <row r="484" s="2" customFormat="1" ht="16.8" customHeight="1">
      <c r="A484" s="39"/>
      <c r="B484" s="40"/>
      <c r="C484" s="258" t="s">
        <v>5122</v>
      </c>
      <c r="D484" s="39"/>
      <c r="E484" s="39"/>
      <c r="F484" s="39"/>
      <c r="G484" s="39"/>
      <c r="H484" s="40"/>
    </row>
    <row r="485" s="2" customFormat="1" ht="16.8" customHeight="1">
      <c r="A485" s="39"/>
      <c r="B485" s="40"/>
      <c r="C485" s="256" t="s">
        <v>1561</v>
      </c>
      <c r="D485" s="256" t="s">
        <v>5146</v>
      </c>
      <c r="E485" s="20" t="s">
        <v>244</v>
      </c>
      <c r="F485" s="257">
        <v>2674.8299999999999</v>
      </c>
      <c r="G485" s="39"/>
      <c r="H485" s="40"/>
    </row>
    <row r="486" s="2" customFormat="1" ht="16.8" customHeight="1">
      <c r="A486" s="39"/>
      <c r="B486" s="40"/>
      <c r="C486" s="256" t="s">
        <v>1258</v>
      </c>
      <c r="D486" s="256" t="s">
        <v>5147</v>
      </c>
      <c r="E486" s="20" t="s">
        <v>244</v>
      </c>
      <c r="F486" s="257">
        <v>459.50999999999999</v>
      </c>
      <c r="G486" s="39"/>
      <c r="H486" s="40"/>
    </row>
    <row r="487" s="2" customFormat="1" ht="16.8" customHeight="1">
      <c r="A487" s="39"/>
      <c r="B487" s="40"/>
      <c r="C487" s="256" t="s">
        <v>1262</v>
      </c>
      <c r="D487" s="256" t="s">
        <v>5148</v>
      </c>
      <c r="E487" s="20" t="s">
        <v>244</v>
      </c>
      <c r="F487" s="257">
        <v>2757.0599999999999</v>
      </c>
      <c r="G487" s="39"/>
      <c r="H487" s="40"/>
    </row>
    <row r="488" s="2" customFormat="1" ht="16.8" customHeight="1">
      <c r="A488" s="39"/>
      <c r="B488" s="40"/>
      <c r="C488" s="256" t="s">
        <v>1269</v>
      </c>
      <c r="D488" s="256" t="s">
        <v>5149</v>
      </c>
      <c r="E488" s="20" t="s">
        <v>244</v>
      </c>
      <c r="F488" s="257">
        <v>459.50999999999999</v>
      </c>
      <c r="G488" s="39"/>
      <c r="H488" s="40"/>
    </row>
    <row r="489" s="2" customFormat="1" ht="16.8" customHeight="1">
      <c r="A489" s="39"/>
      <c r="B489" s="40"/>
      <c r="C489" s="256" t="s">
        <v>1281</v>
      </c>
      <c r="D489" s="256" t="s">
        <v>5175</v>
      </c>
      <c r="E489" s="20" t="s">
        <v>244</v>
      </c>
      <c r="F489" s="257">
        <v>318.92000000000002</v>
      </c>
      <c r="G489" s="39"/>
      <c r="H489" s="40"/>
    </row>
    <row r="490" s="2" customFormat="1">
      <c r="A490" s="39"/>
      <c r="B490" s="40"/>
      <c r="C490" s="256" t="s">
        <v>1295</v>
      </c>
      <c r="D490" s="256" t="s">
        <v>5150</v>
      </c>
      <c r="E490" s="20" t="s">
        <v>326</v>
      </c>
      <c r="F490" s="257">
        <v>2135.8710000000001</v>
      </c>
      <c r="G490" s="39"/>
      <c r="H490" s="40"/>
    </row>
    <row r="491" s="2" customFormat="1" ht="16.8" customHeight="1">
      <c r="A491" s="39"/>
      <c r="B491" s="40"/>
      <c r="C491" s="256" t="s">
        <v>1668</v>
      </c>
      <c r="D491" s="256" t="s">
        <v>5151</v>
      </c>
      <c r="E491" s="20" t="s">
        <v>244</v>
      </c>
      <c r="F491" s="257">
        <v>2373.1900000000001</v>
      </c>
      <c r="G491" s="39"/>
      <c r="H491" s="40"/>
    </row>
    <row r="492" s="2" customFormat="1" ht="16.8" customHeight="1">
      <c r="A492" s="39"/>
      <c r="B492" s="40"/>
      <c r="C492" s="256" t="s">
        <v>2317</v>
      </c>
      <c r="D492" s="256" t="s">
        <v>5176</v>
      </c>
      <c r="E492" s="20" t="s">
        <v>244</v>
      </c>
      <c r="F492" s="257">
        <v>989.34400000000005</v>
      </c>
      <c r="G492" s="39"/>
      <c r="H492" s="40"/>
    </row>
    <row r="493" s="2" customFormat="1" ht="16.8" customHeight="1">
      <c r="A493" s="39"/>
      <c r="B493" s="40"/>
      <c r="C493" s="256" t="s">
        <v>2335</v>
      </c>
      <c r="D493" s="256" t="s">
        <v>5152</v>
      </c>
      <c r="E493" s="20" t="s">
        <v>244</v>
      </c>
      <c r="F493" s="257">
        <v>1696.251</v>
      </c>
      <c r="G493" s="39"/>
      <c r="H493" s="40"/>
    </row>
    <row r="494" s="2" customFormat="1" ht="16.8" customHeight="1">
      <c r="A494" s="39"/>
      <c r="B494" s="40"/>
      <c r="C494" s="256" t="s">
        <v>2339</v>
      </c>
      <c r="D494" s="256" t="s">
        <v>5177</v>
      </c>
      <c r="E494" s="20" t="s">
        <v>244</v>
      </c>
      <c r="F494" s="257">
        <v>318.92000000000002</v>
      </c>
      <c r="G494" s="39"/>
      <c r="H494" s="40"/>
    </row>
    <row r="495" s="2" customFormat="1" ht="16.8" customHeight="1">
      <c r="A495" s="39"/>
      <c r="B495" s="40"/>
      <c r="C495" s="256" t="s">
        <v>1598</v>
      </c>
      <c r="D495" s="256" t="s">
        <v>1599</v>
      </c>
      <c r="E495" s="20" t="s">
        <v>244</v>
      </c>
      <c r="F495" s="257">
        <v>17.626000000000001</v>
      </c>
      <c r="G495" s="39"/>
      <c r="H495" s="40"/>
    </row>
    <row r="496" s="2" customFormat="1" ht="16.8" customHeight="1">
      <c r="A496" s="39"/>
      <c r="B496" s="40"/>
      <c r="C496" s="252" t="s">
        <v>619</v>
      </c>
      <c r="D496" s="253" t="s">
        <v>620</v>
      </c>
      <c r="E496" s="254" t="s">
        <v>3</v>
      </c>
      <c r="F496" s="255">
        <v>301.63999999999999</v>
      </c>
      <c r="G496" s="39"/>
      <c r="H496" s="40"/>
    </row>
    <row r="497" s="2" customFormat="1" ht="16.8" customHeight="1">
      <c r="A497" s="39"/>
      <c r="B497" s="40"/>
      <c r="C497" s="256" t="s">
        <v>3</v>
      </c>
      <c r="D497" s="256" t="s">
        <v>1580</v>
      </c>
      <c r="E497" s="20" t="s">
        <v>3</v>
      </c>
      <c r="F497" s="257">
        <v>0</v>
      </c>
      <c r="G497" s="39"/>
      <c r="H497" s="40"/>
    </row>
    <row r="498" s="2" customFormat="1" ht="16.8" customHeight="1">
      <c r="A498" s="39"/>
      <c r="B498" s="40"/>
      <c r="C498" s="256" t="s">
        <v>3</v>
      </c>
      <c r="D498" s="256" t="s">
        <v>696</v>
      </c>
      <c r="E498" s="20" t="s">
        <v>3</v>
      </c>
      <c r="F498" s="257">
        <v>0</v>
      </c>
      <c r="G498" s="39"/>
      <c r="H498" s="40"/>
    </row>
    <row r="499" s="2" customFormat="1" ht="16.8" customHeight="1">
      <c r="A499" s="39"/>
      <c r="B499" s="40"/>
      <c r="C499" s="256" t="s">
        <v>3</v>
      </c>
      <c r="D499" s="256" t="s">
        <v>1581</v>
      </c>
      <c r="E499" s="20" t="s">
        <v>3</v>
      </c>
      <c r="F499" s="257">
        <v>150.81999999999999</v>
      </c>
      <c r="G499" s="39"/>
      <c r="H499" s="40"/>
    </row>
    <row r="500" s="2" customFormat="1" ht="16.8" customHeight="1">
      <c r="A500" s="39"/>
      <c r="B500" s="40"/>
      <c r="C500" s="256" t="s">
        <v>3</v>
      </c>
      <c r="D500" s="256" t="s">
        <v>701</v>
      </c>
      <c r="E500" s="20" t="s">
        <v>3</v>
      </c>
      <c r="F500" s="257">
        <v>0</v>
      </c>
      <c r="G500" s="39"/>
      <c r="H500" s="40"/>
    </row>
    <row r="501" s="2" customFormat="1" ht="16.8" customHeight="1">
      <c r="A501" s="39"/>
      <c r="B501" s="40"/>
      <c r="C501" s="256" t="s">
        <v>3</v>
      </c>
      <c r="D501" s="256" t="s">
        <v>1581</v>
      </c>
      <c r="E501" s="20" t="s">
        <v>3</v>
      </c>
      <c r="F501" s="257">
        <v>150.81999999999999</v>
      </c>
      <c r="G501" s="39"/>
      <c r="H501" s="40"/>
    </row>
    <row r="502" s="2" customFormat="1" ht="16.8" customHeight="1">
      <c r="A502" s="39"/>
      <c r="B502" s="40"/>
      <c r="C502" s="256" t="s">
        <v>619</v>
      </c>
      <c r="D502" s="256" t="s">
        <v>695</v>
      </c>
      <c r="E502" s="20" t="s">
        <v>3</v>
      </c>
      <c r="F502" s="257">
        <v>301.63999999999999</v>
      </c>
      <c r="G502" s="39"/>
      <c r="H502" s="40"/>
    </row>
    <row r="503" s="2" customFormat="1" ht="16.8" customHeight="1">
      <c r="A503" s="39"/>
      <c r="B503" s="40"/>
      <c r="C503" s="258" t="s">
        <v>5122</v>
      </c>
      <c r="D503" s="39"/>
      <c r="E503" s="39"/>
      <c r="F503" s="39"/>
      <c r="G503" s="39"/>
      <c r="H503" s="40"/>
    </row>
    <row r="504" s="2" customFormat="1" ht="16.8" customHeight="1">
      <c r="A504" s="39"/>
      <c r="B504" s="40"/>
      <c r="C504" s="256" t="s">
        <v>1561</v>
      </c>
      <c r="D504" s="256" t="s">
        <v>5146</v>
      </c>
      <c r="E504" s="20" t="s">
        <v>244</v>
      </c>
      <c r="F504" s="257">
        <v>2674.8299999999999</v>
      </c>
      <c r="G504" s="39"/>
      <c r="H504" s="40"/>
    </row>
    <row r="505" s="2" customFormat="1" ht="16.8" customHeight="1">
      <c r="A505" s="39"/>
      <c r="B505" s="40"/>
      <c r="C505" s="256" t="s">
        <v>1258</v>
      </c>
      <c r="D505" s="256" t="s">
        <v>5147</v>
      </c>
      <c r="E505" s="20" t="s">
        <v>244</v>
      </c>
      <c r="F505" s="257">
        <v>459.50999999999999</v>
      </c>
      <c r="G505" s="39"/>
      <c r="H505" s="40"/>
    </row>
    <row r="506" s="2" customFormat="1" ht="16.8" customHeight="1">
      <c r="A506" s="39"/>
      <c r="B506" s="40"/>
      <c r="C506" s="256" t="s">
        <v>1262</v>
      </c>
      <c r="D506" s="256" t="s">
        <v>5148</v>
      </c>
      <c r="E506" s="20" t="s">
        <v>244</v>
      </c>
      <c r="F506" s="257">
        <v>2757.0599999999999</v>
      </c>
      <c r="G506" s="39"/>
      <c r="H506" s="40"/>
    </row>
    <row r="507" s="2" customFormat="1" ht="16.8" customHeight="1">
      <c r="A507" s="39"/>
      <c r="B507" s="40"/>
      <c r="C507" s="256" t="s">
        <v>1269</v>
      </c>
      <c r="D507" s="256" t="s">
        <v>5149</v>
      </c>
      <c r="E507" s="20" t="s">
        <v>244</v>
      </c>
      <c r="F507" s="257">
        <v>459.50999999999999</v>
      </c>
      <c r="G507" s="39"/>
      <c r="H507" s="40"/>
    </row>
    <row r="508" s="2" customFormat="1" ht="16.8" customHeight="1">
      <c r="A508" s="39"/>
      <c r="B508" s="40"/>
      <c r="C508" s="256" t="s">
        <v>1281</v>
      </c>
      <c r="D508" s="256" t="s">
        <v>5175</v>
      </c>
      <c r="E508" s="20" t="s">
        <v>244</v>
      </c>
      <c r="F508" s="257">
        <v>318.92000000000002</v>
      </c>
      <c r="G508" s="39"/>
      <c r="H508" s="40"/>
    </row>
    <row r="509" s="2" customFormat="1">
      <c r="A509" s="39"/>
      <c r="B509" s="40"/>
      <c r="C509" s="256" t="s">
        <v>1295</v>
      </c>
      <c r="D509" s="256" t="s">
        <v>5150</v>
      </c>
      <c r="E509" s="20" t="s">
        <v>326</v>
      </c>
      <c r="F509" s="257">
        <v>2135.8710000000001</v>
      </c>
      <c r="G509" s="39"/>
      <c r="H509" s="40"/>
    </row>
    <row r="510" s="2" customFormat="1" ht="16.8" customHeight="1">
      <c r="A510" s="39"/>
      <c r="B510" s="40"/>
      <c r="C510" s="256" t="s">
        <v>1668</v>
      </c>
      <c r="D510" s="256" t="s">
        <v>5151</v>
      </c>
      <c r="E510" s="20" t="s">
        <v>244</v>
      </c>
      <c r="F510" s="257">
        <v>2373.1900000000001</v>
      </c>
      <c r="G510" s="39"/>
      <c r="H510" s="40"/>
    </row>
    <row r="511" s="2" customFormat="1" ht="16.8" customHeight="1">
      <c r="A511" s="39"/>
      <c r="B511" s="40"/>
      <c r="C511" s="256" t="s">
        <v>2335</v>
      </c>
      <c r="D511" s="256" t="s">
        <v>5152</v>
      </c>
      <c r="E511" s="20" t="s">
        <v>244</v>
      </c>
      <c r="F511" s="257">
        <v>1696.251</v>
      </c>
      <c r="G511" s="39"/>
      <c r="H511" s="40"/>
    </row>
    <row r="512" s="2" customFormat="1" ht="16.8" customHeight="1">
      <c r="A512" s="39"/>
      <c r="B512" s="40"/>
      <c r="C512" s="256" t="s">
        <v>2339</v>
      </c>
      <c r="D512" s="256" t="s">
        <v>5177</v>
      </c>
      <c r="E512" s="20" t="s">
        <v>244</v>
      </c>
      <c r="F512" s="257">
        <v>318.92000000000002</v>
      </c>
      <c r="G512" s="39"/>
      <c r="H512" s="40"/>
    </row>
    <row r="513" s="2" customFormat="1" ht="16.8" customHeight="1">
      <c r="A513" s="39"/>
      <c r="B513" s="40"/>
      <c r="C513" s="256" t="s">
        <v>1589</v>
      </c>
      <c r="D513" s="256" t="s">
        <v>1590</v>
      </c>
      <c r="E513" s="20" t="s">
        <v>244</v>
      </c>
      <c r="F513" s="257">
        <v>307.673</v>
      </c>
      <c r="G513" s="39"/>
      <c r="H513" s="40"/>
    </row>
    <row r="514" s="2" customFormat="1" ht="16.8" customHeight="1">
      <c r="A514" s="39"/>
      <c r="B514" s="40"/>
      <c r="C514" s="256" t="s">
        <v>1594</v>
      </c>
      <c r="D514" s="256" t="s">
        <v>1595</v>
      </c>
      <c r="E514" s="20" t="s">
        <v>244</v>
      </c>
      <c r="F514" s="257">
        <v>307.673</v>
      </c>
      <c r="G514" s="39"/>
      <c r="H514" s="40"/>
    </row>
    <row r="515" s="2" customFormat="1" ht="16.8" customHeight="1">
      <c r="A515" s="39"/>
      <c r="B515" s="40"/>
      <c r="C515" s="252" t="s">
        <v>622</v>
      </c>
      <c r="D515" s="253" t="s">
        <v>623</v>
      </c>
      <c r="E515" s="254" t="s">
        <v>3</v>
      </c>
      <c r="F515" s="255">
        <v>538.01999999999998</v>
      </c>
      <c r="G515" s="39"/>
      <c r="H515" s="40"/>
    </row>
    <row r="516" s="2" customFormat="1" ht="16.8" customHeight="1">
      <c r="A516" s="39"/>
      <c r="B516" s="40"/>
      <c r="C516" s="256" t="s">
        <v>3</v>
      </c>
      <c r="D516" s="256" t="s">
        <v>992</v>
      </c>
      <c r="E516" s="20" t="s">
        <v>3</v>
      </c>
      <c r="F516" s="257">
        <v>0</v>
      </c>
      <c r="G516" s="39"/>
      <c r="H516" s="40"/>
    </row>
    <row r="517" s="2" customFormat="1" ht="16.8" customHeight="1">
      <c r="A517" s="39"/>
      <c r="B517" s="40"/>
      <c r="C517" s="256" t="s">
        <v>3</v>
      </c>
      <c r="D517" s="256" t="s">
        <v>993</v>
      </c>
      <c r="E517" s="20" t="s">
        <v>3</v>
      </c>
      <c r="F517" s="257">
        <v>0</v>
      </c>
      <c r="G517" s="39"/>
      <c r="H517" s="40"/>
    </row>
    <row r="518" s="2" customFormat="1" ht="16.8" customHeight="1">
      <c r="A518" s="39"/>
      <c r="B518" s="40"/>
      <c r="C518" s="256" t="s">
        <v>3</v>
      </c>
      <c r="D518" s="256" t="s">
        <v>994</v>
      </c>
      <c r="E518" s="20" t="s">
        <v>3</v>
      </c>
      <c r="F518" s="257">
        <v>334.76799999999997</v>
      </c>
      <c r="G518" s="39"/>
      <c r="H518" s="40"/>
    </row>
    <row r="519" s="2" customFormat="1" ht="16.8" customHeight="1">
      <c r="A519" s="39"/>
      <c r="B519" s="40"/>
      <c r="C519" s="256" t="s">
        <v>3</v>
      </c>
      <c r="D519" s="256" t="s">
        <v>995</v>
      </c>
      <c r="E519" s="20" t="s">
        <v>3</v>
      </c>
      <c r="F519" s="257">
        <v>0</v>
      </c>
      <c r="G519" s="39"/>
      <c r="H519" s="40"/>
    </row>
    <row r="520" s="2" customFormat="1" ht="16.8" customHeight="1">
      <c r="A520" s="39"/>
      <c r="B520" s="40"/>
      <c r="C520" s="256" t="s">
        <v>3</v>
      </c>
      <c r="D520" s="256" t="s">
        <v>996</v>
      </c>
      <c r="E520" s="20" t="s">
        <v>3</v>
      </c>
      <c r="F520" s="257">
        <v>203.25200000000001</v>
      </c>
      <c r="G520" s="39"/>
      <c r="H520" s="40"/>
    </row>
    <row r="521" s="2" customFormat="1" ht="16.8" customHeight="1">
      <c r="A521" s="39"/>
      <c r="B521" s="40"/>
      <c r="C521" s="256" t="s">
        <v>622</v>
      </c>
      <c r="D521" s="256" t="s">
        <v>251</v>
      </c>
      <c r="E521" s="20" t="s">
        <v>3</v>
      </c>
      <c r="F521" s="257">
        <v>538.01999999999998</v>
      </c>
      <c r="G521" s="39"/>
      <c r="H521" s="40"/>
    </row>
    <row r="522" s="2" customFormat="1" ht="16.8" customHeight="1">
      <c r="A522" s="39"/>
      <c r="B522" s="40"/>
      <c r="C522" s="258" t="s">
        <v>5122</v>
      </c>
      <c r="D522" s="39"/>
      <c r="E522" s="39"/>
      <c r="F522" s="39"/>
      <c r="G522" s="39"/>
      <c r="H522" s="40"/>
    </row>
    <row r="523" s="2" customFormat="1">
      <c r="A523" s="39"/>
      <c r="B523" s="40"/>
      <c r="C523" s="256" t="s">
        <v>989</v>
      </c>
      <c r="D523" s="256" t="s">
        <v>5178</v>
      </c>
      <c r="E523" s="20" t="s">
        <v>244</v>
      </c>
      <c r="F523" s="257">
        <v>538.01999999999998</v>
      </c>
      <c r="G523" s="39"/>
      <c r="H523" s="40"/>
    </row>
    <row r="524" s="2" customFormat="1">
      <c r="A524" s="39"/>
      <c r="B524" s="40"/>
      <c r="C524" s="256" t="s">
        <v>1025</v>
      </c>
      <c r="D524" s="256" t="s">
        <v>5179</v>
      </c>
      <c r="E524" s="20" t="s">
        <v>244</v>
      </c>
      <c r="F524" s="257">
        <v>538.01999999999998</v>
      </c>
      <c r="G524" s="39"/>
      <c r="H524" s="40"/>
    </row>
    <row r="525" s="2" customFormat="1" ht="16.8" customHeight="1">
      <c r="A525" s="39"/>
      <c r="B525" s="40"/>
      <c r="C525" s="256" t="s">
        <v>1182</v>
      </c>
      <c r="D525" s="256" t="s">
        <v>5129</v>
      </c>
      <c r="E525" s="20" t="s">
        <v>244</v>
      </c>
      <c r="F525" s="257">
        <v>2351.096</v>
      </c>
      <c r="G525" s="39"/>
      <c r="H525" s="40"/>
    </row>
    <row r="526" s="2" customFormat="1" ht="16.8" customHeight="1">
      <c r="A526" s="39"/>
      <c r="B526" s="40"/>
      <c r="C526" s="256" t="s">
        <v>997</v>
      </c>
      <c r="D526" s="256" t="s">
        <v>998</v>
      </c>
      <c r="E526" s="20" t="s">
        <v>244</v>
      </c>
      <c r="F526" s="257">
        <v>548.77999999999997</v>
      </c>
      <c r="G526" s="39"/>
      <c r="H526" s="40"/>
    </row>
    <row r="527" s="2" customFormat="1" ht="16.8" customHeight="1">
      <c r="A527" s="39"/>
      <c r="B527" s="40"/>
      <c r="C527" s="252" t="s">
        <v>625</v>
      </c>
      <c r="D527" s="253" t="s">
        <v>626</v>
      </c>
      <c r="E527" s="254" t="s">
        <v>3</v>
      </c>
      <c r="F527" s="255">
        <v>62.920999999999999</v>
      </c>
      <c r="G527" s="39"/>
      <c r="H527" s="40"/>
    </row>
    <row r="528" s="2" customFormat="1" ht="16.8" customHeight="1">
      <c r="A528" s="39"/>
      <c r="B528" s="40"/>
      <c r="C528" s="256" t="s">
        <v>3</v>
      </c>
      <c r="D528" s="256" t="s">
        <v>626</v>
      </c>
      <c r="E528" s="20" t="s">
        <v>3</v>
      </c>
      <c r="F528" s="257">
        <v>0</v>
      </c>
      <c r="G528" s="39"/>
      <c r="H528" s="40"/>
    </row>
    <row r="529" s="2" customFormat="1" ht="16.8" customHeight="1">
      <c r="A529" s="39"/>
      <c r="B529" s="40"/>
      <c r="C529" s="256" t="s">
        <v>3</v>
      </c>
      <c r="D529" s="256" t="s">
        <v>1222</v>
      </c>
      <c r="E529" s="20" t="s">
        <v>3</v>
      </c>
      <c r="F529" s="257">
        <v>62.920999999999999</v>
      </c>
      <c r="G529" s="39"/>
      <c r="H529" s="40"/>
    </row>
    <row r="530" s="2" customFormat="1" ht="16.8" customHeight="1">
      <c r="A530" s="39"/>
      <c r="B530" s="40"/>
      <c r="C530" s="256" t="s">
        <v>625</v>
      </c>
      <c r="D530" s="256" t="s">
        <v>695</v>
      </c>
      <c r="E530" s="20" t="s">
        <v>3</v>
      </c>
      <c r="F530" s="257">
        <v>62.920999999999999</v>
      </c>
      <c r="G530" s="39"/>
      <c r="H530" s="40"/>
    </row>
    <row r="531" s="2" customFormat="1" ht="16.8" customHeight="1">
      <c r="A531" s="39"/>
      <c r="B531" s="40"/>
      <c r="C531" s="258" t="s">
        <v>5122</v>
      </c>
      <c r="D531" s="39"/>
      <c r="E531" s="39"/>
      <c r="F531" s="39"/>
      <c r="G531" s="39"/>
      <c r="H531" s="40"/>
    </row>
    <row r="532" s="2" customFormat="1" ht="16.8" customHeight="1">
      <c r="A532" s="39"/>
      <c r="B532" s="40"/>
      <c r="C532" s="256" t="s">
        <v>1213</v>
      </c>
      <c r="D532" s="256" t="s">
        <v>5164</v>
      </c>
      <c r="E532" s="20" t="s">
        <v>254</v>
      </c>
      <c r="F532" s="257">
        <v>123.67400000000001</v>
      </c>
      <c r="G532" s="39"/>
      <c r="H532" s="40"/>
    </row>
    <row r="533" s="2" customFormat="1" ht="16.8" customHeight="1">
      <c r="A533" s="39"/>
      <c r="B533" s="40"/>
      <c r="C533" s="256" t="s">
        <v>1208</v>
      </c>
      <c r="D533" s="256" t="s">
        <v>5180</v>
      </c>
      <c r="E533" s="20" t="s">
        <v>254</v>
      </c>
      <c r="F533" s="257">
        <v>3.1459999999999999</v>
      </c>
      <c r="G533" s="39"/>
      <c r="H533" s="40"/>
    </row>
    <row r="534" s="2" customFormat="1" ht="16.8" customHeight="1">
      <c r="A534" s="39"/>
      <c r="B534" s="40"/>
      <c r="C534" s="256" t="s">
        <v>1226</v>
      </c>
      <c r="D534" s="256" t="s">
        <v>5181</v>
      </c>
      <c r="E534" s="20" t="s">
        <v>254</v>
      </c>
      <c r="F534" s="257">
        <v>12.584</v>
      </c>
      <c r="G534" s="39"/>
      <c r="H534" s="40"/>
    </row>
    <row r="535" s="2" customFormat="1" ht="16.8" customHeight="1">
      <c r="A535" s="39"/>
      <c r="B535" s="40"/>
      <c r="C535" s="256" t="s">
        <v>1231</v>
      </c>
      <c r="D535" s="256" t="s">
        <v>5182</v>
      </c>
      <c r="E535" s="20" t="s">
        <v>254</v>
      </c>
      <c r="F535" s="257">
        <v>12.584</v>
      </c>
      <c r="G535" s="39"/>
      <c r="H535" s="40"/>
    </row>
    <row r="536" s="2" customFormat="1" ht="16.8" customHeight="1">
      <c r="A536" s="39"/>
      <c r="B536" s="40"/>
      <c r="C536" s="256" t="s">
        <v>1235</v>
      </c>
      <c r="D536" s="256" t="s">
        <v>5183</v>
      </c>
      <c r="E536" s="20" t="s">
        <v>254</v>
      </c>
      <c r="F536" s="257">
        <v>12.584</v>
      </c>
      <c r="G536" s="39"/>
      <c r="H536" s="40"/>
    </row>
    <row r="537" s="2" customFormat="1" ht="16.8" customHeight="1">
      <c r="A537" s="39"/>
      <c r="B537" s="40"/>
      <c r="C537" s="256" t="s">
        <v>1243</v>
      </c>
      <c r="D537" s="256" t="s">
        <v>5184</v>
      </c>
      <c r="E537" s="20" t="s">
        <v>279</v>
      </c>
      <c r="F537" s="257">
        <v>0.41499999999999998</v>
      </c>
      <c r="G537" s="39"/>
      <c r="H537" s="40"/>
    </row>
    <row r="538" s="2" customFormat="1">
      <c r="A538" s="39"/>
      <c r="B538" s="40"/>
      <c r="C538" s="256" t="s">
        <v>1285</v>
      </c>
      <c r="D538" s="256" t="s">
        <v>5165</v>
      </c>
      <c r="E538" s="20" t="s">
        <v>244</v>
      </c>
      <c r="F538" s="257">
        <v>1236.741</v>
      </c>
      <c r="G538" s="39"/>
      <c r="H538" s="40"/>
    </row>
    <row r="539" s="2" customFormat="1">
      <c r="A539" s="39"/>
      <c r="B539" s="40"/>
      <c r="C539" s="256" t="s">
        <v>1289</v>
      </c>
      <c r="D539" s="256" t="s">
        <v>5166</v>
      </c>
      <c r="E539" s="20" t="s">
        <v>326</v>
      </c>
      <c r="F539" s="257">
        <v>1113.067</v>
      </c>
      <c r="G539" s="39"/>
      <c r="H539" s="40"/>
    </row>
    <row r="540" s="2" customFormat="1" ht="16.8" customHeight="1">
      <c r="A540" s="39"/>
      <c r="B540" s="40"/>
      <c r="C540" s="256" t="s">
        <v>2335</v>
      </c>
      <c r="D540" s="256" t="s">
        <v>5152</v>
      </c>
      <c r="E540" s="20" t="s">
        <v>244</v>
      </c>
      <c r="F540" s="257">
        <v>1696.251</v>
      </c>
      <c r="G540" s="39"/>
      <c r="H540" s="40"/>
    </row>
    <row r="541" s="2" customFormat="1" ht="16.8" customHeight="1">
      <c r="A541" s="39"/>
      <c r="B541" s="40"/>
      <c r="C541" s="252" t="s">
        <v>628</v>
      </c>
      <c r="D541" s="253" t="s">
        <v>629</v>
      </c>
      <c r="E541" s="254" t="s">
        <v>3</v>
      </c>
      <c r="F541" s="255">
        <v>778.32100000000003</v>
      </c>
      <c r="G541" s="39"/>
      <c r="H541" s="40"/>
    </row>
    <row r="542" s="2" customFormat="1" ht="16.8" customHeight="1">
      <c r="A542" s="39"/>
      <c r="B542" s="40"/>
      <c r="C542" s="256" t="s">
        <v>3</v>
      </c>
      <c r="D542" s="256" t="s">
        <v>1654</v>
      </c>
      <c r="E542" s="20" t="s">
        <v>3</v>
      </c>
      <c r="F542" s="257">
        <v>0</v>
      </c>
      <c r="G542" s="39"/>
      <c r="H542" s="40"/>
    </row>
    <row r="543" s="2" customFormat="1" ht="16.8" customHeight="1">
      <c r="A543" s="39"/>
      <c r="B543" s="40"/>
      <c r="C543" s="256" t="s">
        <v>3</v>
      </c>
      <c r="D543" s="256" t="s">
        <v>1655</v>
      </c>
      <c r="E543" s="20" t="s">
        <v>3</v>
      </c>
      <c r="F543" s="257">
        <v>796.51099999999997</v>
      </c>
      <c r="G543" s="39"/>
      <c r="H543" s="40"/>
    </row>
    <row r="544" s="2" customFormat="1" ht="16.8" customHeight="1">
      <c r="A544" s="39"/>
      <c r="B544" s="40"/>
      <c r="C544" s="256" t="s">
        <v>3</v>
      </c>
      <c r="D544" s="256" t="s">
        <v>691</v>
      </c>
      <c r="E544" s="20" t="s">
        <v>3</v>
      </c>
      <c r="F544" s="257">
        <v>0</v>
      </c>
      <c r="G544" s="39"/>
      <c r="H544" s="40"/>
    </row>
    <row r="545" s="2" customFormat="1" ht="16.8" customHeight="1">
      <c r="A545" s="39"/>
      <c r="B545" s="40"/>
      <c r="C545" s="256" t="s">
        <v>3</v>
      </c>
      <c r="D545" s="256" t="s">
        <v>1656</v>
      </c>
      <c r="E545" s="20" t="s">
        <v>3</v>
      </c>
      <c r="F545" s="257">
        <v>-18.190000000000001</v>
      </c>
      <c r="G545" s="39"/>
      <c r="H545" s="40"/>
    </row>
    <row r="546" s="2" customFormat="1" ht="16.8" customHeight="1">
      <c r="A546" s="39"/>
      <c r="B546" s="40"/>
      <c r="C546" s="256" t="s">
        <v>628</v>
      </c>
      <c r="D546" s="256" t="s">
        <v>251</v>
      </c>
      <c r="E546" s="20" t="s">
        <v>3</v>
      </c>
      <c r="F546" s="257">
        <v>778.32100000000003</v>
      </c>
      <c r="G546" s="39"/>
      <c r="H546" s="40"/>
    </row>
    <row r="547" s="2" customFormat="1" ht="16.8" customHeight="1">
      <c r="A547" s="39"/>
      <c r="B547" s="40"/>
      <c r="C547" s="258" t="s">
        <v>5122</v>
      </c>
      <c r="D547" s="39"/>
      <c r="E547" s="39"/>
      <c r="F547" s="39"/>
      <c r="G547" s="39"/>
      <c r="H547" s="40"/>
    </row>
    <row r="548" s="2" customFormat="1" ht="16.8" customHeight="1">
      <c r="A548" s="39"/>
      <c r="B548" s="40"/>
      <c r="C548" s="256" t="s">
        <v>1651</v>
      </c>
      <c r="D548" s="256" t="s">
        <v>5170</v>
      </c>
      <c r="E548" s="20" t="s">
        <v>244</v>
      </c>
      <c r="F548" s="257">
        <v>778.32100000000003</v>
      </c>
      <c r="G548" s="39"/>
      <c r="H548" s="40"/>
    </row>
    <row r="549" s="2" customFormat="1" ht="16.8" customHeight="1">
      <c r="A549" s="39"/>
      <c r="B549" s="40"/>
      <c r="C549" s="256" t="s">
        <v>1454</v>
      </c>
      <c r="D549" s="256" t="s">
        <v>5171</v>
      </c>
      <c r="E549" s="20" t="s">
        <v>244</v>
      </c>
      <c r="F549" s="257">
        <v>1130.931</v>
      </c>
      <c r="G549" s="39"/>
      <c r="H549" s="40"/>
    </row>
    <row r="550" s="2" customFormat="1" ht="16.8" customHeight="1">
      <c r="A550" s="39"/>
      <c r="B550" s="40"/>
      <c r="C550" s="256" t="s">
        <v>1479</v>
      </c>
      <c r="D550" s="256" t="s">
        <v>5172</v>
      </c>
      <c r="E550" s="20" t="s">
        <v>244</v>
      </c>
      <c r="F550" s="257">
        <v>1130.931</v>
      </c>
      <c r="G550" s="39"/>
      <c r="H550" s="40"/>
    </row>
    <row r="551" s="2" customFormat="1" ht="16.8" customHeight="1">
      <c r="A551" s="39"/>
      <c r="B551" s="40"/>
      <c r="C551" s="256" t="s">
        <v>1495</v>
      </c>
      <c r="D551" s="256" t="s">
        <v>5168</v>
      </c>
      <c r="E551" s="20" t="s">
        <v>244</v>
      </c>
      <c r="F551" s="257">
        <v>2261.8620000000001</v>
      </c>
      <c r="G551" s="39"/>
      <c r="H551" s="40"/>
    </row>
    <row r="552" s="2" customFormat="1">
      <c r="A552" s="39"/>
      <c r="B552" s="40"/>
      <c r="C552" s="256" t="s">
        <v>1519</v>
      </c>
      <c r="D552" s="256" t="s">
        <v>5167</v>
      </c>
      <c r="E552" s="20" t="s">
        <v>244</v>
      </c>
      <c r="F552" s="257">
        <v>1216.915</v>
      </c>
      <c r="G552" s="39"/>
      <c r="H552" s="40"/>
    </row>
    <row r="553" s="2" customFormat="1" ht="16.8" customHeight="1">
      <c r="A553" s="39"/>
      <c r="B553" s="40"/>
      <c r="C553" s="256" t="s">
        <v>1531</v>
      </c>
      <c r="D553" s="256" t="s">
        <v>5185</v>
      </c>
      <c r="E553" s="20" t="s">
        <v>326</v>
      </c>
      <c r="F553" s="257">
        <v>389.161</v>
      </c>
      <c r="G553" s="39"/>
      <c r="H553" s="40"/>
    </row>
    <row r="554" s="2" customFormat="1">
      <c r="A554" s="39"/>
      <c r="B554" s="40"/>
      <c r="C554" s="256" t="s">
        <v>1548</v>
      </c>
      <c r="D554" s="256" t="s">
        <v>5186</v>
      </c>
      <c r="E554" s="20" t="s">
        <v>244</v>
      </c>
      <c r="F554" s="257">
        <v>778.32100000000003</v>
      </c>
      <c r="G554" s="39"/>
      <c r="H554" s="40"/>
    </row>
    <row r="555" s="2" customFormat="1" ht="16.8" customHeight="1">
      <c r="A555" s="39"/>
      <c r="B555" s="40"/>
      <c r="C555" s="256" t="s">
        <v>1642</v>
      </c>
      <c r="D555" s="256" t="s">
        <v>5187</v>
      </c>
      <c r="E555" s="20" t="s">
        <v>244</v>
      </c>
      <c r="F555" s="257">
        <v>778.32100000000003</v>
      </c>
      <c r="G555" s="39"/>
      <c r="H555" s="40"/>
    </row>
    <row r="556" s="2" customFormat="1" ht="16.8" customHeight="1">
      <c r="A556" s="39"/>
      <c r="B556" s="40"/>
      <c r="C556" s="256" t="s">
        <v>1646</v>
      </c>
      <c r="D556" s="256" t="s">
        <v>1647</v>
      </c>
      <c r="E556" s="20" t="s">
        <v>254</v>
      </c>
      <c r="F556" s="257">
        <v>389.161</v>
      </c>
      <c r="G556" s="39"/>
      <c r="H556" s="40"/>
    </row>
    <row r="557" s="2" customFormat="1" ht="16.8" customHeight="1">
      <c r="A557" s="39"/>
      <c r="B557" s="40"/>
      <c r="C557" s="256" t="s">
        <v>1658</v>
      </c>
      <c r="D557" s="256" t="s">
        <v>1659</v>
      </c>
      <c r="E557" s="20" t="s">
        <v>254</v>
      </c>
      <c r="F557" s="257">
        <v>87.561000000000007</v>
      </c>
      <c r="G557" s="39"/>
      <c r="H557" s="40"/>
    </row>
    <row r="558" s="2" customFormat="1" ht="16.8" customHeight="1">
      <c r="A558" s="39"/>
      <c r="B558" s="40"/>
      <c r="C558" s="252" t="s">
        <v>5188</v>
      </c>
      <c r="D558" s="253" t="s">
        <v>5189</v>
      </c>
      <c r="E558" s="254" t="s">
        <v>3</v>
      </c>
      <c r="F558" s="255">
        <v>56.130000000000003</v>
      </c>
      <c r="G558" s="39"/>
      <c r="H558" s="40"/>
    </row>
    <row r="559" s="2" customFormat="1" ht="16.8" customHeight="1">
      <c r="A559" s="39"/>
      <c r="B559" s="40"/>
      <c r="C559" s="256" t="s">
        <v>3</v>
      </c>
      <c r="D559" s="256" t="s">
        <v>5190</v>
      </c>
      <c r="E559" s="20" t="s">
        <v>3</v>
      </c>
      <c r="F559" s="257">
        <v>0</v>
      </c>
      <c r="G559" s="39"/>
      <c r="H559" s="40"/>
    </row>
    <row r="560" s="2" customFormat="1" ht="16.8" customHeight="1">
      <c r="A560" s="39"/>
      <c r="B560" s="40"/>
      <c r="C560" s="256" t="s">
        <v>3</v>
      </c>
      <c r="D560" s="256" t="s">
        <v>5191</v>
      </c>
      <c r="E560" s="20" t="s">
        <v>3</v>
      </c>
      <c r="F560" s="257">
        <v>28.350000000000001</v>
      </c>
      <c r="G560" s="39"/>
      <c r="H560" s="40"/>
    </row>
    <row r="561" s="2" customFormat="1" ht="16.8" customHeight="1">
      <c r="A561" s="39"/>
      <c r="B561" s="40"/>
      <c r="C561" s="256" t="s">
        <v>3</v>
      </c>
      <c r="D561" s="256" t="s">
        <v>5192</v>
      </c>
      <c r="E561" s="20" t="s">
        <v>3</v>
      </c>
      <c r="F561" s="257">
        <v>27.780000000000001</v>
      </c>
      <c r="G561" s="39"/>
      <c r="H561" s="40"/>
    </row>
    <row r="562" s="2" customFormat="1" ht="16.8" customHeight="1">
      <c r="A562" s="39"/>
      <c r="B562" s="40"/>
      <c r="C562" s="256" t="s">
        <v>5188</v>
      </c>
      <c r="D562" s="256" t="s">
        <v>695</v>
      </c>
      <c r="E562" s="20" t="s">
        <v>3</v>
      </c>
      <c r="F562" s="257">
        <v>56.130000000000003</v>
      </c>
      <c r="G562" s="39"/>
      <c r="H562" s="40"/>
    </row>
    <row r="563" s="2" customFormat="1" ht="16.8" customHeight="1">
      <c r="A563" s="39"/>
      <c r="B563" s="40"/>
      <c r="C563" s="252" t="s">
        <v>5193</v>
      </c>
      <c r="D563" s="253" t="s">
        <v>5194</v>
      </c>
      <c r="E563" s="254" t="s">
        <v>3</v>
      </c>
      <c r="F563" s="255">
        <v>173.88</v>
      </c>
      <c r="G563" s="39"/>
      <c r="H563" s="40"/>
    </row>
    <row r="564" s="2" customFormat="1" ht="16.8" customHeight="1">
      <c r="A564" s="39"/>
      <c r="B564" s="40"/>
      <c r="C564" s="256" t="s">
        <v>3</v>
      </c>
      <c r="D564" s="256" t="s">
        <v>5195</v>
      </c>
      <c r="E564" s="20" t="s">
        <v>3</v>
      </c>
      <c r="F564" s="257">
        <v>0</v>
      </c>
      <c r="G564" s="39"/>
      <c r="H564" s="40"/>
    </row>
    <row r="565" s="2" customFormat="1" ht="16.8" customHeight="1">
      <c r="A565" s="39"/>
      <c r="B565" s="40"/>
      <c r="C565" s="256" t="s">
        <v>3</v>
      </c>
      <c r="D565" s="256" t="s">
        <v>696</v>
      </c>
      <c r="E565" s="20" t="s">
        <v>3</v>
      </c>
      <c r="F565" s="257">
        <v>0</v>
      </c>
      <c r="G565" s="39"/>
      <c r="H565" s="40"/>
    </row>
    <row r="566" s="2" customFormat="1" ht="16.8" customHeight="1">
      <c r="A566" s="39"/>
      <c r="B566" s="40"/>
      <c r="C566" s="256" t="s">
        <v>3</v>
      </c>
      <c r="D566" s="256" t="s">
        <v>5196</v>
      </c>
      <c r="E566" s="20" t="s">
        <v>3</v>
      </c>
      <c r="F566" s="257">
        <v>36.450000000000003</v>
      </c>
      <c r="G566" s="39"/>
      <c r="H566" s="40"/>
    </row>
    <row r="567" s="2" customFormat="1" ht="16.8" customHeight="1">
      <c r="A567" s="39"/>
      <c r="B567" s="40"/>
      <c r="C567" s="256" t="s">
        <v>3</v>
      </c>
      <c r="D567" s="256" t="s">
        <v>5197</v>
      </c>
      <c r="E567" s="20" t="s">
        <v>3</v>
      </c>
      <c r="F567" s="257">
        <v>25.440000000000001</v>
      </c>
      <c r="G567" s="39"/>
      <c r="H567" s="40"/>
    </row>
    <row r="568" s="2" customFormat="1" ht="16.8" customHeight="1">
      <c r="A568" s="39"/>
      <c r="B568" s="40"/>
      <c r="C568" s="256" t="s">
        <v>3</v>
      </c>
      <c r="D568" s="256" t="s">
        <v>5198</v>
      </c>
      <c r="E568" s="20" t="s">
        <v>3</v>
      </c>
      <c r="F568" s="257">
        <v>9.3399999999999999</v>
      </c>
      <c r="G568" s="39"/>
      <c r="H568" s="40"/>
    </row>
    <row r="569" s="2" customFormat="1" ht="16.8" customHeight="1">
      <c r="A569" s="39"/>
      <c r="B569" s="40"/>
      <c r="C569" s="256" t="s">
        <v>3</v>
      </c>
      <c r="D569" s="256" t="s">
        <v>701</v>
      </c>
      <c r="E569" s="20" t="s">
        <v>3</v>
      </c>
      <c r="F569" s="257">
        <v>0</v>
      </c>
      <c r="G569" s="39"/>
      <c r="H569" s="40"/>
    </row>
    <row r="570" s="2" customFormat="1" ht="16.8" customHeight="1">
      <c r="A570" s="39"/>
      <c r="B570" s="40"/>
      <c r="C570" s="256" t="s">
        <v>3</v>
      </c>
      <c r="D570" s="256" t="s">
        <v>5191</v>
      </c>
      <c r="E570" s="20" t="s">
        <v>3</v>
      </c>
      <c r="F570" s="257">
        <v>28.350000000000001</v>
      </c>
      <c r="G570" s="39"/>
      <c r="H570" s="40"/>
    </row>
    <row r="571" s="2" customFormat="1" ht="16.8" customHeight="1">
      <c r="A571" s="39"/>
      <c r="B571" s="40"/>
      <c r="C571" s="256" t="s">
        <v>3</v>
      </c>
      <c r="D571" s="256" t="s">
        <v>5199</v>
      </c>
      <c r="E571" s="20" t="s">
        <v>3</v>
      </c>
      <c r="F571" s="257">
        <v>37.259999999999998</v>
      </c>
      <c r="G571" s="39"/>
      <c r="H571" s="40"/>
    </row>
    <row r="572" s="2" customFormat="1" ht="16.8" customHeight="1">
      <c r="A572" s="39"/>
      <c r="B572" s="40"/>
      <c r="C572" s="256" t="s">
        <v>3</v>
      </c>
      <c r="D572" s="256" t="s">
        <v>5200</v>
      </c>
      <c r="E572" s="20" t="s">
        <v>3</v>
      </c>
      <c r="F572" s="257">
        <v>37.039999999999999</v>
      </c>
      <c r="G572" s="39"/>
      <c r="H572" s="40"/>
    </row>
    <row r="573" s="2" customFormat="1" ht="16.8" customHeight="1">
      <c r="A573" s="39"/>
      <c r="B573" s="40"/>
      <c r="C573" s="256" t="s">
        <v>5193</v>
      </c>
      <c r="D573" s="256" t="s">
        <v>695</v>
      </c>
      <c r="E573" s="20" t="s">
        <v>3</v>
      </c>
      <c r="F573" s="257">
        <v>173.88</v>
      </c>
      <c r="G573" s="39"/>
      <c r="H573" s="40"/>
    </row>
    <row r="574" s="2" customFormat="1" ht="16.8" customHeight="1">
      <c r="A574" s="39"/>
      <c r="B574" s="40"/>
      <c r="C574" s="252" t="s">
        <v>631</v>
      </c>
      <c r="D574" s="253" t="s">
        <v>632</v>
      </c>
      <c r="E574" s="254" t="s">
        <v>3</v>
      </c>
      <c r="F574" s="255">
        <v>748.54600000000005</v>
      </c>
      <c r="G574" s="39"/>
      <c r="H574" s="40"/>
    </row>
    <row r="575" s="2" customFormat="1" ht="16.8" customHeight="1">
      <c r="A575" s="39"/>
      <c r="B575" s="40"/>
      <c r="C575" s="256" t="s">
        <v>3</v>
      </c>
      <c r="D575" s="256" t="s">
        <v>1016</v>
      </c>
      <c r="E575" s="20" t="s">
        <v>3</v>
      </c>
      <c r="F575" s="257">
        <v>0</v>
      </c>
      <c r="G575" s="39"/>
      <c r="H575" s="40"/>
    </row>
    <row r="576" s="2" customFormat="1" ht="16.8" customHeight="1">
      <c r="A576" s="39"/>
      <c r="B576" s="40"/>
      <c r="C576" s="256" t="s">
        <v>3</v>
      </c>
      <c r="D576" s="256" t="s">
        <v>1017</v>
      </c>
      <c r="E576" s="20" t="s">
        <v>3</v>
      </c>
      <c r="F576" s="257">
        <v>375.702</v>
      </c>
      <c r="G576" s="39"/>
      <c r="H576" s="40"/>
    </row>
    <row r="577" s="2" customFormat="1" ht="16.8" customHeight="1">
      <c r="A577" s="39"/>
      <c r="B577" s="40"/>
      <c r="C577" s="256" t="s">
        <v>3</v>
      </c>
      <c r="D577" s="256" t="s">
        <v>1018</v>
      </c>
      <c r="E577" s="20" t="s">
        <v>3</v>
      </c>
      <c r="F577" s="257">
        <v>352.01400000000001</v>
      </c>
      <c r="G577" s="39"/>
      <c r="H577" s="40"/>
    </row>
    <row r="578" s="2" customFormat="1" ht="16.8" customHeight="1">
      <c r="A578" s="39"/>
      <c r="B578" s="40"/>
      <c r="C578" s="256" t="s">
        <v>3</v>
      </c>
      <c r="D578" s="256" t="s">
        <v>1019</v>
      </c>
      <c r="E578" s="20" t="s">
        <v>3</v>
      </c>
      <c r="F578" s="257">
        <v>20.829999999999998</v>
      </c>
      <c r="G578" s="39"/>
      <c r="H578" s="40"/>
    </row>
    <row r="579" s="2" customFormat="1" ht="16.8" customHeight="1">
      <c r="A579" s="39"/>
      <c r="B579" s="40"/>
      <c r="C579" s="256" t="s">
        <v>631</v>
      </c>
      <c r="D579" s="256" t="s">
        <v>251</v>
      </c>
      <c r="E579" s="20" t="s">
        <v>3</v>
      </c>
      <c r="F579" s="257">
        <v>748.54600000000005</v>
      </c>
      <c r="G579" s="39"/>
      <c r="H579" s="40"/>
    </row>
    <row r="580" s="2" customFormat="1" ht="16.8" customHeight="1">
      <c r="A580" s="39"/>
      <c r="B580" s="40"/>
      <c r="C580" s="258" t="s">
        <v>5122</v>
      </c>
      <c r="D580" s="39"/>
      <c r="E580" s="39"/>
      <c r="F580" s="39"/>
      <c r="G580" s="39"/>
      <c r="H580" s="40"/>
    </row>
    <row r="581" s="2" customFormat="1">
      <c r="A581" s="39"/>
      <c r="B581" s="40"/>
      <c r="C581" s="256" t="s">
        <v>1013</v>
      </c>
      <c r="D581" s="256" t="s">
        <v>5201</v>
      </c>
      <c r="E581" s="20" t="s">
        <v>244</v>
      </c>
      <c r="F581" s="257">
        <v>748.54600000000005</v>
      </c>
      <c r="G581" s="39"/>
      <c r="H581" s="40"/>
    </row>
    <row r="582" s="2" customFormat="1">
      <c r="A582" s="39"/>
      <c r="B582" s="40"/>
      <c r="C582" s="256" t="s">
        <v>1029</v>
      </c>
      <c r="D582" s="256" t="s">
        <v>5202</v>
      </c>
      <c r="E582" s="20" t="s">
        <v>244</v>
      </c>
      <c r="F582" s="257">
        <v>1165.4390000000001</v>
      </c>
      <c r="G582" s="39"/>
      <c r="H582" s="40"/>
    </row>
    <row r="583" s="2" customFormat="1" ht="16.8" customHeight="1">
      <c r="A583" s="39"/>
      <c r="B583" s="40"/>
      <c r="C583" s="256" t="s">
        <v>2345</v>
      </c>
      <c r="D583" s="256" t="s">
        <v>5142</v>
      </c>
      <c r="E583" s="20" t="s">
        <v>244</v>
      </c>
      <c r="F583" s="257">
        <v>8143.0140000000001</v>
      </c>
      <c r="G583" s="39"/>
      <c r="H583" s="40"/>
    </row>
    <row r="584" s="2" customFormat="1">
      <c r="A584" s="39"/>
      <c r="B584" s="40"/>
      <c r="C584" s="256" t="s">
        <v>2358</v>
      </c>
      <c r="D584" s="256" t="s">
        <v>5125</v>
      </c>
      <c r="E584" s="20" t="s">
        <v>244</v>
      </c>
      <c r="F584" s="257">
        <v>8379.9140000000007</v>
      </c>
      <c r="G584" s="39"/>
      <c r="H584" s="40"/>
    </row>
    <row r="585" s="2" customFormat="1">
      <c r="A585" s="39"/>
      <c r="B585" s="40"/>
      <c r="C585" s="256" t="s">
        <v>2362</v>
      </c>
      <c r="D585" s="256" t="s">
        <v>5126</v>
      </c>
      <c r="E585" s="20" t="s">
        <v>244</v>
      </c>
      <c r="F585" s="257">
        <v>8379.9140000000007</v>
      </c>
      <c r="G585" s="39"/>
      <c r="H585" s="40"/>
    </row>
    <row r="586" s="2" customFormat="1" ht="16.8" customHeight="1">
      <c r="A586" s="39"/>
      <c r="B586" s="40"/>
      <c r="C586" s="252" t="s">
        <v>634</v>
      </c>
      <c r="D586" s="253" t="s">
        <v>635</v>
      </c>
      <c r="E586" s="254" t="s">
        <v>3</v>
      </c>
      <c r="F586" s="255">
        <v>1817.3699999999999</v>
      </c>
      <c r="G586" s="39"/>
      <c r="H586" s="40"/>
    </row>
    <row r="587" s="2" customFormat="1" ht="16.8" customHeight="1">
      <c r="A587" s="39"/>
      <c r="B587" s="40"/>
      <c r="C587" s="256" t="s">
        <v>3</v>
      </c>
      <c r="D587" s="256" t="s">
        <v>827</v>
      </c>
      <c r="E587" s="20" t="s">
        <v>3</v>
      </c>
      <c r="F587" s="257">
        <v>0</v>
      </c>
      <c r="G587" s="39"/>
      <c r="H587" s="40"/>
    </row>
    <row r="588" s="2" customFormat="1" ht="16.8" customHeight="1">
      <c r="A588" s="39"/>
      <c r="B588" s="40"/>
      <c r="C588" s="256" t="s">
        <v>3</v>
      </c>
      <c r="D588" s="256" t="s">
        <v>828</v>
      </c>
      <c r="E588" s="20" t="s">
        <v>3</v>
      </c>
      <c r="F588" s="257">
        <v>52.200000000000003</v>
      </c>
      <c r="G588" s="39"/>
      <c r="H588" s="40"/>
    </row>
    <row r="589" s="2" customFormat="1" ht="16.8" customHeight="1">
      <c r="A589" s="39"/>
      <c r="B589" s="40"/>
      <c r="C589" s="256" t="s">
        <v>3</v>
      </c>
      <c r="D589" s="256" t="s">
        <v>829</v>
      </c>
      <c r="E589" s="20" t="s">
        <v>3</v>
      </c>
      <c r="F589" s="257">
        <v>16.59</v>
      </c>
      <c r="G589" s="39"/>
      <c r="H589" s="40"/>
    </row>
    <row r="590" s="2" customFormat="1" ht="16.8" customHeight="1">
      <c r="A590" s="39"/>
      <c r="B590" s="40"/>
      <c r="C590" s="256" t="s">
        <v>3</v>
      </c>
      <c r="D590" s="256" t="s">
        <v>830</v>
      </c>
      <c r="E590" s="20" t="s">
        <v>3</v>
      </c>
      <c r="F590" s="257">
        <v>3.96</v>
      </c>
      <c r="G590" s="39"/>
      <c r="H590" s="40"/>
    </row>
    <row r="591" s="2" customFormat="1" ht="16.8" customHeight="1">
      <c r="A591" s="39"/>
      <c r="B591" s="40"/>
      <c r="C591" s="256" t="s">
        <v>3</v>
      </c>
      <c r="D591" s="256" t="s">
        <v>831</v>
      </c>
      <c r="E591" s="20" t="s">
        <v>3</v>
      </c>
      <c r="F591" s="257">
        <v>2.04</v>
      </c>
      <c r="G591" s="39"/>
      <c r="H591" s="40"/>
    </row>
    <row r="592" s="2" customFormat="1" ht="16.8" customHeight="1">
      <c r="A592" s="39"/>
      <c r="B592" s="40"/>
      <c r="C592" s="256" t="s">
        <v>3</v>
      </c>
      <c r="D592" s="256" t="s">
        <v>832</v>
      </c>
      <c r="E592" s="20" t="s">
        <v>3</v>
      </c>
      <c r="F592" s="257">
        <v>1.5600000000000001</v>
      </c>
      <c r="G592" s="39"/>
      <c r="H592" s="40"/>
    </row>
    <row r="593" s="2" customFormat="1" ht="16.8" customHeight="1">
      <c r="A593" s="39"/>
      <c r="B593" s="40"/>
      <c r="C593" s="256" t="s">
        <v>3</v>
      </c>
      <c r="D593" s="256" t="s">
        <v>833</v>
      </c>
      <c r="E593" s="20" t="s">
        <v>3</v>
      </c>
      <c r="F593" s="257">
        <v>5.7000000000000002</v>
      </c>
      <c r="G593" s="39"/>
      <c r="H593" s="40"/>
    </row>
    <row r="594" s="2" customFormat="1" ht="16.8" customHeight="1">
      <c r="A594" s="39"/>
      <c r="B594" s="40"/>
      <c r="C594" s="256" t="s">
        <v>3</v>
      </c>
      <c r="D594" s="256" t="s">
        <v>834</v>
      </c>
      <c r="E594" s="20" t="s">
        <v>3</v>
      </c>
      <c r="F594" s="257">
        <v>8.4700000000000006</v>
      </c>
      <c r="G594" s="39"/>
      <c r="H594" s="40"/>
    </row>
    <row r="595" s="2" customFormat="1" ht="16.8" customHeight="1">
      <c r="A595" s="39"/>
      <c r="B595" s="40"/>
      <c r="C595" s="256" t="s">
        <v>3</v>
      </c>
      <c r="D595" s="256" t="s">
        <v>835</v>
      </c>
      <c r="E595" s="20" t="s">
        <v>3</v>
      </c>
      <c r="F595" s="257">
        <v>14.460000000000001</v>
      </c>
      <c r="G595" s="39"/>
      <c r="H595" s="40"/>
    </row>
    <row r="596" s="2" customFormat="1" ht="16.8" customHeight="1">
      <c r="A596" s="39"/>
      <c r="B596" s="40"/>
      <c r="C596" s="256" t="s">
        <v>3</v>
      </c>
      <c r="D596" s="256" t="s">
        <v>836</v>
      </c>
      <c r="E596" s="20" t="s">
        <v>3</v>
      </c>
      <c r="F596" s="257">
        <v>10.44</v>
      </c>
      <c r="G596" s="39"/>
      <c r="H596" s="40"/>
    </row>
    <row r="597" s="2" customFormat="1" ht="16.8" customHeight="1">
      <c r="A597" s="39"/>
      <c r="B597" s="40"/>
      <c r="C597" s="256" t="s">
        <v>3</v>
      </c>
      <c r="D597" s="256" t="s">
        <v>837</v>
      </c>
      <c r="E597" s="20" t="s">
        <v>3</v>
      </c>
      <c r="F597" s="257">
        <v>25.170000000000002</v>
      </c>
      <c r="G597" s="39"/>
      <c r="H597" s="40"/>
    </row>
    <row r="598" s="2" customFormat="1" ht="16.8" customHeight="1">
      <c r="A598" s="39"/>
      <c r="B598" s="40"/>
      <c r="C598" s="256" t="s">
        <v>3</v>
      </c>
      <c r="D598" s="256" t="s">
        <v>838</v>
      </c>
      <c r="E598" s="20" t="s">
        <v>3</v>
      </c>
      <c r="F598" s="257">
        <v>12.6</v>
      </c>
      <c r="G598" s="39"/>
      <c r="H598" s="40"/>
    </row>
    <row r="599" s="2" customFormat="1" ht="16.8" customHeight="1">
      <c r="A599" s="39"/>
      <c r="B599" s="40"/>
      <c r="C599" s="256" t="s">
        <v>3</v>
      </c>
      <c r="D599" s="256" t="s">
        <v>839</v>
      </c>
      <c r="E599" s="20" t="s">
        <v>3</v>
      </c>
      <c r="F599" s="257">
        <v>64.239999999999995</v>
      </c>
      <c r="G599" s="39"/>
      <c r="H599" s="40"/>
    </row>
    <row r="600" s="2" customFormat="1" ht="16.8" customHeight="1">
      <c r="A600" s="39"/>
      <c r="B600" s="40"/>
      <c r="C600" s="256" t="s">
        <v>3</v>
      </c>
      <c r="D600" s="256" t="s">
        <v>840</v>
      </c>
      <c r="E600" s="20" t="s">
        <v>3</v>
      </c>
      <c r="F600" s="257">
        <v>54.810000000000002</v>
      </c>
      <c r="G600" s="39"/>
      <c r="H600" s="40"/>
    </row>
    <row r="601" s="2" customFormat="1" ht="16.8" customHeight="1">
      <c r="A601" s="39"/>
      <c r="B601" s="40"/>
      <c r="C601" s="256" t="s">
        <v>3</v>
      </c>
      <c r="D601" s="256" t="s">
        <v>841</v>
      </c>
      <c r="E601" s="20" t="s">
        <v>3</v>
      </c>
      <c r="F601" s="257">
        <v>140.75999999999999</v>
      </c>
      <c r="G601" s="39"/>
      <c r="H601" s="40"/>
    </row>
    <row r="602" s="2" customFormat="1" ht="16.8" customHeight="1">
      <c r="A602" s="39"/>
      <c r="B602" s="40"/>
      <c r="C602" s="256" t="s">
        <v>3</v>
      </c>
      <c r="D602" s="256" t="s">
        <v>842</v>
      </c>
      <c r="E602" s="20" t="s">
        <v>3</v>
      </c>
      <c r="F602" s="257">
        <v>155.97</v>
      </c>
      <c r="G602" s="39"/>
      <c r="H602" s="40"/>
    </row>
    <row r="603" s="2" customFormat="1" ht="16.8" customHeight="1">
      <c r="A603" s="39"/>
      <c r="B603" s="40"/>
      <c r="C603" s="256" t="s">
        <v>3</v>
      </c>
      <c r="D603" s="256" t="s">
        <v>843</v>
      </c>
      <c r="E603" s="20" t="s">
        <v>3</v>
      </c>
      <c r="F603" s="257">
        <v>51.479999999999997</v>
      </c>
      <c r="G603" s="39"/>
      <c r="H603" s="40"/>
    </row>
    <row r="604" s="2" customFormat="1" ht="16.8" customHeight="1">
      <c r="A604" s="39"/>
      <c r="B604" s="40"/>
      <c r="C604" s="256" t="s">
        <v>3</v>
      </c>
      <c r="D604" s="256" t="s">
        <v>696</v>
      </c>
      <c r="E604" s="20" t="s">
        <v>3</v>
      </c>
      <c r="F604" s="257">
        <v>0</v>
      </c>
      <c r="G604" s="39"/>
      <c r="H604" s="40"/>
    </row>
    <row r="605" s="2" customFormat="1" ht="16.8" customHeight="1">
      <c r="A605" s="39"/>
      <c r="B605" s="40"/>
      <c r="C605" s="256" t="s">
        <v>3</v>
      </c>
      <c r="D605" s="256" t="s">
        <v>844</v>
      </c>
      <c r="E605" s="20" t="s">
        <v>3</v>
      </c>
      <c r="F605" s="257">
        <v>50.399999999999999</v>
      </c>
      <c r="G605" s="39"/>
      <c r="H605" s="40"/>
    </row>
    <row r="606" s="2" customFormat="1" ht="16.8" customHeight="1">
      <c r="A606" s="39"/>
      <c r="B606" s="40"/>
      <c r="C606" s="256" t="s">
        <v>3</v>
      </c>
      <c r="D606" s="256" t="s">
        <v>845</v>
      </c>
      <c r="E606" s="20" t="s">
        <v>3</v>
      </c>
      <c r="F606" s="257">
        <v>256.95999999999998</v>
      </c>
      <c r="G606" s="39"/>
      <c r="H606" s="40"/>
    </row>
    <row r="607" s="2" customFormat="1" ht="16.8" customHeight="1">
      <c r="A607" s="39"/>
      <c r="B607" s="40"/>
      <c r="C607" s="256" t="s">
        <v>3</v>
      </c>
      <c r="D607" s="256" t="s">
        <v>846</v>
      </c>
      <c r="E607" s="20" t="s">
        <v>3</v>
      </c>
      <c r="F607" s="257">
        <v>18.27</v>
      </c>
      <c r="G607" s="39"/>
      <c r="H607" s="40"/>
    </row>
    <row r="608" s="2" customFormat="1" ht="16.8" customHeight="1">
      <c r="A608" s="39"/>
      <c r="B608" s="40"/>
      <c r="C608" s="256" t="s">
        <v>3</v>
      </c>
      <c r="D608" s="256" t="s">
        <v>847</v>
      </c>
      <c r="E608" s="20" t="s">
        <v>3</v>
      </c>
      <c r="F608" s="257">
        <v>46.920000000000002</v>
      </c>
      <c r="G608" s="39"/>
      <c r="H608" s="40"/>
    </row>
    <row r="609" s="2" customFormat="1" ht="16.8" customHeight="1">
      <c r="A609" s="39"/>
      <c r="B609" s="40"/>
      <c r="C609" s="256" t="s">
        <v>3</v>
      </c>
      <c r="D609" s="256" t="s">
        <v>848</v>
      </c>
      <c r="E609" s="20" t="s">
        <v>3</v>
      </c>
      <c r="F609" s="257">
        <v>51.990000000000002</v>
      </c>
      <c r="G609" s="39"/>
      <c r="H609" s="40"/>
    </row>
    <row r="610" s="2" customFormat="1" ht="16.8" customHeight="1">
      <c r="A610" s="39"/>
      <c r="B610" s="40"/>
      <c r="C610" s="256" t="s">
        <v>3</v>
      </c>
      <c r="D610" s="256" t="s">
        <v>849</v>
      </c>
      <c r="E610" s="20" t="s">
        <v>3</v>
      </c>
      <c r="F610" s="257">
        <v>17.16</v>
      </c>
      <c r="G610" s="39"/>
      <c r="H610" s="40"/>
    </row>
    <row r="611" s="2" customFormat="1" ht="16.8" customHeight="1">
      <c r="A611" s="39"/>
      <c r="B611" s="40"/>
      <c r="C611" s="256" t="s">
        <v>3</v>
      </c>
      <c r="D611" s="256" t="s">
        <v>850</v>
      </c>
      <c r="E611" s="20" t="s">
        <v>3</v>
      </c>
      <c r="F611" s="257">
        <v>25.18</v>
      </c>
      <c r="G611" s="39"/>
      <c r="H611" s="40"/>
    </row>
    <row r="612" s="2" customFormat="1" ht="16.8" customHeight="1">
      <c r="A612" s="39"/>
      <c r="B612" s="40"/>
      <c r="C612" s="256" t="s">
        <v>3</v>
      </c>
      <c r="D612" s="256" t="s">
        <v>851</v>
      </c>
      <c r="E612" s="20" t="s">
        <v>3</v>
      </c>
      <c r="F612" s="257">
        <v>30.719999999999999</v>
      </c>
      <c r="G612" s="39"/>
      <c r="H612" s="40"/>
    </row>
    <row r="613" s="2" customFormat="1" ht="16.8" customHeight="1">
      <c r="A613" s="39"/>
      <c r="B613" s="40"/>
      <c r="C613" s="256" t="s">
        <v>3</v>
      </c>
      <c r="D613" s="256" t="s">
        <v>852</v>
      </c>
      <c r="E613" s="20" t="s">
        <v>3</v>
      </c>
      <c r="F613" s="257">
        <v>34.159999999999997</v>
      </c>
      <c r="G613" s="39"/>
      <c r="H613" s="40"/>
    </row>
    <row r="614" s="2" customFormat="1" ht="16.8" customHeight="1">
      <c r="A614" s="39"/>
      <c r="B614" s="40"/>
      <c r="C614" s="256" t="s">
        <v>3</v>
      </c>
      <c r="D614" s="256" t="s">
        <v>853</v>
      </c>
      <c r="E614" s="20" t="s">
        <v>3</v>
      </c>
      <c r="F614" s="257">
        <v>34.560000000000002</v>
      </c>
      <c r="G614" s="39"/>
      <c r="H614" s="40"/>
    </row>
    <row r="615" s="2" customFormat="1" ht="16.8" customHeight="1">
      <c r="A615" s="39"/>
      <c r="B615" s="40"/>
      <c r="C615" s="256" t="s">
        <v>3</v>
      </c>
      <c r="D615" s="256" t="s">
        <v>854</v>
      </c>
      <c r="E615" s="20" t="s">
        <v>3</v>
      </c>
      <c r="F615" s="257">
        <v>16.16</v>
      </c>
      <c r="G615" s="39"/>
      <c r="H615" s="40"/>
    </row>
    <row r="616" s="2" customFormat="1" ht="16.8" customHeight="1">
      <c r="A616" s="39"/>
      <c r="B616" s="40"/>
      <c r="C616" s="256" t="s">
        <v>3</v>
      </c>
      <c r="D616" s="256" t="s">
        <v>701</v>
      </c>
      <c r="E616" s="20" t="s">
        <v>3</v>
      </c>
      <c r="F616" s="257">
        <v>0</v>
      </c>
      <c r="G616" s="39"/>
      <c r="H616" s="40"/>
    </row>
    <row r="617" s="2" customFormat="1" ht="16.8" customHeight="1">
      <c r="A617" s="39"/>
      <c r="B617" s="40"/>
      <c r="C617" s="256" t="s">
        <v>3</v>
      </c>
      <c r="D617" s="256" t="s">
        <v>855</v>
      </c>
      <c r="E617" s="20" t="s">
        <v>3</v>
      </c>
      <c r="F617" s="257">
        <v>31.5</v>
      </c>
      <c r="G617" s="39"/>
      <c r="H617" s="40"/>
    </row>
    <row r="618" s="2" customFormat="1" ht="16.8" customHeight="1">
      <c r="A618" s="39"/>
      <c r="B618" s="40"/>
      <c r="C618" s="256" t="s">
        <v>3</v>
      </c>
      <c r="D618" s="256" t="s">
        <v>856</v>
      </c>
      <c r="E618" s="20" t="s">
        <v>3</v>
      </c>
      <c r="F618" s="257">
        <v>160.59999999999999</v>
      </c>
      <c r="G618" s="39"/>
      <c r="H618" s="40"/>
    </row>
    <row r="619" s="2" customFormat="1" ht="16.8" customHeight="1">
      <c r="A619" s="39"/>
      <c r="B619" s="40"/>
      <c r="C619" s="256" t="s">
        <v>3</v>
      </c>
      <c r="D619" s="256" t="s">
        <v>857</v>
      </c>
      <c r="E619" s="20" t="s">
        <v>3</v>
      </c>
      <c r="F619" s="257">
        <v>75.540000000000006</v>
      </c>
      <c r="G619" s="39"/>
      <c r="H619" s="40"/>
    </row>
    <row r="620" s="2" customFormat="1" ht="16.8" customHeight="1">
      <c r="A620" s="39"/>
      <c r="B620" s="40"/>
      <c r="C620" s="256" t="s">
        <v>3</v>
      </c>
      <c r="D620" s="256" t="s">
        <v>858</v>
      </c>
      <c r="E620" s="20" t="s">
        <v>3</v>
      </c>
      <c r="F620" s="257">
        <v>92.159999999999997</v>
      </c>
      <c r="G620" s="39"/>
      <c r="H620" s="40"/>
    </row>
    <row r="621" s="2" customFormat="1" ht="16.8" customHeight="1">
      <c r="A621" s="39"/>
      <c r="B621" s="40"/>
      <c r="C621" s="256" t="s">
        <v>3</v>
      </c>
      <c r="D621" s="256" t="s">
        <v>859</v>
      </c>
      <c r="E621" s="20" t="s">
        <v>3</v>
      </c>
      <c r="F621" s="257">
        <v>102.48</v>
      </c>
      <c r="G621" s="39"/>
      <c r="H621" s="40"/>
    </row>
    <row r="622" s="2" customFormat="1" ht="16.8" customHeight="1">
      <c r="A622" s="39"/>
      <c r="B622" s="40"/>
      <c r="C622" s="256" t="s">
        <v>3</v>
      </c>
      <c r="D622" s="256" t="s">
        <v>860</v>
      </c>
      <c r="E622" s="20" t="s">
        <v>3</v>
      </c>
      <c r="F622" s="257">
        <v>103.68000000000001</v>
      </c>
      <c r="G622" s="39"/>
      <c r="H622" s="40"/>
    </row>
    <row r="623" s="2" customFormat="1" ht="16.8" customHeight="1">
      <c r="A623" s="39"/>
      <c r="B623" s="40"/>
      <c r="C623" s="256" t="s">
        <v>3</v>
      </c>
      <c r="D623" s="256" t="s">
        <v>861</v>
      </c>
      <c r="E623" s="20" t="s">
        <v>3</v>
      </c>
      <c r="F623" s="257">
        <v>48.479999999999997</v>
      </c>
      <c r="G623" s="39"/>
      <c r="H623" s="40"/>
    </row>
    <row r="624" s="2" customFormat="1" ht="16.8" customHeight="1">
      <c r="A624" s="39"/>
      <c r="B624" s="40"/>
      <c r="C624" s="256" t="s">
        <v>634</v>
      </c>
      <c r="D624" s="256" t="s">
        <v>251</v>
      </c>
      <c r="E624" s="20" t="s">
        <v>3</v>
      </c>
      <c r="F624" s="257">
        <v>1817.3699999999999</v>
      </c>
      <c r="G624" s="39"/>
      <c r="H624" s="40"/>
    </row>
    <row r="625" s="2" customFormat="1" ht="16.8" customHeight="1">
      <c r="A625" s="39"/>
      <c r="B625" s="40"/>
      <c r="C625" s="258" t="s">
        <v>5122</v>
      </c>
      <c r="D625" s="39"/>
      <c r="E625" s="39"/>
      <c r="F625" s="39"/>
      <c r="G625" s="39"/>
      <c r="H625" s="40"/>
    </row>
    <row r="626" s="2" customFormat="1">
      <c r="A626" s="39"/>
      <c r="B626" s="40"/>
      <c r="C626" s="256" t="s">
        <v>824</v>
      </c>
      <c r="D626" s="256" t="s">
        <v>5203</v>
      </c>
      <c r="E626" s="20" t="s">
        <v>244</v>
      </c>
      <c r="F626" s="257">
        <v>1817.3699999999999</v>
      </c>
      <c r="G626" s="39"/>
      <c r="H626" s="40"/>
    </row>
    <row r="627" s="2" customFormat="1" ht="16.8" customHeight="1">
      <c r="A627" s="39"/>
      <c r="B627" s="40"/>
      <c r="C627" s="256" t="s">
        <v>2345</v>
      </c>
      <c r="D627" s="256" t="s">
        <v>5142</v>
      </c>
      <c r="E627" s="20" t="s">
        <v>244</v>
      </c>
      <c r="F627" s="257">
        <v>8143.0140000000001</v>
      </c>
      <c r="G627" s="39"/>
      <c r="H627" s="40"/>
    </row>
    <row r="628" s="2" customFormat="1">
      <c r="A628" s="39"/>
      <c r="B628" s="40"/>
      <c r="C628" s="256" t="s">
        <v>2358</v>
      </c>
      <c r="D628" s="256" t="s">
        <v>5125</v>
      </c>
      <c r="E628" s="20" t="s">
        <v>244</v>
      </c>
      <c r="F628" s="257">
        <v>8379.9140000000007</v>
      </c>
      <c r="G628" s="39"/>
      <c r="H628" s="40"/>
    </row>
    <row r="629" s="2" customFormat="1">
      <c r="A629" s="39"/>
      <c r="B629" s="40"/>
      <c r="C629" s="256" t="s">
        <v>2362</v>
      </c>
      <c r="D629" s="256" t="s">
        <v>5126</v>
      </c>
      <c r="E629" s="20" t="s">
        <v>244</v>
      </c>
      <c r="F629" s="257">
        <v>8379.9140000000007</v>
      </c>
      <c r="G629" s="39"/>
      <c r="H629" s="40"/>
    </row>
    <row r="630" s="2" customFormat="1" ht="16.8" customHeight="1">
      <c r="A630" s="39"/>
      <c r="B630" s="40"/>
      <c r="C630" s="252" t="s">
        <v>637</v>
      </c>
      <c r="D630" s="253" t="s">
        <v>638</v>
      </c>
      <c r="E630" s="254" t="s">
        <v>3</v>
      </c>
      <c r="F630" s="255">
        <v>416.89299999999997</v>
      </c>
      <c r="G630" s="39"/>
      <c r="H630" s="40"/>
    </row>
    <row r="631" s="2" customFormat="1" ht="16.8" customHeight="1">
      <c r="A631" s="39"/>
      <c r="B631" s="40"/>
      <c r="C631" s="256" t="s">
        <v>3</v>
      </c>
      <c r="D631" s="256" t="s">
        <v>1004</v>
      </c>
      <c r="E631" s="20" t="s">
        <v>3</v>
      </c>
      <c r="F631" s="257">
        <v>0</v>
      </c>
      <c r="G631" s="39"/>
      <c r="H631" s="40"/>
    </row>
    <row r="632" s="2" customFormat="1" ht="16.8" customHeight="1">
      <c r="A632" s="39"/>
      <c r="B632" s="40"/>
      <c r="C632" s="256" t="s">
        <v>3</v>
      </c>
      <c r="D632" s="256" t="s">
        <v>1005</v>
      </c>
      <c r="E632" s="20" t="s">
        <v>3</v>
      </c>
      <c r="F632" s="257">
        <v>436.51999999999998</v>
      </c>
      <c r="G632" s="39"/>
      <c r="H632" s="40"/>
    </row>
    <row r="633" s="2" customFormat="1" ht="16.8" customHeight="1">
      <c r="A633" s="39"/>
      <c r="B633" s="40"/>
      <c r="C633" s="256" t="s">
        <v>3</v>
      </c>
      <c r="D633" s="256" t="s">
        <v>1006</v>
      </c>
      <c r="E633" s="20" t="s">
        <v>3</v>
      </c>
      <c r="F633" s="257">
        <v>0</v>
      </c>
      <c r="G633" s="39"/>
      <c r="H633" s="40"/>
    </row>
    <row r="634" s="2" customFormat="1" ht="16.8" customHeight="1">
      <c r="A634" s="39"/>
      <c r="B634" s="40"/>
      <c r="C634" s="256" t="s">
        <v>3</v>
      </c>
      <c r="D634" s="256" t="s">
        <v>1007</v>
      </c>
      <c r="E634" s="20" t="s">
        <v>3</v>
      </c>
      <c r="F634" s="257">
        <v>-6.6669999999999998</v>
      </c>
      <c r="G634" s="39"/>
      <c r="H634" s="40"/>
    </row>
    <row r="635" s="2" customFormat="1" ht="16.8" customHeight="1">
      <c r="A635" s="39"/>
      <c r="B635" s="40"/>
      <c r="C635" s="256" t="s">
        <v>3</v>
      </c>
      <c r="D635" s="256" t="s">
        <v>1008</v>
      </c>
      <c r="E635" s="20" t="s">
        <v>3</v>
      </c>
      <c r="F635" s="257">
        <v>-12.960000000000001</v>
      </c>
      <c r="G635" s="39"/>
      <c r="H635" s="40"/>
    </row>
    <row r="636" s="2" customFormat="1" ht="16.8" customHeight="1">
      <c r="A636" s="39"/>
      <c r="B636" s="40"/>
      <c r="C636" s="256" t="s">
        <v>637</v>
      </c>
      <c r="D636" s="256" t="s">
        <v>251</v>
      </c>
      <c r="E636" s="20" t="s">
        <v>3</v>
      </c>
      <c r="F636" s="257">
        <v>416.89299999999997</v>
      </c>
      <c r="G636" s="39"/>
      <c r="H636" s="40"/>
    </row>
    <row r="637" s="2" customFormat="1" ht="16.8" customHeight="1">
      <c r="A637" s="39"/>
      <c r="B637" s="40"/>
      <c r="C637" s="258" t="s">
        <v>5122</v>
      </c>
      <c r="D637" s="39"/>
      <c r="E637" s="39"/>
      <c r="F637" s="39"/>
      <c r="G637" s="39"/>
      <c r="H637" s="40"/>
    </row>
    <row r="638" s="2" customFormat="1">
      <c r="A638" s="39"/>
      <c r="B638" s="40"/>
      <c r="C638" s="256" t="s">
        <v>1001</v>
      </c>
      <c r="D638" s="256" t="s">
        <v>5204</v>
      </c>
      <c r="E638" s="20" t="s">
        <v>244</v>
      </c>
      <c r="F638" s="257">
        <v>416.89299999999997</v>
      </c>
      <c r="G638" s="39"/>
      <c r="H638" s="40"/>
    </row>
    <row r="639" s="2" customFormat="1" ht="16.8" customHeight="1">
      <c r="A639" s="39"/>
      <c r="B639" s="40"/>
      <c r="C639" s="256" t="s">
        <v>813</v>
      </c>
      <c r="D639" s="256" t="s">
        <v>5205</v>
      </c>
      <c r="E639" s="20" t="s">
        <v>244</v>
      </c>
      <c r="F639" s="257">
        <v>416.89299999999997</v>
      </c>
      <c r="G639" s="39"/>
      <c r="H639" s="40"/>
    </row>
    <row r="640" s="2" customFormat="1" ht="16.8" customHeight="1">
      <c r="A640" s="39"/>
      <c r="B640" s="40"/>
      <c r="C640" s="256" t="s">
        <v>817</v>
      </c>
      <c r="D640" s="256" t="s">
        <v>5206</v>
      </c>
      <c r="E640" s="20" t="s">
        <v>244</v>
      </c>
      <c r="F640" s="257">
        <v>416.89299999999997</v>
      </c>
      <c r="G640" s="39"/>
      <c r="H640" s="40"/>
    </row>
    <row r="641" s="2" customFormat="1" ht="16.8" customHeight="1">
      <c r="A641" s="39"/>
      <c r="B641" s="40"/>
      <c r="C641" s="256" t="s">
        <v>820</v>
      </c>
      <c r="D641" s="256" t="s">
        <v>5207</v>
      </c>
      <c r="E641" s="20" t="s">
        <v>244</v>
      </c>
      <c r="F641" s="257">
        <v>833.78599999999994</v>
      </c>
      <c r="G641" s="39"/>
      <c r="H641" s="40"/>
    </row>
    <row r="642" s="2" customFormat="1">
      <c r="A642" s="39"/>
      <c r="B642" s="40"/>
      <c r="C642" s="256" t="s">
        <v>1029</v>
      </c>
      <c r="D642" s="256" t="s">
        <v>5202</v>
      </c>
      <c r="E642" s="20" t="s">
        <v>244</v>
      </c>
      <c r="F642" s="257">
        <v>1165.4390000000001</v>
      </c>
      <c r="G642" s="39"/>
      <c r="H642" s="40"/>
    </row>
    <row r="643" s="2" customFormat="1" ht="7.44" customHeight="1">
      <c r="A643" s="39"/>
      <c r="B643" s="56"/>
      <c r="C643" s="57"/>
      <c r="D643" s="57"/>
      <c r="E643" s="57"/>
      <c r="F643" s="57"/>
      <c r="G643" s="57"/>
      <c r="H643" s="40"/>
    </row>
    <row r="644" s="2" customFormat="1">
      <c r="A644" s="39"/>
      <c r="B644" s="39"/>
      <c r="C644" s="39"/>
      <c r="D644" s="39"/>
      <c r="E644" s="39"/>
      <c r="F644" s="39"/>
      <c r="G644" s="39"/>
      <c r="H644" s="39"/>
    </row>
  </sheetData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/>
  </sheetViews>
  <cols>
    <col min="1" max="1" width="8.332031" style="259" customWidth="1"/>
    <col min="2" max="2" width="1.667969" style="259" customWidth="1"/>
    <col min="3" max="4" width="5" style="259" customWidth="1"/>
    <col min="5" max="5" width="11.66016" style="259" customWidth="1"/>
    <col min="6" max="6" width="9.160156" style="259" customWidth="1"/>
    <col min="7" max="7" width="5" style="259" customWidth="1"/>
    <col min="8" max="8" width="77.83203" style="259" customWidth="1"/>
    <col min="9" max="10" width="20" style="259" customWidth="1"/>
    <col min="11" max="11" width="1.667969" style="259" customWidth="1"/>
  </cols>
  <sheetData>
    <row r="1" s="1" customFormat="1" ht="37.5" customHeight="1"/>
    <row r="2" s="1" customFormat="1" ht="7.5" customHeight="1">
      <c r="B2" s="260"/>
      <c r="C2" s="261"/>
      <c r="D2" s="261"/>
      <c r="E2" s="261"/>
      <c r="F2" s="261"/>
      <c r="G2" s="261"/>
      <c r="H2" s="261"/>
      <c r="I2" s="261"/>
      <c r="J2" s="261"/>
      <c r="K2" s="262"/>
    </row>
    <row r="3" s="17" customFormat="1" ht="45" customHeight="1">
      <c r="B3" s="263"/>
      <c r="C3" s="264" t="s">
        <v>5208</v>
      </c>
      <c r="D3" s="264"/>
      <c r="E3" s="264"/>
      <c r="F3" s="264"/>
      <c r="G3" s="264"/>
      <c r="H3" s="264"/>
      <c r="I3" s="264"/>
      <c r="J3" s="264"/>
      <c r="K3" s="265"/>
    </row>
    <row r="4" s="1" customFormat="1" ht="25.5" customHeight="1">
      <c r="B4" s="266"/>
      <c r="C4" s="267" t="s">
        <v>5209</v>
      </c>
      <c r="D4" s="267"/>
      <c r="E4" s="267"/>
      <c r="F4" s="267"/>
      <c r="G4" s="267"/>
      <c r="H4" s="267"/>
      <c r="I4" s="267"/>
      <c r="J4" s="267"/>
      <c r="K4" s="268"/>
    </row>
    <row r="5" s="1" customFormat="1" ht="5.25" customHeight="1">
      <c r="B5" s="266"/>
      <c r="C5" s="269"/>
      <c r="D5" s="269"/>
      <c r="E5" s="269"/>
      <c r="F5" s="269"/>
      <c r="G5" s="269"/>
      <c r="H5" s="269"/>
      <c r="I5" s="269"/>
      <c r="J5" s="269"/>
      <c r="K5" s="268"/>
    </row>
    <row r="6" s="1" customFormat="1" ht="15" customHeight="1">
      <c r="B6" s="266"/>
      <c r="C6" s="270" t="s">
        <v>5210</v>
      </c>
      <c r="D6" s="270"/>
      <c r="E6" s="270"/>
      <c r="F6" s="270"/>
      <c r="G6" s="270"/>
      <c r="H6" s="270"/>
      <c r="I6" s="270"/>
      <c r="J6" s="270"/>
      <c r="K6" s="268"/>
    </row>
    <row r="7" s="1" customFormat="1" ht="15" customHeight="1">
      <c r="B7" s="271"/>
      <c r="C7" s="270" t="s">
        <v>5211</v>
      </c>
      <c r="D7" s="270"/>
      <c r="E7" s="270"/>
      <c r="F7" s="270"/>
      <c r="G7" s="270"/>
      <c r="H7" s="270"/>
      <c r="I7" s="270"/>
      <c r="J7" s="270"/>
      <c r="K7" s="268"/>
    </row>
    <row r="8" s="1" customFormat="1" ht="12.75" customHeight="1">
      <c r="B8" s="271"/>
      <c r="C8" s="270"/>
      <c r="D8" s="270"/>
      <c r="E8" s="270"/>
      <c r="F8" s="270"/>
      <c r="G8" s="270"/>
      <c r="H8" s="270"/>
      <c r="I8" s="270"/>
      <c r="J8" s="270"/>
      <c r="K8" s="268"/>
    </row>
    <row r="9" s="1" customFormat="1" ht="15" customHeight="1">
      <c r="B9" s="271"/>
      <c r="C9" s="270" t="s">
        <v>5212</v>
      </c>
      <c r="D9" s="270"/>
      <c r="E9" s="270"/>
      <c r="F9" s="270"/>
      <c r="G9" s="270"/>
      <c r="H9" s="270"/>
      <c r="I9" s="270"/>
      <c r="J9" s="270"/>
      <c r="K9" s="268"/>
    </row>
    <row r="10" s="1" customFormat="1" ht="15" customHeight="1">
      <c r="B10" s="271"/>
      <c r="C10" s="270"/>
      <c r="D10" s="270" t="s">
        <v>5213</v>
      </c>
      <c r="E10" s="270"/>
      <c r="F10" s="270"/>
      <c r="G10" s="270"/>
      <c r="H10" s="270"/>
      <c r="I10" s="270"/>
      <c r="J10" s="270"/>
      <c r="K10" s="268"/>
    </row>
    <row r="11" s="1" customFormat="1" ht="15" customHeight="1">
      <c r="B11" s="271"/>
      <c r="C11" s="272"/>
      <c r="D11" s="270" t="s">
        <v>5214</v>
      </c>
      <c r="E11" s="270"/>
      <c r="F11" s="270"/>
      <c r="G11" s="270"/>
      <c r="H11" s="270"/>
      <c r="I11" s="270"/>
      <c r="J11" s="270"/>
      <c r="K11" s="268"/>
    </row>
    <row r="12" s="1" customFormat="1" ht="15" customHeight="1">
      <c r="B12" s="271"/>
      <c r="C12" s="272"/>
      <c r="D12" s="270"/>
      <c r="E12" s="270"/>
      <c r="F12" s="270"/>
      <c r="G12" s="270"/>
      <c r="H12" s="270"/>
      <c r="I12" s="270"/>
      <c r="J12" s="270"/>
      <c r="K12" s="268"/>
    </row>
    <row r="13" s="1" customFormat="1" ht="15" customHeight="1">
      <c r="B13" s="271"/>
      <c r="C13" s="272"/>
      <c r="D13" s="273" t="s">
        <v>5215</v>
      </c>
      <c r="E13" s="270"/>
      <c r="F13" s="270"/>
      <c r="G13" s="270"/>
      <c r="H13" s="270"/>
      <c r="I13" s="270"/>
      <c r="J13" s="270"/>
      <c r="K13" s="268"/>
    </row>
    <row r="14" s="1" customFormat="1" ht="12.75" customHeight="1">
      <c r="B14" s="271"/>
      <c r="C14" s="272"/>
      <c r="D14" s="272"/>
      <c r="E14" s="272"/>
      <c r="F14" s="272"/>
      <c r="G14" s="272"/>
      <c r="H14" s="272"/>
      <c r="I14" s="272"/>
      <c r="J14" s="272"/>
      <c r="K14" s="268"/>
    </row>
    <row r="15" s="1" customFormat="1" ht="15" customHeight="1">
      <c r="B15" s="271"/>
      <c r="C15" s="272"/>
      <c r="D15" s="270" t="s">
        <v>5216</v>
      </c>
      <c r="E15" s="270"/>
      <c r="F15" s="270"/>
      <c r="G15" s="270"/>
      <c r="H15" s="270"/>
      <c r="I15" s="270"/>
      <c r="J15" s="270"/>
      <c r="K15" s="268"/>
    </row>
    <row r="16" s="1" customFormat="1" ht="15" customHeight="1">
      <c r="B16" s="271"/>
      <c r="C16" s="272"/>
      <c r="D16" s="270" t="s">
        <v>5217</v>
      </c>
      <c r="E16" s="270"/>
      <c r="F16" s="270"/>
      <c r="G16" s="270"/>
      <c r="H16" s="270"/>
      <c r="I16" s="270"/>
      <c r="J16" s="270"/>
      <c r="K16" s="268"/>
    </row>
    <row r="17" s="1" customFormat="1" ht="15" customHeight="1">
      <c r="B17" s="271"/>
      <c r="C17" s="272"/>
      <c r="D17" s="270" t="s">
        <v>5218</v>
      </c>
      <c r="E17" s="270"/>
      <c r="F17" s="270"/>
      <c r="G17" s="270"/>
      <c r="H17" s="270"/>
      <c r="I17" s="270"/>
      <c r="J17" s="270"/>
      <c r="K17" s="268"/>
    </row>
    <row r="18" s="1" customFormat="1" ht="15" customHeight="1">
      <c r="B18" s="271"/>
      <c r="C18" s="272"/>
      <c r="D18" s="272"/>
      <c r="E18" s="274" t="s">
        <v>79</v>
      </c>
      <c r="F18" s="270" t="s">
        <v>5219</v>
      </c>
      <c r="G18" s="270"/>
      <c r="H18" s="270"/>
      <c r="I18" s="270"/>
      <c r="J18" s="270"/>
      <c r="K18" s="268"/>
    </row>
    <row r="19" s="1" customFormat="1" ht="15" customHeight="1">
      <c r="B19" s="271"/>
      <c r="C19" s="272"/>
      <c r="D19" s="272"/>
      <c r="E19" s="274" t="s">
        <v>5220</v>
      </c>
      <c r="F19" s="270" t="s">
        <v>5221</v>
      </c>
      <c r="G19" s="270"/>
      <c r="H19" s="270"/>
      <c r="I19" s="270"/>
      <c r="J19" s="270"/>
      <c r="K19" s="268"/>
    </row>
    <row r="20" s="1" customFormat="1" ht="15" customHeight="1">
      <c r="B20" s="271"/>
      <c r="C20" s="272"/>
      <c r="D20" s="272"/>
      <c r="E20" s="274" t="s">
        <v>5222</v>
      </c>
      <c r="F20" s="270" t="s">
        <v>5223</v>
      </c>
      <c r="G20" s="270"/>
      <c r="H20" s="270"/>
      <c r="I20" s="270"/>
      <c r="J20" s="270"/>
      <c r="K20" s="268"/>
    </row>
    <row r="21" s="1" customFormat="1" ht="15" customHeight="1">
      <c r="B21" s="271"/>
      <c r="C21" s="272"/>
      <c r="D21" s="272"/>
      <c r="E21" s="274" t="s">
        <v>5224</v>
      </c>
      <c r="F21" s="270" t="s">
        <v>5225</v>
      </c>
      <c r="G21" s="270"/>
      <c r="H21" s="270"/>
      <c r="I21" s="270"/>
      <c r="J21" s="270"/>
      <c r="K21" s="268"/>
    </row>
    <row r="22" s="1" customFormat="1" ht="15" customHeight="1">
      <c r="B22" s="271"/>
      <c r="C22" s="272"/>
      <c r="D22" s="272"/>
      <c r="E22" s="274" t="s">
        <v>5226</v>
      </c>
      <c r="F22" s="270" t="s">
        <v>3918</v>
      </c>
      <c r="G22" s="270"/>
      <c r="H22" s="270"/>
      <c r="I22" s="270"/>
      <c r="J22" s="270"/>
      <c r="K22" s="268"/>
    </row>
    <row r="23" s="1" customFormat="1" ht="15" customHeight="1">
      <c r="B23" s="271"/>
      <c r="C23" s="272"/>
      <c r="D23" s="272"/>
      <c r="E23" s="274" t="s">
        <v>85</v>
      </c>
      <c r="F23" s="270" t="s">
        <v>5227</v>
      </c>
      <c r="G23" s="270"/>
      <c r="H23" s="270"/>
      <c r="I23" s="270"/>
      <c r="J23" s="270"/>
      <c r="K23" s="268"/>
    </row>
    <row r="24" s="1" customFormat="1" ht="12.75" customHeight="1">
      <c r="B24" s="271"/>
      <c r="C24" s="272"/>
      <c r="D24" s="272"/>
      <c r="E24" s="272"/>
      <c r="F24" s="272"/>
      <c r="G24" s="272"/>
      <c r="H24" s="272"/>
      <c r="I24" s="272"/>
      <c r="J24" s="272"/>
      <c r="K24" s="268"/>
    </row>
    <row r="25" s="1" customFormat="1" ht="15" customHeight="1">
      <c r="B25" s="271"/>
      <c r="C25" s="270" t="s">
        <v>5228</v>
      </c>
      <c r="D25" s="270"/>
      <c r="E25" s="270"/>
      <c r="F25" s="270"/>
      <c r="G25" s="270"/>
      <c r="H25" s="270"/>
      <c r="I25" s="270"/>
      <c r="J25" s="270"/>
      <c r="K25" s="268"/>
    </row>
    <row r="26" s="1" customFormat="1" ht="15" customHeight="1">
      <c r="B26" s="271"/>
      <c r="C26" s="270" t="s">
        <v>5229</v>
      </c>
      <c r="D26" s="270"/>
      <c r="E26" s="270"/>
      <c r="F26" s="270"/>
      <c r="G26" s="270"/>
      <c r="H26" s="270"/>
      <c r="I26" s="270"/>
      <c r="J26" s="270"/>
      <c r="K26" s="268"/>
    </row>
    <row r="27" s="1" customFormat="1" ht="15" customHeight="1">
      <c r="B27" s="271"/>
      <c r="C27" s="270"/>
      <c r="D27" s="270" t="s">
        <v>5230</v>
      </c>
      <c r="E27" s="270"/>
      <c r="F27" s="270"/>
      <c r="G27" s="270"/>
      <c r="H27" s="270"/>
      <c r="I27" s="270"/>
      <c r="J27" s="270"/>
      <c r="K27" s="268"/>
    </row>
    <row r="28" s="1" customFormat="1" ht="15" customHeight="1">
      <c r="B28" s="271"/>
      <c r="C28" s="272"/>
      <c r="D28" s="270" t="s">
        <v>5231</v>
      </c>
      <c r="E28" s="270"/>
      <c r="F28" s="270"/>
      <c r="G28" s="270"/>
      <c r="H28" s="270"/>
      <c r="I28" s="270"/>
      <c r="J28" s="270"/>
      <c r="K28" s="268"/>
    </row>
    <row r="29" s="1" customFormat="1" ht="12.75" customHeight="1">
      <c r="B29" s="271"/>
      <c r="C29" s="272"/>
      <c r="D29" s="272"/>
      <c r="E29" s="272"/>
      <c r="F29" s="272"/>
      <c r="G29" s="272"/>
      <c r="H29" s="272"/>
      <c r="I29" s="272"/>
      <c r="J29" s="272"/>
      <c r="K29" s="268"/>
    </row>
    <row r="30" s="1" customFormat="1" ht="15" customHeight="1">
      <c r="B30" s="271"/>
      <c r="C30" s="272"/>
      <c r="D30" s="270" t="s">
        <v>5232</v>
      </c>
      <c r="E30" s="270"/>
      <c r="F30" s="270"/>
      <c r="G30" s="270"/>
      <c r="H30" s="270"/>
      <c r="I30" s="270"/>
      <c r="J30" s="270"/>
      <c r="K30" s="268"/>
    </row>
    <row r="31" s="1" customFormat="1" ht="15" customHeight="1">
      <c r="B31" s="271"/>
      <c r="C31" s="272"/>
      <c r="D31" s="270" t="s">
        <v>5233</v>
      </c>
      <c r="E31" s="270"/>
      <c r="F31" s="270"/>
      <c r="G31" s="270"/>
      <c r="H31" s="270"/>
      <c r="I31" s="270"/>
      <c r="J31" s="270"/>
      <c r="K31" s="268"/>
    </row>
    <row r="32" s="1" customFormat="1" ht="12.75" customHeight="1">
      <c r="B32" s="271"/>
      <c r="C32" s="272"/>
      <c r="D32" s="272"/>
      <c r="E32" s="272"/>
      <c r="F32" s="272"/>
      <c r="G32" s="272"/>
      <c r="H32" s="272"/>
      <c r="I32" s="272"/>
      <c r="J32" s="272"/>
      <c r="K32" s="268"/>
    </row>
    <row r="33" s="1" customFormat="1" ht="15" customHeight="1">
      <c r="B33" s="271"/>
      <c r="C33" s="272"/>
      <c r="D33" s="270" t="s">
        <v>5234</v>
      </c>
      <c r="E33" s="270"/>
      <c r="F33" s="270"/>
      <c r="G33" s="270"/>
      <c r="H33" s="270"/>
      <c r="I33" s="270"/>
      <c r="J33" s="270"/>
      <c r="K33" s="268"/>
    </row>
    <row r="34" s="1" customFormat="1" ht="15" customHeight="1">
      <c r="B34" s="271"/>
      <c r="C34" s="272"/>
      <c r="D34" s="270" t="s">
        <v>5235</v>
      </c>
      <c r="E34" s="270"/>
      <c r="F34" s="270"/>
      <c r="G34" s="270"/>
      <c r="H34" s="270"/>
      <c r="I34" s="270"/>
      <c r="J34" s="270"/>
      <c r="K34" s="268"/>
    </row>
    <row r="35" s="1" customFormat="1" ht="15" customHeight="1">
      <c r="B35" s="271"/>
      <c r="C35" s="272"/>
      <c r="D35" s="270" t="s">
        <v>5236</v>
      </c>
      <c r="E35" s="270"/>
      <c r="F35" s="270"/>
      <c r="G35" s="270"/>
      <c r="H35" s="270"/>
      <c r="I35" s="270"/>
      <c r="J35" s="270"/>
      <c r="K35" s="268"/>
    </row>
    <row r="36" s="1" customFormat="1" ht="15" customHeight="1">
      <c r="B36" s="271"/>
      <c r="C36" s="272"/>
      <c r="D36" s="270"/>
      <c r="E36" s="273" t="s">
        <v>225</v>
      </c>
      <c r="F36" s="270"/>
      <c r="G36" s="270" t="s">
        <v>5237</v>
      </c>
      <c r="H36" s="270"/>
      <c r="I36" s="270"/>
      <c r="J36" s="270"/>
      <c r="K36" s="268"/>
    </row>
    <row r="37" s="1" customFormat="1" ht="30.75" customHeight="1">
      <c r="B37" s="271"/>
      <c r="C37" s="272"/>
      <c r="D37" s="270"/>
      <c r="E37" s="273" t="s">
        <v>5238</v>
      </c>
      <c r="F37" s="270"/>
      <c r="G37" s="270" t="s">
        <v>5239</v>
      </c>
      <c r="H37" s="270"/>
      <c r="I37" s="270"/>
      <c r="J37" s="270"/>
      <c r="K37" s="268"/>
    </row>
    <row r="38" s="1" customFormat="1" ht="15" customHeight="1">
      <c r="B38" s="271"/>
      <c r="C38" s="272"/>
      <c r="D38" s="270"/>
      <c r="E38" s="273" t="s">
        <v>54</v>
      </c>
      <c r="F38" s="270"/>
      <c r="G38" s="270" t="s">
        <v>5240</v>
      </c>
      <c r="H38" s="270"/>
      <c r="I38" s="270"/>
      <c r="J38" s="270"/>
      <c r="K38" s="268"/>
    </row>
    <row r="39" s="1" customFormat="1" ht="15" customHeight="1">
      <c r="B39" s="271"/>
      <c r="C39" s="272"/>
      <c r="D39" s="270"/>
      <c r="E39" s="273" t="s">
        <v>55</v>
      </c>
      <c r="F39" s="270"/>
      <c r="G39" s="270" t="s">
        <v>5241</v>
      </c>
      <c r="H39" s="270"/>
      <c r="I39" s="270"/>
      <c r="J39" s="270"/>
      <c r="K39" s="268"/>
    </row>
    <row r="40" s="1" customFormat="1" ht="15" customHeight="1">
      <c r="B40" s="271"/>
      <c r="C40" s="272"/>
      <c r="D40" s="270"/>
      <c r="E40" s="273" t="s">
        <v>226</v>
      </c>
      <c r="F40" s="270"/>
      <c r="G40" s="270" t="s">
        <v>5242</v>
      </c>
      <c r="H40" s="270"/>
      <c r="I40" s="270"/>
      <c r="J40" s="270"/>
      <c r="K40" s="268"/>
    </row>
    <row r="41" s="1" customFormat="1" ht="15" customHeight="1">
      <c r="B41" s="271"/>
      <c r="C41" s="272"/>
      <c r="D41" s="270"/>
      <c r="E41" s="273" t="s">
        <v>227</v>
      </c>
      <c r="F41" s="270"/>
      <c r="G41" s="270" t="s">
        <v>5243</v>
      </c>
      <c r="H41" s="270"/>
      <c r="I41" s="270"/>
      <c r="J41" s="270"/>
      <c r="K41" s="268"/>
    </row>
    <row r="42" s="1" customFormat="1" ht="15" customHeight="1">
      <c r="B42" s="271"/>
      <c r="C42" s="272"/>
      <c r="D42" s="270"/>
      <c r="E42" s="273" t="s">
        <v>5244</v>
      </c>
      <c r="F42" s="270"/>
      <c r="G42" s="270" t="s">
        <v>5245</v>
      </c>
      <c r="H42" s="270"/>
      <c r="I42" s="270"/>
      <c r="J42" s="270"/>
      <c r="K42" s="268"/>
    </row>
    <row r="43" s="1" customFormat="1" ht="15" customHeight="1">
      <c r="B43" s="271"/>
      <c r="C43" s="272"/>
      <c r="D43" s="270"/>
      <c r="E43" s="273"/>
      <c r="F43" s="270"/>
      <c r="G43" s="270" t="s">
        <v>5246</v>
      </c>
      <c r="H43" s="270"/>
      <c r="I43" s="270"/>
      <c r="J43" s="270"/>
      <c r="K43" s="268"/>
    </row>
    <row r="44" s="1" customFormat="1" ht="15" customHeight="1">
      <c r="B44" s="271"/>
      <c r="C44" s="272"/>
      <c r="D44" s="270"/>
      <c r="E44" s="273" t="s">
        <v>5247</v>
      </c>
      <c r="F44" s="270"/>
      <c r="G44" s="270" t="s">
        <v>5248</v>
      </c>
      <c r="H44" s="270"/>
      <c r="I44" s="270"/>
      <c r="J44" s="270"/>
      <c r="K44" s="268"/>
    </row>
    <row r="45" s="1" customFormat="1" ht="15" customHeight="1">
      <c r="B45" s="271"/>
      <c r="C45" s="272"/>
      <c r="D45" s="270"/>
      <c r="E45" s="273" t="s">
        <v>229</v>
      </c>
      <c r="F45" s="270"/>
      <c r="G45" s="270" t="s">
        <v>5249</v>
      </c>
      <c r="H45" s="270"/>
      <c r="I45" s="270"/>
      <c r="J45" s="270"/>
      <c r="K45" s="268"/>
    </row>
    <row r="46" s="1" customFormat="1" ht="12.75" customHeight="1">
      <c r="B46" s="271"/>
      <c r="C46" s="272"/>
      <c r="D46" s="270"/>
      <c r="E46" s="270"/>
      <c r="F46" s="270"/>
      <c r="G46" s="270"/>
      <c r="H46" s="270"/>
      <c r="I46" s="270"/>
      <c r="J46" s="270"/>
      <c r="K46" s="268"/>
    </row>
    <row r="47" s="1" customFormat="1" ht="15" customHeight="1">
      <c r="B47" s="271"/>
      <c r="C47" s="272"/>
      <c r="D47" s="270" t="s">
        <v>5250</v>
      </c>
      <c r="E47" s="270"/>
      <c r="F47" s="270"/>
      <c r="G47" s="270"/>
      <c r="H47" s="270"/>
      <c r="I47" s="270"/>
      <c r="J47" s="270"/>
      <c r="K47" s="268"/>
    </row>
    <row r="48" s="1" customFormat="1" ht="15" customHeight="1">
      <c r="B48" s="271"/>
      <c r="C48" s="272"/>
      <c r="D48" s="272"/>
      <c r="E48" s="270" t="s">
        <v>5251</v>
      </c>
      <c r="F48" s="270"/>
      <c r="G48" s="270"/>
      <c r="H48" s="270"/>
      <c r="I48" s="270"/>
      <c r="J48" s="270"/>
      <c r="K48" s="268"/>
    </row>
    <row r="49" s="1" customFormat="1" ht="15" customHeight="1">
      <c r="B49" s="271"/>
      <c r="C49" s="272"/>
      <c r="D49" s="272"/>
      <c r="E49" s="270" t="s">
        <v>5252</v>
      </c>
      <c r="F49" s="270"/>
      <c r="G49" s="270"/>
      <c r="H49" s="270"/>
      <c r="I49" s="270"/>
      <c r="J49" s="270"/>
      <c r="K49" s="268"/>
    </row>
    <row r="50" s="1" customFormat="1" ht="15" customHeight="1">
      <c r="B50" s="271"/>
      <c r="C50" s="272"/>
      <c r="D50" s="272"/>
      <c r="E50" s="270" t="s">
        <v>5253</v>
      </c>
      <c r="F50" s="270"/>
      <c r="G50" s="270"/>
      <c r="H50" s="270"/>
      <c r="I50" s="270"/>
      <c r="J50" s="270"/>
      <c r="K50" s="268"/>
    </row>
    <row r="51" s="1" customFormat="1" ht="15" customHeight="1">
      <c r="B51" s="271"/>
      <c r="C51" s="272"/>
      <c r="D51" s="270" t="s">
        <v>5254</v>
      </c>
      <c r="E51" s="270"/>
      <c r="F51" s="270"/>
      <c r="G51" s="270"/>
      <c r="H51" s="270"/>
      <c r="I51" s="270"/>
      <c r="J51" s="270"/>
      <c r="K51" s="268"/>
    </row>
    <row r="52" s="1" customFormat="1" ht="25.5" customHeight="1">
      <c r="B52" s="266"/>
      <c r="C52" s="267" t="s">
        <v>5255</v>
      </c>
      <c r="D52" s="267"/>
      <c r="E52" s="267"/>
      <c r="F52" s="267"/>
      <c r="G52" s="267"/>
      <c r="H52" s="267"/>
      <c r="I52" s="267"/>
      <c r="J52" s="267"/>
      <c r="K52" s="268"/>
    </row>
    <row r="53" s="1" customFormat="1" ht="5.25" customHeight="1">
      <c r="B53" s="266"/>
      <c r="C53" s="269"/>
      <c r="D53" s="269"/>
      <c r="E53" s="269"/>
      <c r="F53" s="269"/>
      <c r="G53" s="269"/>
      <c r="H53" s="269"/>
      <c r="I53" s="269"/>
      <c r="J53" s="269"/>
      <c r="K53" s="268"/>
    </row>
    <row r="54" s="1" customFormat="1" ht="15" customHeight="1">
      <c r="B54" s="266"/>
      <c r="C54" s="270" t="s">
        <v>5256</v>
      </c>
      <c r="D54" s="270"/>
      <c r="E54" s="270"/>
      <c r="F54" s="270"/>
      <c r="G54" s="270"/>
      <c r="H54" s="270"/>
      <c r="I54" s="270"/>
      <c r="J54" s="270"/>
      <c r="K54" s="268"/>
    </row>
    <row r="55" s="1" customFormat="1" ht="15" customHeight="1">
      <c r="B55" s="266"/>
      <c r="C55" s="270" t="s">
        <v>5257</v>
      </c>
      <c r="D55" s="270"/>
      <c r="E55" s="270"/>
      <c r="F55" s="270"/>
      <c r="G55" s="270"/>
      <c r="H55" s="270"/>
      <c r="I55" s="270"/>
      <c r="J55" s="270"/>
      <c r="K55" s="268"/>
    </row>
    <row r="56" s="1" customFormat="1" ht="12.75" customHeight="1">
      <c r="B56" s="266"/>
      <c r="C56" s="270"/>
      <c r="D56" s="270"/>
      <c r="E56" s="270"/>
      <c r="F56" s="270"/>
      <c r="G56" s="270"/>
      <c r="H56" s="270"/>
      <c r="I56" s="270"/>
      <c r="J56" s="270"/>
      <c r="K56" s="268"/>
    </row>
    <row r="57" s="1" customFormat="1" ht="15" customHeight="1">
      <c r="B57" s="266"/>
      <c r="C57" s="270" t="s">
        <v>5258</v>
      </c>
      <c r="D57" s="270"/>
      <c r="E57" s="270"/>
      <c r="F57" s="270"/>
      <c r="G57" s="270"/>
      <c r="H57" s="270"/>
      <c r="I57" s="270"/>
      <c r="J57" s="270"/>
      <c r="K57" s="268"/>
    </row>
    <row r="58" s="1" customFormat="1" ht="15" customHeight="1">
      <c r="B58" s="266"/>
      <c r="C58" s="272"/>
      <c r="D58" s="270" t="s">
        <v>5259</v>
      </c>
      <c r="E58" s="270"/>
      <c r="F58" s="270"/>
      <c r="G58" s="270"/>
      <c r="H58" s="270"/>
      <c r="I58" s="270"/>
      <c r="J58" s="270"/>
      <c r="K58" s="268"/>
    </row>
    <row r="59" s="1" customFormat="1" ht="15" customHeight="1">
      <c r="B59" s="266"/>
      <c r="C59" s="272"/>
      <c r="D59" s="270" t="s">
        <v>5260</v>
      </c>
      <c r="E59" s="270"/>
      <c r="F59" s="270"/>
      <c r="G59" s="270"/>
      <c r="H59" s="270"/>
      <c r="I59" s="270"/>
      <c r="J59" s="270"/>
      <c r="K59" s="268"/>
    </row>
    <row r="60" s="1" customFormat="1" ht="15" customHeight="1">
      <c r="B60" s="266"/>
      <c r="C60" s="272"/>
      <c r="D60" s="270" t="s">
        <v>5261</v>
      </c>
      <c r="E60" s="270"/>
      <c r="F60" s="270"/>
      <c r="G60" s="270"/>
      <c r="H60" s="270"/>
      <c r="I60" s="270"/>
      <c r="J60" s="270"/>
      <c r="K60" s="268"/>
    </row>
    <row r="61" s="1" customFormat="1" ht="15" customHeight="1">
      <c r="B61" s="266"/>
      <c r="C61" s="272"/>
      <c r="D61" s="270" t="s">
        <v>5262</v>
      </c>
      <c r="E61" s="270"/>
      <c r="F61" s="270"/>
      <c r="G61" s="270"/>
      <c r="H61" s="270"/>
      <c r="I61" s="270"/>
      <c r="J61" s="270"/>
      <c r="K61" s="268"/>
    </row>
    <row r="62" s="1" customFormat="1" ht="15" customHeight="1">
      <c r="B62" s="266"/>
      <c r="C62" s="272"/>
      <c r="D62" s="275" t="s">
        <v>5263</v>
      </c>
      <c r="E62" s="275"/>
      <c r="F62" s="275"/>
      <c r="G62" s="275"/>
      <c r="H62" s="275"/>
      <c r="I62" s="275"/>
      <c r="J62" s="275"/>
      <c r="K62" s="268"/>
    </row>
    <row r="63" s="1" customFormat="1" ht="15" customHeight="1">
      <c r="B63" s="266"/>
      <c r="C63" s="272"/>
      <c r="D63" s="270" t="s">
        <v>5264</v>
      </c>
      <c r="E63" s="270"/>
      <c r="F63" s="270"/>
      <c r="G63" s="270"/>
      <c r="H63" s="270"/>
      <c r="I63" s="270"/>
      <c r="J63" s="270"/>
      <c r="K63" s="268"/>
    </row>
    <row r="64" s="1" customFormat="1" ht="12.75" customHeight="1">
      <c r="B64" s="266"/>
      <c r="C64" s="272"/>
      <c r="D64" s="272"/>
      <c r="E64" s="276"/>
      <c r="F64" s="272"/>
      <c r="G64" s="272"/>
      <c r="H64" s="272"/>
      <c r="I64" s="272"/>
      <c r="J64" s="272"/>
      <c r="K64" s="268"/>
    </row>
    <row r="65" s="1" customFormat="1" ht="15" customHeight="1">
      <c r="B65" s="266"/>
      <c r="C65" s="272"/>
      <c r="D65" s="270" t="s">
        <v>5265</v>
      </c>
      <c r="E65" s="270"/>
      <c r="F65" s="270"/>
      <c r="G65" s="270"/>
      <c r="H65" s="270"/>
      <c r="I65" s="270"/>
      <c r="J65" s="270"/>
      <c r="K65" s="268"/>
    </row>
    <row r="66" s="1" customFormat="1" ht="15" customHeight="1">
      <c r="B66" s="266"/>
      <c r="C66" s="272"/>
      <c r="D66" s="275" t="s">
        <v>5266</v>
      </c>
      <c r="E66" s="275"/>
      <c r="F66" s="275"/>
      <c r="G66" s="275"/>
      <c r="H66" s="275"/>
      <c r="I66" s="275"/>
      <c r="J66" s="275"/>
      <c r="K66" s="268"/>
    </row>
    <row r="67" s="1" customFormat="1" ht="15" customHeight="1">
      <c r="B67" s="266"/>
      <c r="C67" s="272"/>
      <c r="D67" s="270" t="s">
        <v>5267</v>
      </c>
      <c r="E67" s="270"/>
      <c r="F67" s="270"/>
      <c r="G67" s="270"/>
      <c r="H67" s="270"/>
      <c r="I67" s="270"/>
      <c r="J67" s="270"/>
      <c r="K67" s="268"/>
    </row>
    <row r="68" s="1" customFormat="1" ht="15" customHeight="1">
      <c r="B68" s="266"/>
      <c r="C68" s="272"/>
      <c r="D68" s="270" t="s">
        <v>5268</v>
      </c>
      <c r="E68" s="270"/>
      <c r="F68" s="270"/>
      <c r="G68" s="270"/>
      <c r="H68" s="270"/>
      <c r="I68" s="270"/>
      <c r="J68" s="270"/>
      <c r="K68" s="268"/>
    </row>
    <row r="69" s="1" customFormat="1" ht="15" customHeight="1">
      <c r="B69" s="266"/>
      <c r="C69" s="272"/>
      <c r="D69" s="270" t="s">
        <v>5269</v>
      </c>
      <c r="E69" s="270"/>
      <c r="F69" s="270"/>
      <c r="G69" s="270"/>
      <c r="H69" s="270"/>
      <c r="I69" s="270"/>
      <c r="J69" s="270"/>
      <c r="K69" s="268"/>
    </row>
    <row r="70" s="1" customFormat="1" ht="15" customHeight="1">
      <c r="B70" s="266"/>
      <c r="C70" s="272"/>
      <c r="D70" s="270" t="s">
        <v>5270</v>
      </c>
      <c r="E70" s="270"/>
      <c r="F70" s="270"/>
      <c r="G70" s="270"/>
      <c r="H70" s="270"/>
      <c r="I70" s="270"/>
      <c r="J70" s="270"/>
      <c r="K70" s="268"/>
    </row>
    <row r="71" s="1" customFormat="1" ht="12.75" customHeight="1">
      <c r="B71" s="277"/>
      <c r="C71" s="278"/>
      <c r="D71" s="278"/>
      <c r="E71" s="278"/>
      <c r="F71" s="278"/>
      <c r="G71" s="278"/>
      <c r="H71" s="278"/>
      <c r="I71" s="278"/>
      <c r="J71" s="278"/>
      <c r="K71" s="279"/>
    </row>
    <row r="72" s="1" customFormat="1" ht="18.75" customHeight="1">
      <c r="B72" s="280"/>
      <c r="C72" s="280"/>
      <c r="D72" s="280"/>
      <c r="E72" s="280"/>
      <c r="F72" s="280"/>
      <c r="G72" s="280"/>
      <c r="H72" s="280"/>
      <c r="I72" s="280"/>
      <c r="J72" s="280"/>
      <c r="K72" s="281"/>
    </row>
    <row r="73" s="1" customFormat="1" ht="18.75" customHeight="1">
      <c r="B73" s="281"/>
      <c r="C73" s="281"/>
      <c r="D73" s="281"/>
      <c r="E73" s="281"/>
      <c r="F73" s="281"/>
      <c r="G73" s="281"/>
      <c r="H73" s="281"/>
      <c r="I73" s="281"/>
      <c r="J73" s="281"/>
      <c r="K73" s="281"/>
    </row>
    <row r="74" s="1" customFormat="1" ht="7.5" customHeight="1">
      <c r="B74" s="282"/>
      <c r="C74" s="283"/>
      <c r="D74" s="283"/>
      <c r="E74" s="283"/>
      <c r="F74" s="283"/>
      <c r="G74" s="283"/>
      <c r="H74" s="283"/>
      <c r="I74" s="283"/>
      <c r="J74" s="283"/>
      <c r="K74" s="284"/>
    </row>
    <row r="75" s="1" customFormat="1" ht="45" customHeight="1">
      <c r="B75" s="285"/>
      <c r="C75" s="286" t="s">
        <v>5271</v>
      </c>
      <c r="D75" s="286"/>
      <c r="E75" s="286"/>
      <c r="F75" s="286"/>
      <c r="G75" s="286"/>
      <c r="H75" s="286"/>
      <c r="I75" s="286"/>
      <c r="J75" s="286"/>
      <c r="K75" s="287"/>
    </row>
    <row r="76" s="1" customFormat="1" ht="17.25" customHeight="1">
      <c r="B76" s="285"/>
      <c r="C76" s="288" t="s">
        <v>5272</v>
      </c>
      <c r="D76" s="288"/>
      <c r="E76" s="288"/>
      <c r="F76" s="288" t="s">
        <v>5273</v>
      </c>
      <c r="G76" s="289"/>
      <c r="H76" s="288" t="s">
        <v>55</v>
      </c>
      <c r="I76" s="288" t="s">
        <v>58</v>
      </c>
      <c r="J76" s="288" t="s">
        <v>5274</v>
      </c>
      <c r="K76" s="287"/>
    </row>
    <row r="77" s="1" customFormat="1" ht="17.25" customHeight="1">
      <c r="B77" s="285"/>
      <c r="C77" s="290" t="s">
        <v>5275</v>
      </c>
      <c r="D77" s="290"/>
      <c r="E77" s="290"/>
      <c r="F77" s="291" t="s">
        <v>5276</v>
      </c>
      <c r="G77" s="292"/>
      <c r="H77" s="290"/>
      <c r="I77" s="290"/>
      <c r="J77" s="290" t="s">
        <v>5277</v>
      </c>
      <c r="K77" s="287"/>
    </row>
    <row r="78" s="1" customFormat="1" ht="5.25" customHeight="1">
      <c r="B78" s="285"/>
      <c r="C78" s="293"/>
      <c r="D78" s="293"/>
      <c r="E78" s="293"/>
      <c r="F78" s="293"/>
      <c r="G78" s="294"/>
      <c r="H78" s="293"/>
      <c r="I78" s="293"/>
      <c r="J78" s="293"/>
      <c r="K78" s="287"/>
    </row>
    <row r="79" s="1" customFormat="1" ht="15" customHeight="1">
      <c r="B79" s="285"/>
      <c r="C79" s="273" t="s">
        <v>54</v>
      </c>
      <c r="D79" s="295"/>
      <c r="E79" s="295"/>
      <c r="F79" s="296" t="s">
        <v>5278</v>
      </c>
      <c r="G79" s="297"/>
      <c r="H79" s="273" t="s">
        <v>5279</v>
      </c>
      <c r="I79" s="273" t="s">
        <v>5280</v>
      </c>
      <c r="J79" s="273">
        <v>20</v>
      </c>
      <c r="K79" s="287"/>
    </row>
    <row r="80" s="1" customFormat="1" ht="15" customHeight="1">
      <c r="B80" s="285"/>
      <c r="C80" s="273" t="s">
        <v>5281</v>
      </c>
      <c r="D80" s="273"/>
      <c r="E80" s="273"/>
      <c r="F80" s="296" t="s">
        <v>5278</v>
      </c>
      <c r="G80" s="297"/>
      <c r="H80" s="273" t="s">
        <v>5282</v>
      </c>
      <c r="I80" s="273" t="s">
        <v>5280</v>
      </c>
      <c r="J80" s="273">
        <v>120</v>
      </c>
      <c r="K80" s="287"/>
    </row>
    <row r="81" s="1" customFormat="1" ht="15" customHeight="1">
      <c r="B81" s="298"/>
      <c r="C81" s="273" t="s">
        <v>5283</v>
      </c>
      <c r="D81" s="273"/>
      <c r="E81" s="273"/>
      <c r="F81" s="296" t="s">
        <v>5284</v>
      </c>
      <c r="G81" s="297"/>
      <c r="H81" s="273" t="s">
        <v>5285</v>
      </c>
      <c r="I81" s="273" t="s">
        <v>5280</v>
      </c>
      <c r="J81" s="273">
        <v>50</v>
      </c>
      <c r="K81" s="287"/>
    </row>
    <row r="82" s="1" customFormat="1" ht="15" customHeight="1">
      <c r="B82" s="298"/>
      <c r="C82" s="273" t="s">
        <v>5286</v>
      </c>
      <c r="D82" s="273"/>
      <c r="E82" s="273"/>
      <c r="F82" s="296" t="s">
        <v>5278</v>
      </c>
      <c r="G82" s="297"/>
      <c r="H82" s="273" t="s">
        <v>5287</v>
      </c>
      <c r="I82" s="273" t="s">
        <v>5288</v>
      </c>
      <c r="J82" s="273"/>
      <c r="K82" s="287"/>
    </row>
    <row r="83" s="1" customFormat="1" ht="15" customHeight="1">
      <c r="B83" s="298"/>
      <c r="C83" s="299" t="s">
        <v>5289</v>
      </c>
      <c r="D83" s="299"/>
      <c r="E83" s="299"/>
      <c r="F83" s="300" t="s">
        <v>5284</v>
      </c>
      <c r="G83" s="299"/>
      <c r="H83" s="299" t="s">
        <v>5290</v>
      </c>
      <c r="I83" s="299" t="s">
        <v>5280</v>
      </c>
      <c r="J83" s="299">
        <v>15</v>
      </c>
      <c r="K83" s="287"/>
    </row>
    <row r="84" s="1" customFormat="1" ht="15" customHeight="1">
      <c r="B84" s="298"/>
      <c r="C84" s="299" t="s">
        <v>5291</v>
      </c>
      <c r="D84" s="299"/>
      <c r="E84" s="299"/>
      <c r="F84" s="300" t="s">
        <v>5284</v>
      </c>
      <c r="G84" s="299"/>
      <c r="H84" s="299" t="s">
        <v>5292</v>
      </c>
      <c r="I84" s="299" t="s">
        <v>5280</v>
      </c>
      <c r="J84" s="299">
        <v>15</v>
      </c>
      <c r="K84" s="287"/>
    </row>
    <row r="85" s="1" customFormat="1" ht="15" customHeight="1">
      <c r="B85" s="298"/>
      <c r="C85" s="299" t="s">
        <v>5293</v>
      </c>
      <c r="D85" s="299"/>
      <c r="E85" s="299"/>
      <c r="F85" s="300" t="s">
        <v>5284</v>
      </c>
      <c r="G85" s="299"/>
      <c r="H85" s="299" t="s">
        <v>5294</v>
      </c>
      <c r="I85" s="299" t="s">
        <v>5280</v>
      </c>
      <c r="J85" s="299">
        <v>20</v>
      </c>
      <c r="K85" s="287"/>
    </row>
    <row r="86" s="1" customFormat="1" ht="15" customHeight="1">
      <c r="B86" s="298"/>
      <c r="C86" s="299" t="s">
        <v>5295</v>
      </c>
      <c r="D86" s="299"/>
      <c r="E86" s="299"/>
      <c r="F86" s="300" t="s">
        <v>5284</v>
      </c>
      <c r="G86" s="299"/>
      <c r="H86" s="299" t="s">
        <v>5296</v>
      </c>
      <c r="I86" s="299" t="s">
        <v>5280</v>
      </c>
      <c r="J86" s="299">
        <v>20</v>
      </c>
      <c r="K86" s="287"/>
    </row>
    <row r="87" s="1" customFormat="1" ht="15" customHeight="1">
      <c r="B87" s="298"/>
      <c r="C87" s="273" t="s">
        <v>5297</v>
      </c>
      <c r="D87" s="273"/>
      <c r="E87" s="273"/>
      <c r="F87" s="296" t="s">
        <v>5284</v>
      </c>
      <c r="G87" s="297"/>
      <c r="H87" s="273" t="s">
        <v>5298</v>
      </c>
      <c r="I87" s="273" t="s">
        <v>5280</v>
      </c>
      <c r="J87" s="273">
        <v>50</v>
      </c>
      <c r="K87" s="287"/>
    </row>
    <row r="88" s="1" customFormat="1" ht="15" customHeight="1">
      <c r="B88" s="298"/>
      <c r="C88" s="273" t="s">
        <v>5299</v>
      </c>
      <c r="D88" s="273"/>
      <c r="E88" s="273"/>
      <c r="F88" s="296" t="s">
        <v>5284</v>
      </c>
      <c r="G88" s="297"/>
      <c r="H88" s="273" t="s">
        <v>5300</v>
      </c>
      <c r="I88" s="273" t="s">
        <v>5280</v>
      </c>
      <c r="J88" s="273">
        <v>20</v>
      </c>
      <c r="K88" s="287"/>
    </row>
    <row r="89" s="1" customFormat="1" ht="15" customHeight="1">
      <c r="B89" s="298"/>
      <c r="C89" s="273" t="s">
        <v>5301</v>
      </c>
      <c r="D89" s="273"/>
      <c r="E89" s="273"/>
      <c r="F89" s="296" t="s">
        <v>5284</v>
      </c>
      <c r="G89" s="297"/>
      <c r="H89" s="273" t="s">
        <v>5302</v>
      </c>
      <c r="I89" s="273" t="s">
        <v>5280</v>
      </c>
      <c r="J89" s="273">
        <v>20</v>
      </c>
      <c r="K89" s="287"/>
    </row>
    <row r="90" s="1" customFormat="1" ht="15" customHeight="1">
      <c r="B90" s="298"/>
      <c r="C90" s="273" t="s">
        <v>5303</v>
      </c>
      <c r="D90" s="273"/>
      <c r="E90" s="273"/>
      <c r="F90" s="296" t="s">
        <v>5284</v>
      </c>
      <c r="G90" s="297"/>
      <c r="H90" s="273" t="s">
        <v>5304</v>
      </c>
      <c r="I90" s="273" t="s">
        <v>5280</v>
      </c>
      <c r="J90" s="273">
        <v>50</v>
      </c>
      <c r="K90" s="287"/>
    </row>
    <row r="91" s="1" customFormat="1" ht="15" customHeight="1">
      <c r="B91" s="298"/>
      <c r="C91" s="273" t="s">
        <v>5305</v>
      </c>
      <c r="D91" s="273"/>
      <c r="E91" s="273"/>
      <c r="F91" s="296" t="s">
        <v>5284</v>
      </c>
      <c r="G91" s="297"/>
      <c r="H91" s="273" t="s">
        <v>5305</v>
      </c>
      <c r="I91" s="273" t="s">
        <v>5280</v>
      </c>
      <c r="J91" s="273">
        <v>50</v>
      </c>
      <c r="K91" s="287"/>
    </row>
    <row r="92" s="1" customFormat="1" ht="15" customHeight="1">
      <c r="B92" s="298"/>
      <c r="C92" s="273" t="s">
        <v>5306</v>
      </c>
      <c r="D92" s="273"/>
      <c r="E92" s="273"/>
      <c r="F92" s="296" t="s">
        <v>5284</v>
      </c>
      <c r="G92" s="297"/>
      <c r="H92" s="273" t="s">
        <v>5307</v>
      </c>
      <c r="I92" s="273" t="s">
        <v>5280</v>
      </c>
      <c r="J92" s="273">
        <v>255</v>
      </c>
      <c r="K92" s="287"/>
    </row>
    <row r="93" s="1" customFormat="1" ht="15" customHeight="1">
      <c r="B93" s="298"/>
      <c r="C93" s="273" t="s">
        <v>5308</v>
      </c>
      <c r="D93" s="273"/>
      <c r="E93" s="273"/>
      <c r="F93" s="296" t="s">
        <v>5278</v>
      </c>
      <c r="G93" s="297"/>
      <c r="H93" s="273" t="s">
        <v>5309</v>
      </c>
      <c r="I93" s="273" t="s">
        <v>5310</v>
      </c>
      <c r="J93" s="273"/>
      <c r="K93" s="287"/>
    </row>
    <row r="94" s="1" customFormat="1" ht="15" customHeight="1">
      <c r="B94" s="298"/>
      <c r="C94" s="273" t="s">
        <v>5311</v>
      </c>
      <c r="D94" s="273"/>
      <c r="E94" s="273"/>
      <c r="F94" s="296" t="s">
        <v>5278</v>
      </c>
      <c r="G94" s="297"/>
      <c r="H94" s="273" t="s">
        <v>5312</v>
      </c>
      <c r="I94" s="273" t="s">
        <v>5313</v>
      </c>
      <c r="J94" s="273"/>
      <c r="K94" s="287"/>
    </row>
    <row r="95" s="1" customFormat="1" ht="15" customHeight="1">
      <c r="B95" s="298"/>
      <c r="C95" s="273" t="s">
        <v>5314</v>
      </c>
      <c r="D95" s="273"/>
      <c r="E95" s="273"/>
      <c r="F95" s="296" t="s">
        <v>5278</v>
      </c>
      <c r="G95" s="297"/>
      <c r="H95" s="273" t="s">
        <v>5314</v>
      </c>
      <c r="I95" s="273" t="s">
        <v>5313</v>
      </c>
      <c r="J95" s="273"/>
      <c r="K95" s="287"/>
    </row>
    <row r="96" s="1" customFormat="1" ht="15" customHeight="1">
      <c r="B96" s="298"/>
      <c r="C96" s="273" t="s">
        <v>39</v>
      </c>
      <c r="D96" s="273"/>
      <c r="E96" s="273"/>
      <c r="F96" s="296" t="s">
        <v>5278</v>
      </c>
      <c r="G96" s="297"/>
      <c r="H96" s="273" t="s">
        <v>5315</v>
      </c>
      <c r="I96" s="273" t="s">
        <v>5313</v>
      </c>
      <c r="J96" s="273"/>
      <c r="K96" s="287"/>
    </row>
    <row r="97" s="1" customFormat="1" ht="15" customHeight="1">
      <c r="B97" s="298"/>
      <c r="C97" s="273" t="s">
        <v>49</v>
      </c>
      <c r="D97" s="273"/>
      <c r="E97" s="273"/>
      <c r="F97" s="296" t="s">
        <v>5278</v>
      </c>
      <c r="G97" s="297"/>
      <c r="H97" s="273" t="s">
        <v>5316</v>
      </c>
      <c r="I97" s="273" t="s">
        <v>5313</v>
      </c>
      <c r="J97" s="273"/>
      <c r="K97" s="287"/>
    </row>
    <row r="98" s="1" customFormat="1" ht="15" customHeight="1">
      <c r="B98" s="301"/>
      <c r="C98" s="302"/>
      <c r="D98" s="302"/>
      <c r="E98" s="302"/>
      <c r="F98" s="302"/>
      <c r="G98" s="302"/>
      <c r="H98" s="302"/>
      <c r="I98" s="302"/>
      <c r="J98" s="302"/>
      <c r="K98" s="303"/>
    </row>
    <row r="99" s="1" customFormat="1" ht="18.75" customHeight="1">
      <c r="B99" s="304"/>
      <c r="C99" s="305"/>
      <c r="D99" s="305"/>
      <c r="E99" s="305"/>
      <c r="F99" s="305"/>
      <c r="G99" s="305"/>
      <c r="H99" s="305"/>
      <c r="I99" s="305"/>
      <c r="J99" s="305"/>
      <c r="K99" s="304"/>
    </row>
    <row r="100" s="1" customFormat="1" ht="18.75" customHeight="1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</row>
    <row r="101" s="1" customFormat="1" ht="7.5" customHeight="1">
      <c r="B101" s="282"/>
      <c r="C101" s="283"/>
      <c r="D101" s="283"/>
      <c r="E101" s="283"/>
      <c r="F101" s="283"/>
      <c r="G101" s="283"/>
      <c r="H101" s="283"/>
      <c r="I101" s="283"/>
      <c r="J101" s="283"/>
      <c r="K101" s="284"/>
    </row>
    <row r="102" s="1" customFormat="1" ht="45" customHeight="1">
      <c r="B102" s="285"/>
      <c r="C102" s="286" t="s">
        <v>5317</v>
      </c>
      <c r="D102" s="286"/>
      <c r="E102" s="286"/>
      <c r="F102" s="286"/>
      <c r="G102" s="286"/>
      <c r="H102" s="286"/>
      <c r="I102" s="286"/>
      <c r="J102" s="286"/>
      <c r="K102" s="287"/>
    </row>
    <row r="103" s="1" customFormat="1" ht="17.25" customHeight="1">
      <c r="B103" s="285"/>
      <c r="C103" s="288" t="s">
        <v>5272</v>
      </c>
      <c r="D103" s="288"/>
      <c r="E103" s="288"/>
      <c r="F103" s="288" t="s">
        <v>5273</v>
      </c>
      <c r="G103" s="289"/>
      <c r="H103" s="288" t="s">
        <v>55</v>
      </c>
      <c r="I103" s="288" t="s">
        <v>58</v>
      </c>
      <c r="J103" s="288" t="s">
        <v>5274</v>
      </c>
      <c r="K103" s="287"/>
    </row>
    <row r="104" s="1" customFormat="1" ht="17.25" customHeight="1">
      <c r="B104" s="285"/>
      <c r="C104" s="290" t="s">
        <v>5275</v>
      </c>
      <c r="D104" s="290"/>
      <c r="E104" s="290"/>
      <c r="F104" s="291" t="s">
        <v>5276</v>
      </c>
      <c r="G104" s="292"/>
      <c r="H104" s="290"/>
      <c r="I104" s="290"/>
      <c r="J104" s="290" t="s">
        <v>5277</v>
      </c>
      <c r="K104" s="287"/>
    </row>
    <row r="105" s="1" customFormat="1" ht="5.25" customHeight="1">
      <c r="B105" s="285"/>
      <c r="C105" s="288"/>
      <c r="D105" s="288"/>
      <c r="E105" s="288"/>
      <c r="F105" s="288"/>
      <c r="G105" s="306"/>
      <c r="H105" s="288"/>
      <c r="I105" s="288"/>
      <c r="J105" s="288"/>
      <c r="K105" s="287"/>
    </row>
    <row r="106" s="1" customFormat="1" ht="15" customHeight="1">
      <c r="B106" s="285"/>
      <c r="C106" s="273" t="s">
        <v>54</v>
      </c>
      <c r="D106" s="295"/>
      <c r="E106" s="295"/>
      <c r="F106" s="296" t="s">
        <v>5278</v>
      </c>
      <c r="G106" s="273"/>
      <c r="H106" s="273" t="s">
        <v>5318</v>
      </c>
      <c r="I106" s="273" t="s">
        <v>5280</v>
      </c>
      <c r="J106" s="273">
        <v>20</v>
      </c>
      <c r="K106" s="287"/>
    </row>
    <row r="107" s="1" customFormat="1" ht="15" customHeight="1">
      <c r="B107" s="285"/>
      <c r="C107" s="273" t="s">
        <v>5281</v>
      </c>
      <c r="D107" s="273"/>
      <c r="E107" s="273"/>
      <c r="F107" s="296" t="s">
        <v>5278</v>
      </c>
      <c r="G107" s="273"/>
      <c r="H107" s="273" t="s">
        <v>5318</v>
      </c>
      <c r="I107" s="273" t="s">
        <v>5280</v>
      </c>
      <c r="J107" s="273">
        <v>120</v>
      </c>
      <c r="K107" s="287"/>
    </row>
    <row r="108" s="1" customFormat="1" ht="15" customHeight="1">
      <c r="B108" s="298"/>
      <c r="C108" s="273" t="s">
        <v>5283</v>
      </c>
      <c r="D108" s="273"/>
      <c r="E108" s="273"/>
      <c r="F108" s="296" t="s">
        <v>5284</v>
      </c>
      <c r="G108" s="273"/>
      <c r="H108" s="273" t="s">
        <v>5318</v>
      </c>
      <c r="I108" s="273" t="s">
        <v>5280</v>
      </c>
      <c r="J108" s="273">
        <v>50</v>
      </c>
      <c r="K108" s="287"/>
    </row>
    <row r="109" s="1" customFormat="1" ht="15" customHeight="1">
      <c r="B109" s="298"/>
      <c r="C109" s="273" t="s">
        <v>5286</v>
      </c>
      <c r="D109" s="273"/>
      <c r="E109" s="273"/>
      <c r="F109" s="296" t="s">
        <v>5278</v>
      </c>
      <c r="G109" s="273"/>
      <c r="H109" s="273" t="s">
        <v>5318</v>
      </c>
      <c r="I109" s="273" t="s">
        <v>5288</v>
      </c>
      <c r="J109" s="273"/>
      <c r="K109" s="287"/>
    </row>
    <row r="110" s="1" customFormat="1" ht="15" customHeight="1">
      <c r="B110" s="298"/>
      <c r="C110" s="273" t="s">
        <v>5297</v>
      </c>
      <c r="D110" s="273"/>
      <c r="E110" s="273"/>
      <c r="F110" s="296" t="s">
        <v>5284</v>
      </c>
      <c r="G110" s="273"/>
      <c r="H110" s="273" t="s">
        <v>5318</v>
      </c>
      <c r="I110" s="273" t="s">
        <v>5280</v>
      </c>
      <c r="J110" s="273">
        <v>50</v>
      </c>
      <c r="K110" s="287"/>
    </row>
    <row r="111" s="1" customFormat="1" ht="15" customHeight="1">
      <c r="B111" s="298"/>
      <c r="C111" s="273" t="s">
        <v>5305</v>
      </c>
      <c r="D111" s="273"/>
      <c r="E111" s="273"/>
      <c r="F111" s="296" t="s">
        <v>5284</v>
      </c>
      <c r="G111" s="273"/>
      <c r="H111" s="273" t="s">
        <v>5318</v>
      </c>
      <c r="I111" s="273" t="s">
        <v>5280</v>
      </c>
      <c r="J111" s="273">
        <v>50</v>
      </c>
      <c r="K111" s="287"/>
    </row>
    <row r="112" s="1" customFormat="1" ht="15" customHeight="1">
      <c r="B112" s="298"/>
      <c r="C112" s="273" t="s">
        <v>5303</v>
      </c>
      <c r="D112" s="273"/>
      <c r="E112" s="273"/>
      <c r="F112" s="296" t="s">
        <v>5284</v>
      </c>
      <c r="G112" s="273"/>
      <c r="H112" s="273" t="s">
        <v>5318</v>
      </c>
      <c r="I112" s="273" t="s">
        <v>5280</v>
      </c>
      <c r="J112" s="273">
        <v>50</v>
      </c>
      <c r="K112" s="287"/>
    </row>
    <row r="113" s="1" customFormat="1" ht="15" customHeight="1">
      <c r="B113" s="298"/>
      <c r="C113" s="273" t="s">
        <v>54</v>
      </c>
      <c r="D113" s="273"/>
      <c r="E113" s="273"/>
      <c r="F113" s="296" t="s">
        <v>5278</v>
      </c>
      <c r="G113" s="273"/>
      <c r="H113" s="273" t="s">
        <v>5319</v>
      </c>
      <c r="I113" s="273" t="s">
        <v>5280</v>
      </c>
      <c r="J113" s="273">
        <v>20</v>
      </c>
      <c r="K113" s="287"/>
    </row>
    <row r="114" s="1" customFormat="1" ht="15" customHeight="1">
      <c r="B114" s="298"/>
      <c r="C114" s="273" t="s">
        <v>5320</v>
      </c>
      <c r="D114" s="273"/>
      <c r="E114" s="273"/>
      <c r="F114" s="296" t="s">
        <v>5278</v>
      </c>
      <c r="G114" s="273"/>
      <c r="H114" s="273" t="s">
        <v>5321</v>
      </c>
      <c r="I114" s="273" t="s">
        <v>5280</v>
      </c>
      <c r="J114" s="273">
        <v>120</v>
      </c>
      <c r="K114" s="287"/>
    </row>
    <row r="115" s="1" customFormat="1" ht="15" customHeight="1">
      <c r="B115" s="298"/>
      <c r="C115" s="273" t="s">
        <v>39</v>
      </c>
      <c r="D115" s="273"/>
      <c r="E115" s="273"/>
      <c r="F115" s="296" t="s">
        <v>5278</v>
      </c>
      <c r="G115" s="273"/>
      <c r="H115" s="273" t="s">
        <v>5322</v>
      </c>
      <c r="I115" s="273" t="s">
        <v>5313</v>
      </c>
      <c r="J115" s="273"/>
      <c r="K115" s="287"/>
    </row>
    <row r="116" s="1" customFormat="1" ht="15" customHeight="1">
      <c r="B116" s="298"/>
      <c r="C116" s="273" t="s">
        <v>49</v>
      </c>
      <c r="D116" s="273"/>
      <c r="E116" s="273"/>
      <c r="F116" s="296" t="s">
        <v>5278</v>
      </c>
      <c r="G116" s="273"/>
      <c r="H116" s="273" t="s">
        <v>5323</v>
      </c>
      <c r="I116" s="273" t="s">
        <v>5313</v>
      </c>
      <c r="J116" s="273"/>
      <c r="K116" s="287"/>
    </row>
    <row r="117" s="1" customFormat="1" ht="15" customHeight="1">
      <c r="B117" s="298"/>
      <c r="C117" s="273" t="s">
        <v>58</v>
      </c>
      <c r="D117" s="273"/>
      <c r="E117" s="273"/>
      <c r="F117" s="296" t="s">
        <v>5278</v>
      </c>
      <c r="G117" s="273"/>
      <c r="H117" s="273" t="s">
        <v>5324</v>
      </c>
      <c r="I117" s="273" t="s">
        <v>5325</v>
      </c>
      <c r="J117" s="273"/>
      <c r="K117" s="287"/>
    </row>
    <row r="118" s="1" customFormat="1" ht="15" customHeight="1">
      <c r="B118" s="301"/>
      <c r="C118" s="307"/>
      <c r="D118" s="307"/>
      <c r="E118" s="307"/>
      <c r="F118" s="307"/>
      <c r="G118" s="307"/>
      <c r="H118" s="307"/>
      <c r="I118" s="307"/>
      <c r="J118" s="307"/>
      <c r="K118" s="303"/>
    </row>
    <row r="119" s="1" customFormat="1" ht="18.75" customHeight="1">
      <c r="B119" s="308"/>
      <c r="C119" s="309"/>
      <c r="D119" s="309"/>
      <c r="E119" s="309"/>
      <c r="F119" s="310"/>
      <c r="G119" s="309"/>
      <c r="H119" s="309"/>
      <c r="I119" s="309"/>
      <c r="J119" s="309"/>
      <c r="K119" s="308"/>
    </row>
    <row r="120" s="1" customFormat="1" ht="18.75" customHeight="1"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</row>
    <row r="121" s="1" customFormat="1" ht="7.5" customHeight="1">
      <c r="B121" s="311"/>
      <c r="C121" s="312"/>
      <c r="D121" s="312"/>
      <c r="E121" s="312"/>
      <c r="F121" s="312"/>
      <c r="G121" s="312"/>
      <c r="H121" s="312"/>
      <c r="I121" s="312"/>
      <c r="J121" s="312"/>
      <c r="K121" s="313"/>
    </row>
    <row r="122" s="1" customFormat="1" ht="45" customHeight="1">
      <c r="B122" s="314"/>
      <c r="C122" s="264" t="s">
        <v>5326</v>
      </c>
      <c r="D122" s="264"/>
      <c r="E122" s="264"/>
      <c r="F122" s="264"/>
      <c r="G122" s="264"/>
      <c r="H122" s="264"/>
      <c r="I122" s="264"/>
      <c r="J122" s="264"/>
      <c r="K122" s="315"/>
    </row>
    <row r="123" s="1" customFormat="1" ht="17.25" customHeight="1">
      <c r="B123" s="316"/>
      <c r="C123" s="288" t="s">
        <v>5272</v>
      </c>
      <c r="D123" s="288"/>
      <c r="E123" s="288"/>
      <c r="F123" s="288" t="s">
        <v>5273</v>
      </c>
      <c r="G123" s="289"/>
      <c r="H123" s="288" t="s">
        <v>55</v>
      </c>
      <c r="I123" s="288" t="s">
        <v>58</v>
      </c>
      <c r="J123" s="288" t="s">
        <v>5274</v>
      </c>
      <c r="K123" s="317"/>
    </row>
    <row r="124" s="1" customFormat="1" ht="17.25" customHeight="1">
      <c r="B124" s="316"/>
      <c r="C124" s="290" t="s">
        <v>5275</v>
      </c>
      <c r="D124" s="290"/>
      <c r="E124" s="290"/>
      <c r="F124" s="291" t="s">
        <v>5276</v>
      </c>
      <c r="G124" s="292"/>
      <c r="H124" s="290"/>
      <c r="I124" s="290"/>
      <c r="J124" s="290" t="s">
        <v>5277</v>
      </c>
      <c r="K124" s="317"/>
    </row>
    <row r="125" s="1" customFormat="1" ht="5.25" customHeight="1">
      <c r="B125" s="318"/>
      <c r="C125" s="293"/>
      <c r="D125" s="293"/>
      <c r="E125" s="293"/>
      <c r="F125" s="293"/>
      <c r="G125" s="319"/>
      <c r="H125" s="293"/>
      <c r="I125" s="293"/>
      <c r="J125" s="293"/>
      <c r="K125" s="320"/>
    </row>
    <row r="126" s="1" customFormat="1" ht="15" customHeight="1">
      <c r="B126" s="318"/>
      <c r="C126" s="273" t="s">
        <v>5281</v>
      </c>
      <c r="D126" s="295"/>
      <c r="E126" s="295"/>
      <c r="F126" s="296" t="s">
        <v>5278</v>
      </c>
      <c r="G126" s="273"/>
      <c r="H126" s="273" t="s">
        <v>5318</v>
      </c>
      <c r="I126" s="273" t="s">
        <v>5280</v>
      </c>
      <c r="J126" s="273">
        <v>120</v>
      </c>
      <c r="K126" s="321"/>
    </row>
    <row r="127" s="1" customFormat="1" ht="15" customHeight="1">
      <c r="B127" s="318"/>
      <c r="C127" s="273" t="s">
        <v>5327</v>
      </c>
      <c r="D127" s="273"/>
      <c r="E127" s="273"/>
      <c r="F127" s="296" t="s">
        <v>5278</v>
      </c>
      <c r="G127" s="273"/>
      <c r="H127" s="273" t="s">
        <v>5328</v>
      </c>
      <c r="I127" s="273" t="s">
        <v>5280</v>
      </c>
      <c r="J127" s="273" t="s">
        <v>5329</v>
      </c>
      <c r="K127" s="321"/>
    </row>
    <row r="128" s="1" customFormat="1" ht="15" customHeight="1">
      <c r="B128" s="318"/>
      <c r="C128" s="273" t="s">
        <v>85</v>
      </c>
      <c r="D128" s="273"/>
      <c r="E128" s="273"/>
      <c r="F128" s="296" t="s">
        <v>5278</v>
      </c>
      <c r="G128" s="273"/>
      <c r="H128" s="273" t="s">
        <v>5330</v>
      </c>
      <c r="I128" s="273" t="s">
        <v>5280</v>
      </c>
      <c r="J128" s="273" t="s">
        <v>5329</v>
      </c>
      <c r="K128" s="321"/>
    </row>
    <row r="129" s="1" customFormat="1" ht="15" customHeight="1">
      <c r="B129" s="318"/>
      <c r="C129" s="273" t="s">
        <v>5289</v>
      </c>
      <c r="D129" s="273"/>
      <c r="E129" s="273"/>
      <c r="F129" s="296" t="s">
        <v>5284</v>
      </c>
      <c r="G129" s="273"/>
      <c r="H129" s="273" t="s">
        <v>5290</v>
      </c>
      <c r="I129" s="273" t="s">
        <v>5280</v>
      </c>
      <c r="J129" s="273">
        <v>15</v>
      </c>
      <c r="K129" s="321"/>
    </row>
    <row r="130" s="1" customFormat="1" ht="15" customHeight="1">
      <c r="B130" s="318"/>
      <c r="C130" s="299" t="s">
        <v>5291</v>
      </c>
      <c r="D130" s="299"/>
      <c r="E130" s="299"/>
      <c r="F130" s="300" t="s">
        <v>5284</v>
      </c>
      <c r="G130" s="299"/>
      <c r="H130" s="299" t="s">
        <v>5292</v>
      </c>
      <c r="I130" s="299" t="s">
        <v>5280</v>
      </c>
      <c r="J130" s="299">
        <v>15</v>
      </c>
      <c r="K130" s="321"/>
    </row>
    <row r="131" s="1" customFormat="1" ht="15" customHeight="1">
      <c r="B131" s="318"/>
      <c r="C131" s="299" t="s">
        <v>5293</v>
      </c>
      <c r="D131" s="299"/>
      <c r="E131" s="299"/>
      <c r="F131" s="300" t="s">
        <v>5284</v>
      </c>
      <c r="G131" s="299"/>
      <c r="H131" s="299" t="s">
        <v>5294</v>
      </c>
      <c r="I131" s="299" t="s">
        <v>5280</v>
      </c>
      <c r="J131" s="299">
        <v>20</v>
      </c>
      <c r="K131" s="321"/>
    </row>
    <row r="132" s="1" customFormat="1" ht="15" customHeight="1">
      <c r="B132" s="318"/>
      <c r="C132" s="299" t="s">
        <v>5295</v>
      </c>
      <c r="D132" s="299"/>
      <c r="E132" s="299"/>
      <c r="F132" s="300" t="s">
        <v>5284</v>
      </c>
      <c r="G132" s="299"/>
      <c r="H132" s="299" t="s">
        <v>5296</v>
      </c>
      <c r="I132" s="299" t="s">
        <v>5280</v>
      </c>
      <c r="J132" s="299">
        <v>20</v>
      </c>
      <c r="K132" s="321"/>
    </row>
    <row r="133" s="1" customFormat="1" ht="15" customHeight="1">
      <c r="B133" s="318"/>
      <c r="C133" s="273" t="s">
        <v>5283</v>
      </c>
      <c r="D133" s="273"/>
      <c r="E133" s="273"/>
      <c r="F133" s="296" t="s">
        <v>5284</v>
      </c>
      <c r="G133" s="273"/>
      <c r="H133" s="273" t="s">
        <v>5318</v>
      </c>
      <c r="I133" s="273" t="s">
        <v>5280</v>
      </c>
      <c r="J133" s="273">
        <v>50</v>
      </c>
      <c r="K133" s="321"/>
    </row>
    <row r="134" s="1" customFormat="1" ht="15" customHeight="1">
      <c r="B134" s="318"/>
      <c r="C134" s="273" t="s">
        <v>5297</v>
      </c>
      <c r="D134" s="273"/>
      <c r="E134" s="273"/>
      <c r="F134" s="296" t="s">
        <v>5284</v>
      </c>
      <c r="G134" s="273"/>
      <c r="H134" s="273" t="s">
        <v>5318</v>
      </c>
      <c r="I134" s="273" t="s">
        <v>5280</v>
      </c>
      <c r="J134" s="273">
        <v>50</v>
      </c>
      <c r="K134" s="321"/>
    </row>
    <row r="135" s="1" customFormat="1" ht="15" customHeight="1">
      <c r="B135" s="318"/>
      <c r="C135" s="273" t="s">
        <v>5303</v>
      </c>
      <c r="D135" s="273"/>
      <c r="E135" s="273"/>
      <c r="F135" s="296" t="s">
        <v>5284</v>
      </c>
      <c r="G135" s="273"/>
      <c r="H135" s="273" t="s">
        <v>5318</v>
      </c>
      <c r="I135" s="273" t="s">
        <v>5280</v>
      </c>
      <c r="J135" s="273">
        <v>50</v>
      </c>
      <c r="K135" s="321"/>
    </row>
    <row r="136" s="1" customFormat="1" ht="15" customHeight="1">
      <c r="B136" s="318"/>
      <c r="C136" s="273" t="s">
        <v>5305</v>
      </c>
      <c r="D136" s="273"/>
      <c r="E136" s="273"/>
      <c r="F136" s="296" t="s">
        <v>5284</v>
      </c>
      <c r="G136" s="273"/>
      <c r="H136" s="273" t="s">
        <v>5318</v>
      </c>
      <c r="I136" s="273" t="s">
        <v>5280</v>
      </c>
      <c r="J136" s="273">
        <v>50</v>
      </c>
      <c r="K136" s="321"/>
    </row>
    <row r="137" s="1" customFormat="1" ht="15" customHeight="1">
      <c r="B137" s="318"/>
      <c r="C137" s="273" t="s">
        <v>5306</v>
      </c>
      <c r="D137" s="273"/>
      <c r="E137" s="273"/>
      <c r="F137" s="296" t="s">
        <v>5284</v>
      </c>
      <c r="G137" s="273"/>
      <c r="H137" s="273" t="s">
        <v>5331</v>
      </c>
      <c r="I137" s="273" t="s">
        <v>5280</v>
      </c>
      <c r="J137" s="273">
        <v>255</v>
      </c>
      <c r="K137" s="321"/>
    </row>
    <row r="138" s="1" customFormat="1" ht="15" customHeight="1">
      <c r="B138" s="318"/>
      <c r="C138" s="273" t="s">
        <v>5308</v>
      </c>
      <c r="D138" s="273"/>
      <c r="E138" s="273"/>
      <c r="F138" s="296" t="s">
        <v>5278</v>
      </c>
      <c r="G138" s="273"/>
      <c r="H138" s="273" t="s">
        <v>5332</v>
      </c>
      <c r="I138" s="273" t="s">
        <v>5310</v>
      </c>
      <c r="J138" s="273"/>
      <c r="K138" s="321"/>
    </row>
    <row r="139" s="1" customFormat="1" ht="15" customHeight="1">
      <c r="B139" s="318"/>
      <c r="C139" s="273" t="s">
        <v>5311</v>
      </c>
      <c r="D139" s="273"/>
      <c r="E139" s="273"/>
      <c r="F139" s="296" t="s">
        <v>5278</v>
      </c>
      <c r="G139" s="273"/>
      <c r="H139" s="273" t="s">
        <v>5333</v>
      </c>
      <c r="I139" s="273" t="s">
        <v>5313</v>
      </c>
      <c r="J139" s="273"/>
      <c r="K139" s="321"/>
    </row>
    <row r="140" s="1" customFormat="1" ht="15" customHeight="1">
      <c r="B140" s="318"/>
      <c r="C140" s="273" t="s">
        <v>5314</v>
      </c>
      <c r="D140" s="273"/>
      <c r="E140" s="273"/>
      <c r="F140" s="296" t="s">
        <v>5278</v>
      </c>
      <c r="G140" s="273"/>
      <c r="H140" s="273" t="s">
        <v>5314</v>
      </c>
      <c r="I140" s="273" t="s">
        <v>5313</v>
      </c>
      <c r="J140" s="273"/>
      <c r="K140" s="321"/>
    </row>
    <row r="141" s="1" customFormat="1" ht="15" customHeight="1">
      <c r="B141" s="318"/>
      <c r="C141" s="273" t="s">
        <v>39</v>
      </c>
      <c r="D141" s="273"/>
      <c r="E141" s="273"/>
      <c r="F141" s="296" t="s">
        <v>5278</v>
      </c>
      <c r="G141" s="273"/>
      <c r="H141" s="273" t="s">
        <v>5334</v>
      </c>
      <c r="I141" s="273" t="s">
        <v>5313</v>
      </c>
      <c r="J141" s="273"/>
      <c r="K141" s="321"/>
    </row>
    <row r="142" s="1" customFormat="1" ht="15" customHeight="1">
      <c r="B142" s="318"/>
      <c r="C142" s="273" t="s">
        <v>5335</v>
      </c>
      <c r="D142" s="273"/>
      <c r="E142" s="273"/>
      <c r="F142" s="296" t="s">
        <v>5278</v>
      </c>
      <c r="G142" s="273"/>
      <c r="H142" s="273" t="s">
        <v>5336</v>
      </c>
      <c r="I142" s="273" t="s">
        <v>5313</v>
      </c>
      <c r="J142" s="273"/>
      <c r="K142" s="321"/>
    </row>
    <row r="143" s="1" customFormat="1" ht="15" customHeight="1">
      <c r="B143" s="322"/>
      <c r="C143" s="323"/>
      <c r="D143" s="323"/>
      <c r="E143" s="323"/>
      <c r="F143" s="323"/>
      <c r="G143" s="323"/>
      <c r="H143" s="323"/>
      <c r="I143" s="323"/>
      <c r="J143" s="323"/>
      <c r="K143" s="324"/>
    </row>
    <row r="144" s="1" customFormat="1" ht="18.75" customHeight="1">
      <c r="B144" s="309"/>
      <c r="C144" s="309"/>
      <c r="D144" s="309"/>
      <c r="E144" s="309"/>
      <c r="F144" s="310"/>
      <c r="G144" s="309"/>
      <c r="H144" s="309"/>
      <c r="I144" s="309"/>
      <c r="J144" s="309"/>
      <c r="K144" s="309"/>
    </row>
    <row r="145" s="1" customFormat="1" ht="18.75" customHeight="1"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</row>
    <row r="146" s="1" customFormat="1" ht="7.5" customHeight="1">
      <c r="B146" s="282"/>
      <c r="C146" s="283"/>
      <c r="D146" s="283"/>
      <c r="E146" s="283"/>
      <c r="F146" s="283"/>
      <c r="G146" s="283"/>
      <c r="H146" s="283"/>
      <c r="I146" s="283"/>
      <c r="J146" s="283"/>
      <c r="K146" s="284"/>
    </row>
    <row r="147" s="1" customFormat="1" ht="45" customHeight="1">
      <c r="B147" s="285"/>
      <c r="C147" s="286" t="s">
        <v>5337</v>
      </c>
      <c r="D147" s="286"/>
      <c r="E147" s="286"/>
      <c r="F147" s="286"/>
      <c r="G147" s="286"/>
      <c r="H147" s="286"/>
      <c r="I147" s="286"/>
      <c r="J147" s="286"/>
      <c r="K147" s="287"/>
    </row>
    <row r="148" s="1" customFormat="1" ht="17.25" customHeight="1">
      <c r="B148" s="285"/>
      <c r="C148" s="288" t="s">
        <v>5272</v>
      </c>
      <c r="D148" s="288"/>
      <c r="E148" s="288"/>
      <c r="F148" s="288" t="s">
        <v>5273</v>
      </c>
      <c r="G148" s="289"/>
      <c r="H148" s="288" t="s">
        <v>55</v>
      </c>
      <c r="I148" s="288" t="s">
        <v>58</v>
      </c>
      <c r="J148" s="288" t="s">
        <v>5274</v>
      </c>
      <c r="K148" s="287"/>
    </row>
    <row r="149" s="1" customFormat="1" ht="17.25" customHeight="1">
      <c r="B149" s="285"/>
      <c r="C149" s="290" t="s">
        <v>5275</v>
      </c>
      <c r="D149" s="290"/>
      <c r="E149" s="290"/>
      <c r="F149" s="291" t="s">
        <v>5276</v>
      </c>
      <c r="G149" s="292"/>
      <c r="H149" s="290"/>
      <c r="I149" s="290"/>
      <c r="J149" s="290" t="s">
        <v>5277</v>
      </c>
      <c r="K149" s="287"/>
    </row>
    <row r="150" s="1" customFormat="1" ht="5.25" customHeight="1">
      <c r="B150" s="298"/>
      <c r="C150" s="293"/>
      <c r="D150" s="293"/>
      <c r="E150" s="293"/>
      <c r="F150" s="293"/>
      <c r="G150" s="294"/>
      <c r="H150" s="293"/>
      <c r="I150" s="293"/>
      <c r="J150" s="293"/>
      <c r="K150" s="321"/>
    </row>
    <row r="151" s="1" customFormat="1" ht="15" customHeight="1">
      <c r="B151" s="298"/>
      <c r="C151" s="325" t="s">
        <v>5281</v>
      </c>
      <c r="D151" s="273"/>
      <c r="E151" s="273"/>
      <c r="F151" s="326" t="s">
        <v>5278</v>
      </c>
      <c r="G151" s="273"/>
      <c r="H151" s="325" t="s">
        <v>5318</v>
      </c>
      <c r="I151" s="325" t="s">
        <v>5280</v>
      </c>
      <c r="J151" s="325">
        <v>120</v>
      </c>
      <c r="K151" s="321"/>
    </row>
    <row r="152" s="1" customFormat="1" ht="15" customHeight="1">
      <c r="B152" s="298"/>
      <c r="C152" s="325" t="s">
        <v>5327</v>
      </c>
      <c r="D152" s="273"/>
      <c r="E152" s="273"/>
      <c r="F152" s="326" t="s">
        <v>5278</v>
      </c>
      <c r="G152" s="273"/>
      <c r="H152" s="325" t="s">
        <v>5338</v>
      </c>
      <c r="I152" s="325" t="s">
        <v>5280</v>
      </c>
      <c r="J152" s="325" t="s">
        <v>5329</v>
      </c>
      <c r="K152" s="321"/>
    </row>
    <row r="153" s="1" customFormat="1" ht="15" customHeight="1">
      <c r="B153" s="298"/>
      <c r="C153" s="325" t="s">
        <v>85</v>
      </c>
      <c r="D153" s="273"/>
      <c r="E153" s="273"/>
      <c r="F153" s="326" t="s">
        <v>5278</v>
      </c>
      <c r="G153" s="273"/>
      <c r="H153" s="325" t="s">
        <v>5339</v>
      </c>
      <c r="I153" s="325" t="s">
        <v>5280</v>
      </c>
      <c r="J153" s="325" t="s">
        <v>5329</v>
      </c>
      <c r="K153" s="321"/>
    </row>
    <row r="154" s="1" customFormat="1" ht="15" customHeight="1">
      <c r="B154" s="298"/>
      <c r="C154" s="325" t="s">
        <v>5283</v>
      </c>
      <c r="D154" s="273"/>
      <c r="E154" s="273"/>
      <c r="F154" s="326" t="s">
        <v>5284</v>
      </c>
      <c r="G154" s="273"/>
      <c r="H154" s="325" t="s">
        <v>5318</v>
      </c>
      <c r="I154" s="325" t="s">
        <v>5280</v>
      </c>
      <c r="J154" s="325">
        <v>50</v>
      </c>
      <c r="K154" s="321"/>
    </row>
    <row r="155" s="1" customFormat="1" ht="15" customHeight="1">
      <c r="B155" s="298"/>
      <c r="C155" s="325" t="s">
        <v>5286</v>
      </c>
      <c r="D155" s="273"/>
      <c r="E155" s="273"/>
      <c r="F155" s="326" t="s">
        <v>5278</v>
      </c>
      <c r="G155" s="273"/>
      <c r="H155" s="325" t="s">
        <v>5318</v>
      </c>
      <c r="I155" s="325" t="s">
        <v>5288</v>
      </c>
      <c r="J155" s="325"/>
      <c r="K155" s="321"/>
    </row>
    <row r="156" s="1" customFormat="1" ht="15" customHeight="1">
      <c r="B156" s="298"/>
      <c r="C156" s="325" t="s">
        <v>5297</v>
      </c>
      <c r="D156" s="273"/>
      <c r="E156" s="273"/>
      <c r="F156" s="326" t="s">
        <v>5284</v>
      </c>
      <c r="G156" s="273"/>
      <c r="H156" s="325" t="s">
        <v>5318</v>
      </c>
      <c r="I156" s="325" t="s">
        <v>5280</v>
      </c>
      <c r="J156" s="325">
        <v>50</v>
      </c>
      <c r="K156" s="321"/>
    </row>
    <row r="157" s="1" customFormat="1" ht="15" customHeight="1">
      <c r="B157" s="298"/>
      <c r="C157" s="325" t="s">
        <v>5305</v>
      </c>
      <c r="D157" s="273"/>
      <c r="E157" s="273"/>
      <c r="F157" s="326" t="s">
        <v>5284</v>
      </c>
      <c r="G157" s="273"/>
      <c r="H157" s="325" t="s">
        <v>5318</v>
      </c>
      <c r="I157" s="325" t="s">
        <v>5280</v>
      </c>
      <c r="J157" s="325">
        <v>50</v>
      </c>
      <c r="K157" s="321"/>
    </row>
    <row r="158" s="1" customFormat="1" ht="15" customHeight="1">
      <c r="B158" s="298"/>
      <c r="C158" s="325" t="s">
        <v>5303</v>
      </c>
      <c r="D158" s="273"/>
      <c r="E158" s="273"/>
      <c r="F158" s="326" t="s">
        <v>5284</v>
      </c>
      <c r="G158" s="273"/>
      <c r="H158" s="325" t="s">
        <v>5318</v>
      </c>
      <c r="I158" s="325" t="s">
        <v>5280</v>
      </c>
      <c r="J158" s="325">
        <v>50</v>
      </c>
      <c r="K158" s="321"/>
    </row>
    <row r="159" s="1" customFormat="1" ht="15" customHeight="1">
      <c r="B159" s="298"/>
      <c r="C159" s="325" t="s">
        <v>218</v>
      </c>
      <c r="D159" s="273"/>
      <c r="E159" s="273"/>
      <c r="F159" s="326" t="s">
        <v>5278</v>
      </c>
      <c r="G159" s="273"/>
      <c r="H159" s="325" t="s">
        <v>5340</v>
      </c>
      <c r="I159" s="325" t="s">
        <v>5280</v>
      </c>
      <c r="J159" s="325" t="s">
        <v>5341</v>
      </c>
      <c r="K159" s="321"/>
    </row>
    <row r="160" s="1" customFormat="1" ht="15" customHeight="1">
      <c r="B160" s="298"/>
      <c r="C160" s="325" t="s">
        <v>5342</v>
      </c>
      <c r="D160" s="273"/>
      <c r="E160" s="273"/>
      <c r="F160" s="326" t="s">
        <v>5278</v>
      </c>
      <c r="G160" s="273"/>
      <c r="H160" s="325" t="s">
        <v>5343</v>
      </c>
      <c r="I160" s="325" t="s">
        <v>5313</v>
      </c>
      <c r="J160" s="325"/>
      <c r="K160" s="321"/>
    </row>
    <row r="161" s="1" customFormat="1" ht="15" customHeight="1">
      <c r="B161" s="327"/>
      <c r="C161" s="307"/>
      <c r="D161" s="307"/>
      <c r="E161" s="307"/>
      <c r="F161" s="307"/>
      <c r="G161" s="307"/>
      <c r="H161" s="307"/>
      <c r="I161" s="307"/>
      <c r="J161" s="307"/>
      <c r="K161" s="328"/>
    </row>
    <row r="162" s="1" customFormat="1" ht="18.75" customHeight="1">
      <c r="B162" s="309"/>
      <c r="C162" s="319"/>
      <c r="D162" s="319"/>
      <c r="E162" s="319"/>
      <c r="F162" s="329"/>
      <c r="G162" s="319"/>
      <c r="H162" s="319"/>
      <c r="I162" s="319"/>
      <c r="J162" s="319"/>
      <c r="K162" s="309"/>
    </row>
    <row r="163" s="1" customFormat="1" ht="18.75" customHeight="1"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</row>
    <row r="164" s="1" customFormat="1" ht="7.5" customHeight="1">
      <c r="B164" s="260"/>
      <c r="C164" s="261"/>
      <c r="D164" s="261"/>
      <c r="E164" s="261"/>
      <c r="F164" s="261"/>
      <c r="G164" s="261"/>
      <c r="H164" s="261"/>
      <c r="I164" s="261"/>
      <c r="J164" s="261"/>
      <c r="K164" s="262"/>
    </row>
    <row r="165" s="1" customFormat="1" ht="45" customHeight="1">
      <c r="B165" s="263"/>
      <c r="C165" s="264" t="s">
        <v>5344</v>
      </c>
      <c r="D165" s="264"/>
      <c r="E165" s="264"/>
      <c r="F165" s="264"/>
      <c r="G165" s="264"/>
      <c r="H165" s="264"/>
      <c r="I165" s="264"/>
      <c r="J165" s="264"/>
      <c r="K165" s="265"/>
    </row>
    <row r="166" s="1" customFormat="1" ht="17.25" customHeight="1">
      <c r="B166" s="263"/>
      <c r="C166" s="288" t="s">
        <v>5272</v>
      </c>
      <c r="D166" s="288"/>
      <c r="E166" s="288"/>
      <c r="F166" s="288" t="s">
        <v>5273</v>
      </c>
      <c r="G166" s="330"/>
      <c r="H166" s="331" t="s">
        <v>55</v>
      </c>
      <c r="I166" s="331" t="s">
        <v>58</v>
      </c>
      <c r="J166" s="288" t="s">
        <v>5274</v>
      </c>
      <c r="K166" s="265"/>
    </row>
    <row r="167" s="1" customFormat="1" ht="17.25" customHeight="1">
      <c r="B167" s="266"/>
      <c r="C167" s="290" t="s">
        <v>5275</v>
      </c>
      <c r="D167" s="290"/>
      <c r="E167" s="290"/>
      <c r="F167" s="291" t="s">
        <v>5276</v>
      </c>
      <c r="G167" s="332"/>
      <c r="H167" s="333"/>
      <c r="I167" s="333"/>
      <c r="J167" s="290" t="s">
        <v>5277</v>
      </c>
      <c r="K167" s="268"/>
    </row>
    <row r="168" s="1" customFormat="1" ht="5.25" customHeight="1">
      <c r="B168" s="298"/>
      <c r="C168" s="293"/>
      <c r="D168" s="293"/>
      <c r="E168" s="293"/>
      <c r="F168" s="293"/>
      <c r="G168" s="294"/>
      <c r="H168" s="293"/>
      <c r="I168" s="293"/>
      <c r="J168" s="293"/>
      <c r="K168" s="321"/>
    </row>
    <row r="169" s="1" customFormat="1" ht="15" customHeight="1">
      <c r="B169" s="298"/>
      <c r="C169" s="273" t="s">
        <v>5281</v>
      </c>
      <c r="D169" s="273"/>
      <c r="E169" s="273"/>
      <c r="F169" s="296" t="s">
        <v>5278</v>
      </c>
      <c r="G169" s="273"/>
      <c r="H169" s="273" t="s">
        <v>5318</v>
      </c>
      <c r="I169" s="273" t="s">
        <v>5280</v>
      </c>
      <c r="J169" s="273">
        <v>120</v>
      </c>
      <c r="K169" s="321"/>
    </row>
    <row r="170" s="1" customFormat="1" ht="15" customHeight="1">
      <c r="B170" s="298"/>
      <c r="C170" s="273" t="s">
        <v>5327</v>
      </c>
      <c r="D170" s="273"/>
      <c r="E170" s="273"/>
      <c r="F170" s="296" t="s">
        <v>5278</v>
      </c>
      <c r="G170" s="273"/>
      <c r="H170" s="273" t="s">
        <v>5328</v>
      </c>
      <c r="I170" s="273" t="s">
        <v>5280</v>
      </c>
      <c r="J170" s="273" t="s">
        <v>5329</v>
      </c>
      <c r="K170" s="321"/>
    </row>
    <row r="171" s="1" customFormat="1" ht="15" customHeight="1">
      <c r="B171" s="298"/>
      <c r="C171" s="273" t="s">
        <v>85</v>
      </c>
      <c r="D171" s="273"/>
      <c r="E171" s="273"/>
      <c r="F171" s="296" t="s">
        <v>5278</v>
      </c>
      <c r="G171" s="273"/>
      <c r="H171" s="273" t="s">
        <v>5345</v>
      </c>
      <c r="I171" s="273" t="s">
        <v>5280</v>
      </c>
      <c r="J171" s="273" t="s">
        <v>5329</v>
      </c>
      <c r="K171" s="321"/>
    </row>
    <row r="172" s="1" customFormat="1" ht="15" customHeight="1">
      <c r="B172" s="298"/>
      <c r="C172" s="273" t="s">
        <v>5283</v>
      </c>
      <c r="D172" s="273"/>
      <c r="E172" s="273"/>
      <c r="F172" s="296" t="s">
        <v>5284</v>
      </c>
      <c r="G172" s="273"/>
      <c r="H172" s="273" t="s">
        <v>5345</v>
      </c>
      <c r="I172" s="273" t="s">
        <v>5280</v>
      </c>
      <c r="J172" s="273">
        <v>50</v>
      </c>
      <c r="K172" s="321"/>
    </row>
    <row r="173" s="1" customFormat="1" ht="15" customHeight="1">
      <c r="B173" s="298"/>
      <c r="C173" s="273" t="s">
        <v>5286</v>
      </c>
      <c r="D173" s="273"/>
      <c r="E173" s="273"/>
      <c r="F173" s="296" t="s">
        <v>5278</v>
      </c>
      <c r="G173" s="273"/>
      <c r="H173" s="273" t="s">
        <v>5345</v>
      </c>
      <c r="I173" s="273" t="s">
        <v>5288</v>
      </c>
      <c r="J173" s="273"/>
      <c r="K173" s="321"/>
    </row>
    <row r="174" s="1" customFormat="1" ht="15" customHeight="1">
      <c r="B174" s="298"/>
      <c r="C174" s="273" t="s">
        <v>5297</v>
      </c>
      <c r="D174" s="273"/>
      <c r="E174" s="273"/>
      <c r="F174" s="296" t="s">
        <v>5284</v>
      </c>
      <c r="G174" s="273"/>
      <c r="H174" s="273" t="s">
        <v>5345</v>
      </c>
      <c r="I174" s="273" t="s">
        <v>5280</v>
      </c>
      <c r="J174" s="273">
        <v>50</v>
      </c>
      <c r="K174" s="321"/>
    </row>
    <row r="175" s="1" customFormat="1" ht="15" customHeight="1">
      <c r="B175" s="298"/>
      <c r="C175" s="273" t="s">
        <v>5305</v>
      </c>
      <c r="D175" s="273"/>
      <c r="E175" s="273"/>
      <c r="F175" s="296" t="s">
        <v>5284</v>
      </c>
      <c r="G175" s="273"/>
      <c r="H175" s="273" t="s">
        <v>5345</v>
      </c>
      <c r="I175" s="273" t="s">
        <v>5280</v>
      </c>
      <c r="J175" s="273">
        <v>50</v>
      </c>
      <c r="K175" s="321"/>
    </row>
    <row r="176" s="1" customFormat="1" ht="15" customHeight="1">
      <c r="B176" s="298"/>
      <c r="C176" s="273" t="s">
        <v>5303</v>
      </c>
      <c r="D176" s="273"/>
      <c r="E176" s="273"/>
      <c r="F176" s="296" t="s">
        <v>5284</v>
      </c>
      <c r="G176" s="273"/>
      <c r="H176" s="273" t="s">
        <v>5345</v>
      </c>
      <c r="I176" s="273" t="s">
        <v>5280</v>
      </c>
      <c r="J176" s="273">
        <v>50</v>
      </c>
      <c r="K176" s="321"/>
    </row>
    <row r="177" s="1" customFormat="1" ht="15" customHeight="1">
      <c r="B177" s="298"/>
      <c r="C177" s="273" t="s">
        <v>225</v>
      </c>
      <c r="D177" s="273"/>
      <c r="E177" s="273"/>
      <c r="F177" s="296" t="s">
        <v>5278</v>
      </c>
      <c r="G177" s="273"/>
      <c r="H177" s="273" t="s">
        <v>5346</v>
      </c>
      <c r="I177" s="273" t="s">
        <v>5347</v>
      </c>
      <c r="J177" s="273"/>
      <c r="K177" s="321"/>
    </row>
    <row r="178" s="1" customFormat="1" ht="15" customHeight="1">
      <c r="B178" s="298"/>
      <c r="C178" s="273" t="s">
        <v>58</v>
      </c>
      <c r="D178" s="273"/>
      <c r="E178" s="273"/>
      <c r="F178" s="296" t="s">
        <v>5278</v>
      </c>
      <c r="G178" s="273"/>
      <c r="H178" s="273" t="s">
        <v>5348</v>
      </c>
      <c r="I178" s="273" t="s">
        <v>5349</v>
      </c>
      <c r="J178" s="273">
        <v>1</v>
      </c>
      <c r="K178" s="321"/>
    </row>
    <row r="179" s="1" customFormat="1" ht="15" customHeight="1">
      <c r="B179" s="298"/>
      <c r="C179" s="273" t="s">
        <v>54</v>
      </c>
      <c r="D179" s="273"/>
      <c r="E179" s="273"/>
      <c r="F179" s="296" t="s">
        <v>5278</v>
      </c>
      <c r="G179" s="273"/>
      <c r="H179" s="273" t="s">
        <v>5350</v>
      </c>
      <c r="I179" s="273" t="s">
        <v>5280</v>
      </c>
      <c r="J179" s="273">
        <v>20</v>
      </c>
      <c r="K179" s="321"/>
    </row>
    <row r="180" s="1" customFormat="1" ht="15" customHeight="1">
      <c r="B180" s="298"/>
      <c r="C180" s="273" t="s">
        <v>55</v>
      </c>
      <c r="D180" s="273"/>
      <c r="E180" s="273"/>
      <c r="F180" s="296" t="s">
        <v>5278</v>
      </c>
      <c r="G180" s="273"/>
      <c r="H180" s="273" t="s">
        <v>5351</v>
      </c>
      <c r="I180" s="273" t="s">
        <v>5280</v>
      </c>
      <c r="J180" s="273">
        <v>255</v>
      </c>
      <c r="K180" s="321"/>
    </row>
    <row r="181" s="1" customFormat="1" ht="15" customHeight="1">
      <c r="B181" s="298"/>
      <c r="C181" s="273" t="s">
        <v>226</v>
      </c>
      <c r="D181" s="273"/>
      <c r="E181" s="273"/>
      <c r="F181" s="296" t="s">
        <v>5278</v>
      </c>
      <c r="G181" s="273"/>
      <c r="H181" s="273" t="s">
        <v>5242</v>
      </c>
      <c r="I181" s="273" t="s">
        <v>5280</v>
      </c>
      <c r="J181" s="273">
        <v>10</v>
      </c>
      <c r="K181" s="321"/>
    </row>
    <row r="182" s="1" customFormat="1" ht="15" customHeight="1">
      <c r="B182" s="298"/>
      <c r="C182" s="273" t="s">
        <v>227</v>
      </c>
      <c r="D182" s="273"/>
      <c r="E182" s="273"/>
      <c r="F182" s="296" t="s">
        <v>5278</v>
      </c>
      <c r="G182" s="273"/>
      <c r="H182" s="273" t="s">
        <v>5352</v>
      </c>
      <c r="I182" s="273" t="s">
        <v>5313</v>
      </c>
      <c r="J182" s="273"/>
      <c r="K182" s="321"/>
    </row>
    <row r="183" s="1" customFormat="1" ht="15" customHeight="1">
      <c r="B183" s="298"/>
      <c r="C183" s="273" t="s">
        <v>5353</v>
      </c>
      <c r="D183" s="273"/>
      <c r="E183" s="273"/>
      <c r="F183" s="296" t="s">
        <v>5278</v>
      </c>
      <c r="G183" s="273"/>
      <c r="H183" s="273" t="s">
        <v>5354</v>
      </c>
      <c r="I183" s="273" t="s">
        <v>5313</v>
      </c>
      <c r="J183" s="273"/>
      <c r="K183" s="321"/>
    </row>
    <row r="184" s="1" customFormat="1" ht="15" customHeight="1">
      <c r="B184" s="298"/>
      <c r="C184" s="273" t="s">
        <v>5342</v>
      </c>
      <c r="D184" s="273"/>
      <c r="E184" s="273"/>
      <c r="F184" s="296" t="s">
        <v>5278</v>
      </c>
      <c r="G184" s="273"/>
      <c r="H184" s="273" t="s">
        <v>5355</v>
      </c>
      <c r="I184" s="273" t="s">
        <v>5313</v>
      </c>
      <c r="J184" s="273"/>
      <c r="K184" s="321"/>
    </row>
    <row r="185" s="1" customFormat="1" ht="15" customHeight="1">
      <c r="B185" s="298"/>
      <c r="C185" s="273" t="s">
        <v>229</v>
      </c>
      <c r="D185" s="273"/>
      <c r="E185" s="273"/>
      <c r="F185" s="296" t="s">
        <v>5284</v>
      </c>
      <c r="G185" s="273"/>
      <c r="H185" s="273" t="s">
        <v>5356</v>
      </c>
      <c r="I185" s="273" t="s">
        <v>5280</v>
      </c>
      <c r="J185" s="273">
        <v>50</v>
      </c>
      <c r="K185" s="321"/>
    </row>
    <row r="186" s="1" customFormat="1" ht="15" customHeight="1">
      <c r="B186" s="298"/>
      <c r="C186" s="273" t="s">
        <v>5357</v>
      </c>
      <c r="D186" s="273"/>
      <c r="E186" s="273"/>
      <c r="F186" s="296" t="s">
        <v>5284</v>
      </c>
      <c r="G186" s="273"/>
      <c r="H186" s="273" t="s">
        <v>5358</v>
      </c>
      <c r="I186" s="273" t="s">
        <v>5359</v>
      </c>
      <c r="J186" s="273"/>
      <c r="K186" s="321"/>
    </row>
    <row r="187" s="1" customFormat="1" ht="15" customHeight="1">
      <c r="B187" s="298"/>
      <c r="C187" s="273" t="s">
        <v>5360</v>
      </c>
      <c r="D187" s="273"/>
      <c r="E187" s="273"/>
      <c r="F187" s="296" t="s">
        <v>5284</v>
      </c>
      <c r="G187" s="273"/>
      <c r="H187" s="273" t="s">
        <v>5361</v>
      </c>
      <c r="I187" s="273" t="s">
        <v>5359</v>
      </c>
      <c r="J187" s="273"/>
      <c r="K187" s="321"/>
    </row>
    <row r="188" s="1" customFormat="1" ht="15" customHeight="1">
      <c r="B188" s="298"/>
      <c r="C188" s="273" t="s">
        <v>5362</v>
      </c>
      <c r="D188" s="273"/>
      <c r="E188" s="273"/>
      <c r="F188" s="296" t="s">
        <v>5284</v>
      </c>
      <c r="G188" s="273"/>
      <c r="H188" s="273" t="s">
        <v>5363</v>
      </c>
      <c r="I188" s="273" t="s">
        <v>5359</v>
      </c>
      <c r="J188" s="273"/>
      <c r="K188" s="321"/>
    </row>
    <row r="189" s="1" customFormat="1" ht="15" customHeight="1">
      <c r="B189" s="298"/>
      <c r="C189" s="334" t="s">
        <v>5364</v>
      </c>
      <c r="D189" s="273"/>
      <c r="E189" s="273"/>
      <c r="F189" s="296" t="s">
        <v>5284</v>
      </c>
      <c r="G189" s="273"/>
      <c r="H189" s="273" t="s">
        <v>5365</v>
      </c>
      <c r="I189" s="273" t="s">
        <v>5366</v>
      </c>
      <c r="J189" s="335" t="s">
        <v>5367</v>
      </c>
      <c r="K189" s="321"/>
    </row>
    <row r="190" s="1" customFormat="1" ht="15" customHeight="1">
      <c r="B190" s="298"/>
      <c r="C190" s="334" t="s">
        <v>43</v>
      </c>
      <c r="D190" s="273"/>
      <c r="E190" s="273"/>
      <c r="F190" s="296" t="s">
        <v>5278</v>
      </c>
      <c r="G190" s="273"/>
      <c r="H190" s="270" t="s">
        <v>5368</v>
      </c>
      <c r="I190" s="273" t="s">
        <v>5369</v>
      </c>
      <c r="J190" s="273"/>
      <c r="K190" s="321"/>
    </row>
    <row r="191" s="1" customFormat="1" ht="15" customHeight="1">
      <c r="B191" s="298"/>
      <c r="C191" s="334" t="s">
        <v>5370</v>
      </c>
      <c r="D191" s="273"/>
      <c r="E191" s="273"/>
      <c r="F191" s="296" t="s">
        <v>5278</v>
      </c>
      <c r="G191" s="273"/>
      <c r="H191" s="273" t="s">
        <v>5371</v>
      </c>
      <c r="I191" s="273" t="s">
        <v>5313</v>
      </c>
      <c r="J191" s="273"/>
      <c r="K191" s="321"/>
    </row>
    <row r="192" s="1" customFormat="1" ht="15" customHeight="1">
      <c r="B192" s="298"/>
      <c r="C192" s="334" t="s">
        <v>5372</v>
      </c>
      <c r="D192" s="273"/>
      <c r="E192" s="273"/>
      <c r="F192" s="296" t="s">
        <v>5278</v>
      </c>
      <c r="G192" s="273"/>
      <c r="H192" s="273" t="s">
        <v>5373</v>
      </c>
      <c r="I192" s="273" t="s">
        <v>5313</v>
      </c>
      <c r="J192" s="273"/>
      <c r="K192" s="321"/>
    </row>
    <row r="193" s="1" customFormat="1" ht="15" customHeight="1">
      <c r="B193" s="298"/>
      <c r="C193" s="334" t="s">
        <v>5374</v>
      </c>
      <c r="D193" s="273"/>
      <c r="E193" s="273"/>
      <c r="F193" s="296" t="s">
        <v>5284</v>
      </c>
      <c r="G193" s="273"/>
      <c r="H193" s="273" t="s">
        <v>5375</v>
      </c>
      <c r="I193" s="273" t="s">
        <v>5313</v>
      </c>
      <c r="J193" s="273"/>
      <c r="K193" s="321"/>
    </row>
    <row r="194" s="1" customFormat="1" ht="15" customHeight="1">
      <c r="B194" s="327"/>
      <c r="C194" s="336"/>
      <c r="D194" s="307"/>
      <c r="E194" s="307"/>
      <c r="F194" s="307"/>
      <c r="G194" s="307"/>
      <c r="H194" s="307"/>
      <c r="I194" s="307"/>
      <c r="J194" s="307"/>
      <c r="K194" s="328"/>
    </row>
    <row r="195" s="1" customFormat="1" ht="18.75" customHeight="1">
      <c r="B195" s="309"/>
      <c r="C195" s="319"/>
      <c r="D195" s="319"/>
      <c r="E195" s="319"/>
      <c r="F195" s="329"/>
      <c r="G195" s="319"/>
      <c r="H195" s="319"/>
      <c r="I195" s="319"/>
      <c r="J195" s="319"/>
      <c r="K195" s="309"/>
    </row>
    <row r="196" s="1" customFormat="1" ht="18.75" customHeight="1">
      <c r="B196" s="309"/>
      <c r="C196" s="319"/>
      <c r="D196" s="319"/>
      <c r="E196" s="319"/>
      <c r="F196" s="329"/>
      <c r="G196" s="319"/>
      <c r="H196" s="319"/>
      <c r="I196" s="319"/>
      <c r="J196" s="319"/>
      <c r="K196" s="309"/>
    </row>
    <row r="197" s="1" customFormat="1" ht="18.75" customHeight="1"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</row>
    <row r="198" s="1" customFormat="1" ht="13.5">
      <c r="B198" s="260"/>
      <c r="C198" s="261"/>
      <c r="D198" s="261"/>
      <c r="E198" s="261"/>
      <c r="F198" s="261"/>
      <c r="G198" s="261"/>
      <c r="H198" s="261"/>
      <c r="I198" s="261"/>
      <c r="J198" s="261"/>
      <c r="K198" s="262"/>
    </row>
    <row r="199" s="1" customFormat="1" ht="21">
      <c r="B199" s="263"/>
      <c r="C199" s="264" t="s">
        <v>5376</v>
      </c>
      <c r="D199" s="264"/>
      <c r="E199" s="264"/>
      <c r="F199" s="264"/>
      <c r="G199" s="264"/>
      <c r="H199" s="264"/>
      <c r="I199" s="264"/>
      <c r="J199" s="264"/>
      <c r="K199" s="265"/>
    </row>
    <row r="200" s="1" customFormat="1" ht="25.5" customHeight="1">
      <c r="B200" s="263"/>
      <c r="C200" s="337" t="s">
        <v>5377</v>
      </c>
      <c r="D200" s="337"/>
      <c r="E200" s="337"/>
      <c r="F200" s="337" t="s">
        <v>5378</v>
      </c>
      <c r="G200" s="338"/>
      <c r="H200" s="337" t="s">
        <v>5379</v>
      </c>
      <c r="I200" s="337"/>
      <c r="J200" s="337"/>
      <c r="K200" s="265"/>
    </row>
    <row r="201" s="1" customFormat="1" ht="5.25" customHeight="1">
      <c r="B201" s="298"/>
      <c r="C201" s="293"/>
      <c r="D201" s="293"/>
      <c r="E201" s="293"/>
      <c r="F201" s="293"/>
      <c r="G201" s="319"/>
      <c r="H201" s="293"/>
      <c r="I201" s="293"/>
      <c r="J201" s="293"/>
      <c r="K201" s="321"/>
    </row>
    <row r="202" s="1" customFormat="1" ht="15" customHeight="1">
      <c r="B202" s="298"/>
      <c r="C202" s="273" t="s">
        <v>5369</v>
      </c>
      <c r="D202" s="273"/>
      <c r="E202" s="273"/>
      <c r="F202" s="296" t="s">
        <v>44</v>
      </c>
      <c r="G202" s="273"/>
      <c r="H202" s="273" t="s">
        <v>5380</v>
      </c>
      <c r="I202" s="273"/>
      <c r="J202" s="273"/>
      <c r="K202" s="321"/>
    </row>
    <row r="203" s="1" customFormat="1" ht="15" customHeight="1">
      <c r="B203" s="298"/>
      <c r="C203" s="273"/>
      <c r="D203" s="273"/>
      <c r="E203" s="273"/>
      <c r="F203" s="296" t="s">
        <v>45</v>
      </c>
      <c r="G203" s="273"/>
      <c r="H203" s="273" t="s">
        <v>5381</v>
      </c>
      <c r="I203" s="273"/>
      <c r="J203" s="273"/>
      <c r="K203" s="321"/>
    </row>
    <row r="204" s="1" customFormat="1" ht="15" customHeight="1">
      <c r="B204" s="298"/>
      <c r="C204" s="273"/>
      <c r="D204" s="273"/>
      <c r="E204" s="273"/>
      <c r="F204" s="296" t="s">
        <v>48</v>
      </c>
      <c r="G204" s="273"/>
      <c r="H204" s="273" t="s">
        <v>5382</v>
      </c>
      <c r="I204" s="273"/>
      <c r="J204" s="273"/>
      <c r="K204" s="321"/>
    </row>
    <row r="205" s="1" customFormat="1" ht="15" customHeight="1">
      <c r="B205" s="298"/>
      <c r="C205" s="273"/>
      <c r="D205" s="273"/>
      <c r="E205" s="273"/>
      <c r="F205" s="296" t="s">
        <v>46</v>
      </c>
      <c r="G205" s="273"/>
      <c r="H205" s="273" t="s">
        <v>5383</v>
      </c>
      <c r="I205" s="273"/>
      <c r="J205" s="273"/>
      <c r="K205" s="321"/>
    </row>
    <row r="206" s="1" customFormat="1" ht="15" customHeight="1">
      <c r="B206" s="298"/>
      <c r="C206" s="273"/>
      <c r="D206" s="273"/>
      <c r="E206" s="273"/>
      <c r="F206" s="296" t="s">
        <v>47</v>
      </c>
      <c r="G206" s="273"/>
      <c r="H206" s="273" t="s">
        <v>5384</v>
      </c>
      <c r="I206" s="273"/>
      <c r="J206" s="273"/>
      <c r="K206" s="321"/>
    </row>
    <row r="207" s="1" customFormat="1" ht="15" customHeight="1">
      <c r="B207" s="298"/>
      <c r="C207" s="273"/>
      <c r="D207" s="273"/>
      <c r="E207" s="273"/>
      <c r="F207" s="296"/>
      <c r="G207" s="273"/>
      <c r="H207" s="273"/>
      <c r="I207" s="273"/>
      <c r="J207" s="273"/>
      <c r="K207" s="321"/>
    </row>
    <row r="208" s="1" customFormat="1" ht="15" customHeight="1">
      <c r="B208" s="298"/>
      <c r="C208" s="273" t="s">
        <v>5325</v>
      </c>
      <c r="D208" s="273"/>
      <c r="E208" s="273"/>
      <c r="F208" s="296" t="s">
        <v>79</v>
      </c>
      <c r="G208" s="273"/>
      <c r="H208" s="273" t="s">
        <v>5385</v>
      </c>
      <c r="I208" s="273"/>
      <c r="J208" s="273"/>
      <c r="K208" s="321"/>
    </row>
    <row r="209" s="1" customFormat="1" ht="15" customHeight="1">
      <c r="B209" s="298"/>
      <c r="C209" s="273"/>
      <c r="D209" s="273"/>
      <c r="E209" s="273"/>
      <c r="F209" s="296" t="s">
        <v>5222</v>
      </c>
      <c r="G209" s="273"/>
      <c r="H209" s="273" t="s">
        <v>5223</v>
      </c>
      <c r="I209" s="273"/>
      <c r="J209" s="273"/>
      <c r="K209" s="321"/>
    </row>
    <row r="210" s="1" customFormat="1" ht="15" customHeight="1">
      <c r="B210" s="298"/>
      <c r="C210" s="273"/>
      <c r="D210" s="273"/>
      <c r="E210" s="273"/>
      <c r="F210" s="296" t="s">
        <v>5220</v>
      </c>
      <c r="G210" s="273"/>
      <c r="H210" s="273" t="s">
        <v>5386</v>
      </c>
      <c r="I210" s="273"/>
      <c r="J210" s="273"/>
      <c r="K210" s="321"/>
    </row>
    <row r="211" s="1" customFormat="1" ht="15" customHeight="1">
      <c r="B211" s="339"/>
      <c r="C211" s="273"/>
      <c r="D211" s="273"/>
      <c r="E211" s="273"/>
      <c r="F211" s="296" t="s">
        <v>5224</v>
      </c>
      <c r="G211" s="334"/>
      <c r="H211" s="325" t="s">
        <v>5225</v>
      </c>
      <c r="I211" s="325"/>
      <c r="J211" s="325"/>
      <c r="K211" s="340"/>
    </row>
    <row r="212" s="1" customFormat="1" ht="15" customHeight="1">
      <c r="B212" s="339"/>
      <c r="C212" s="273"/>
      <c r="D212" s="273"/>
      <c r="E212" s="273"/>
      <c r="F212" s="296" t="s">
        <v>5226</v>
      </c>
      <c r="G212" s="334"/>
      <c r="H212" s="325" t="s">
        <v>5387</v>
      </c>
      <c r="I212" s="325"/>
      <c r="J212" s="325"/>
      <c r="K212" s="340"/>
    </row>
    <row r="213" s="1" customFormat="1" ht="15" customHeight="1">
      <c r="B213" s="339"/>
      <c r="C213" s="273"/>
      <c r="D213" s="273"/>
      <c r="E213" s="273"/>
      <c r="F213" s="296"/>
      <c r="G213" s="334"/>
      <c r="H213" s="325"/>
      <c r="I213" s="325"/>
      <c r="J213" s="325"/>
      <c r="K213" s="340"/>
    </row>
    <row r="214" s="1" customFormat="1" ht="15" customHeight="1">
      <c r="B214" s="339"/>
      <c r="C214" s="273" t="s">
        <v>5349</v>
      </c>
      <c r="D214" s="273"/>
      <c r="E214" s="273"/>
      <c r="F214" s="296">
        <v>1</v>
      </c>
      <c r="G214" s="334"/>
      <c r="H214" s="325" t="s">
        <v>5388</v>
      </c>
      <c r="I214" s="325"/>
      <c r="J214" s="325"/>
      <c r="K214" s="340"/>
    </row>
    <row r="215" s="1" customFormat="1" ht="15" customHeight="1">
      <c r="B215" s="339"/>
      <c r="C215" s="273"/>
      <c r="D215" s="273"/>
      <c r="E215" s="273"/>
      <c r="F215" s="296">
        <v>2</v>
      </c>
      <c r="G215" s="334"/>
      <c r="H215" s="325" t="s">
        <v>5389</v>
      </c>
      <c r="I215" s="325"/>
      <c r="J215" s="325"/>
      <c r="K215" s="340"/>
    </row>
    <row r="216" s="1" customFormat="1" ht="15" customHeight="1">
      <c r="B216" s="339"/>
      <c r="C216" s="273"/>
      <c r="D216" s="273"/>
      <c r="E216" s="273"/>
      <c r="F216" s="296">
        <v>3</v>
      </c>
      <c r="G216" s="334"/>
      <c r="H216" s="325" t="s">
        <v>5390</v>
      </c>
      <c r="I216" s="325"/>
      <c r="J216" s="325"/>
      <c r="K216" s="340"/>
    </row>
    <row r="217" s="1" customFormat="1" ht="15" customHeight="1">
      <c r="B217" s="339"/>
      <c r="C217" s="273"/>
      <c r="D217" s="273"/>
      <c r="E217" s="273"/>
      <c r="F217" s="296">
        <v>4</v>
      </c>
      <c r="G217" s="334"/>
      <c r="H217" s="325" t="s">
        <v>5391</v>
      </c>
      <c r="I217" s="325"/>
      <c r="J217" s="325"/>
      <c r="K217" s="340"/>
    </row>
    <row r="218" s="1" customFormat="1" ht="12.75" customHeight="1">
      <c r="B218" s="341"/>
      <c r="C218" s="342"/>
      <c r="D218" s="342"/>
      <c r="E218" s="342"/>
      <c r="F218" s="342"/>
      <c r="G218" s="342"/>
      <c r="H218" s="342"/>
      <c r="I218" s="342"/>
      <c r="J218" s="342"/>
      <c r="K218" s="343"/>
    </row>
  </sheetData>
  <sheetProtection autoFilter="0" deleteColumns="0" deleteRows="0" formatCells="0" formatColumns="0" formatRows="0" insertColumns="0" insertHyperlinks="0" insertRows="0" pivotTables="0" sort="0"/>
  <mergeCells count="77">
    <mergeCell ref="C102:J102"/>
    <mergeCell ref="C122:J122"/>
    <mergeCell ref="C147:J147"/>
    <mergeCell ref="C165:J165"/>
    <mergeCell ref="C199:J199"/>
    <mergeCell ref="H200:J200"/>
    <mergeCell ref="H202:J202"/>
    <mergeCell ref="H203:J203"/>
    <mergeCell ref="H204:J204"/>
    <mergeCell ref="H205:J205"/>
    <mergeCell ref="H206:J206"/>
    <mergeCell ref="H208:J208"/>
    <mergeCell ref="H209:J209"/>
    <mergeCell ref="H210:J210"/>
    <mergeCell ref="H211:J211"/>
    <mergeCell ref="H212:J212"/>
    <mergeCell ref="H214:J214"/>
    <mergeCell ref="H215:J215"/>
    <mergeCell ref="H216:J216"/>
    <mergeCell ref="H217:J217"/>
    <mergeCell ref="D47:J47"/>
    <mergeCell ref="E48:J48"/>
    <mergeCell ref="E49:J49"/>
    <mergeCell ref="E50:J50"/>
    <mergeCell ref="D51:J51"/>
    <mergeCell ref="C52:J52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C3:J3"/>
    <mergeCell ref="C4:J4"/>
    <mergeCell ref="C6:J6"/>
    <mergeCell ref="C7:J7"/>
  </mergeCells>
  <pageMargins left="0.5902778" right="0.5902778" top="0.5902778" bottom="0.5902778" header="0" footer="0"/>
  <pageSetup r:id="rId1" paperSize="9" orientation="portrait" scale="77" fitToHeight="0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96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314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30" customHeight="1">
      <c r="A11" s="39"/>
      <c r="B11" s="40"/>
      <c r="C11" s="39"/>
      <c r="D11" s="39"/>
      <c r="E11" s="63" t="s">
        <v>451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20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ROUND(J88,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ROUND((SUM(BE88:BE110)),  2)</f>
        <v>0</v>
      </c>
      <c r="G35" s="39"/>
      <c r="H35" s="39"/>
      <c r="I35" s="133">
        <v>0.20999999999999999</v>
      </c>
      <c r="J35" s="132">
        <f>ROUND(((SUM(BE88:BE110))*I35),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ROUND((SUM(BF88:BF110)),  2)</f>
        <v>0</v>
      </c>
      <c r="G36" s="39"/>
      <c r="H36" s="39"/>
      <c r="I36" s="133">
        <v>0.14999999999999999</v>
      </c>
      <c r="J36" s="132">
        <f>ROUND(((SUM(BF88:BF110))*I36),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ROUND((SUM(BG88:BG110)),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ROUND((SUM(BH88:BH110)),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ROUND((SUM(BI88:BI110)),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314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30" customHeight="1">
      <c r="A54" s="39"/>
      <c r="B54" s="40"/>
      <c r="C54" s="39"/>
      <c r="D54" s="39"/>
      <c r="E54" s="63" t="str">
        <f>E11</f>
        <v>SO-02.04 - Přípojka elektro NN, příprava uložení datového kabelu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J88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452</v>
      </c>
      <c r="E64" s="145"/>
      <c r="F64" s="145"/>
      <c r="G64" s="145"/>
      <c r="H64" s="145"/>
      <c r="I64" s="145"/>
      <c r="J64" s="146">
        <f>J89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47"/>
      <c r="C65" s="10"/>
      <c r="D65" s="148" t="s">
        <v>453</v>
      </c>
      <c r="E65" s="149"/>
      <c r="F65" s="149"/>
      <c r="G65" s="149"/>
      <c r="H65" s="149"/>
      <c r="I65" s="149"/>
      <c r="J65" s="150">
        <f>J90</f>
        <v>0</v>
      </c>
      <c r="K65" s="10"/>
      <c r="L65" s="14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43"/>
      <c r="C66" s="9"/>
      <c r="D66" s="144" t="s">
        <v>454</v>
      </c>
      <c r="E66" s="145"/>
      <c r="F66" s="145"/>
      <c r="G66" s="145"/>
      <c r="H66" s="145"/>
      <c r="I66" s="145"/>
      <c r="J66" s="146">
        <f>J104</f>
        <v>0</v>
      </c>
      <c r="K66" s="9"/>
      <c r="L66" s="14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39"/>
      <c r="B67" s="40"/>
      <c r="C67" s="39"/>
      <c r="D67" s="39"/>
      <c r="E67" s="39"/>
      <c r="F67" s="39"/>
      <c r="G67" s="39"/>
      <c r="H67" s="39"/>
      <c r="I67" s="39"/>
      <c r="J67" s="39"/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="2" customFormat="1" ht="6.96" customHeight="1">
      <c r="A68" s="39"/>
      <c r="B68" s="56"/>
      <c r="C68" s="57"/>
      <c r="D68" s="57"/>
      <c r="E68" s="57"/>
      <c r="F68" s="57"/>
      <c r="G68" s="57"/>
      <c r="H68" s="57"/>
      <c r="I68" s="57"/>
      <c r="J68" s="57"/>
      <c r="K68" s="57"/>
      <c r="L68" s="12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72" s="2" customFormat="1" ht="6.96" customHeight="1">
      <c r="A72" s="39"/>
      <c r="B72" s="58"/>
      <c r="C72" s="59"/>
      <c r="D72" s="59"/>
      <c r="E72" s="59"/>
      <c r="F72" s="59"/>
      <c r="G72" s="59"/>
      <c r="H72" s="59"/>
      <c r="I72" s="59"/>
      <c r="J72" s="59"/>
      <c r="K72" s="59"/>
      <c r="L72" s="12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24.96" customHeight="1">
      <c r="A73" s="39"/>
      <c r="B73" s="40"/>
      <c r="C73" s="24" t="s">
        <v>224</v>
      </c>
      <c r="D73" s="39"/>
      <c r="E73" s="39"/>
      <c r="F73" s="39"/>
      <c r="G73" s="39"/>
      <c r="H73" s="39"/>
      <c r="I73" s="39"/>
      <c r="J73" s="39"/>
      <c r="K73" s="39"/>
      <c r="L73" s="12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40"/>
      <c r="C74" s="39"/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2" customHeight="1">
      <c r="A75" s="39"/>
      <c r="B75" s="40"/>
      <c r="C75" s="33" t="s">
        <v>17</v>
      </c>
      <c r="D75" s="39"/>
      <c r="E75" s="39"/>
      <c r="F75" s="39"/>
      <c r="G75" s="39"/>
      <c r="H75" s="39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6.5" customHeight="1">
      <c r="A76" s="39"/>
      <c r="B76" s="40"/>
      <c r="C76" s="39"/>
      <c r="D76" s="39"/>
      <c r="E76" s="125" t="str">
        <f>E7</f>
        <v>Kolovraty - dostupné bydlení</v>
      </c>
      <c r="F76" s="33"/>
      <c r="G76" s="33"/>
      <c r="H76" s="33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1" customFormat="1" ht="12" customHeight="1">
      <c r="B77" s="23"/>
      <c r="C77" s="33" t="s">
        <v>213</v>
      </c>
      <c r="L77" s="23"/>
    </row>
    <row r="78" s="2" customFormat="1" ht="16.5" customHeight="1">
      <c r="A78" s="39"/>
      <c r="B78" s="40"/>
      <c r="C78" s="39"/>
      <c r="D78" s="39"/>
      <c r="E78" s="125" t="s">
        <v>314</v>
      </c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215</v>
      </c>
      <c r="D79" s="39"/>
      <c r="E79" s="39"/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30" customHeight="1">
      <c r="A80" s="39"/>
      <c r="B80" s="40"/>
      <c r="C80" s="39"/>
      <c r="D80" s="39"/>
      <c r="E80" s="63" t="str">
        <f>E11</f>
        <v>SO-02.04 - Přípojka elektro NN, příprava uložení datového kabelu</v>
      </c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39"/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22</v>
      </c>
      <c r="D82" s="39"/>
      <c r="E82" s="39"/>
      <c r="F82" s="28" t="str">
        <f>F14</f>
        <v>Kolovraty</v>
      </c>
      <c r="G82" s="39"/>
      <c r="H82" s="39"/>
      <c r="I82" s="33" t="s">
        <v>24</v>
      </c>
      <c r="J82" s="65" t="str">
        <f>IF(J14="","",J14)</f>
        <v>28. 6. 2021</v>
      </c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39"/>
      <c r="D83" s="39"/>
      <c r="E83" s="39"/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26</v>
      </c>
      <c r="D84" s="39"/>
      <c r="E84" s="39"/>
      <c r="F84" s="28" t="str">
        <f>E17</f>
        <v>atelier HETA s.r.o.</v>
      </c>
      <c r="G84" s="39"/>
      <c r="H84" s="39"/>
      <c r="I84" s="33" t="s">
        <v>32</v>
      </c>
      <c r="J84" s="37" t="str">
        <f>E23</f>
        <v>atelier HETA s.r.o.</v>
      </c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30</v>
      </c>
      <c r="D85" s="39"/>
      <c r="E85" s="39"/>
      <c r="F85" s="28" t="str">
        <f>IF(E20="","",E20)</f>
        <v>Vyplň údaj</v>
      </c>
      <c r="G85" s="39"/>
      <c r="H85" s="39"/>
      <c r="I85" s="33" t="s">
        <v>34</v>
      </c>
      <c r="J85" s="37" t="str">
        <f>E26</f>
        <v>Toman Martin</v>
      </c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0.32" customHeight="1">
      <c r="A86" s="39"/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1" customFormat="1" ht="29.28" customHeight="1">
      <c r="A87" s="151"/>
      <c r="B87" s="152"/>
      <c r="C87" s="153" t="s">
        <v>225</v>
      </c>
      <c r="D87" s="154" t="s">
        <v>58</v>
      </c>
      <c r="E87" s="154" t="s">
        <v>54</v>
      </c>
      <c r="F87" s="154" t="s">
        <v>55</v>
      </c>
      <c r="G87" s="154" t="s">
        <v>226</v>
      </c>
      <c r="H87" s="154" t="s">
        <v>227</v>
      </c>
      <c r="I87" s="154" t="s">
        <v>228</v>
      </c>
      <c r="J87" s="154" t="s">
        <v>219</v>
      </c>
      <c r="K87" s="155" t="s">
        <v>229</v>
      </c>
      <c r="L87" s="156"/>
      <c r="M87" s="81" t="s">
        <v>3</v>
      </c>
      <c r="N87" s="82" t="s">
        <v>43</v>
      </c>
      <c r="O87" s="82" t="s">
        <v>230</v>
      </c>
      <c r="P87" s="82" t="s">
        <v>231</v>
      </c>
      <c r="Q87" s="82" t="s">
        <v>232</v>
      </c>
      <c r="R87" s="82" t="s">
        <v>233</v>
      </c>
      <c r="S87" s="82" t="s">
        <v>234</v>
      </c>
      <c r="T87" s="83" t="s">
        <v>235</v>
      </c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</row>
    <row r="88" s="2" customFormat="1" ht="22.8" customHeight="1">
      <c r="A88" s="39"/>
      <c r="B88" s="40"/>
      <c r="C88" s="88" t="s">
        <v>236</v>
      </c>
      <c r="D88" s="39"/>
      <c r="E88" s="39"/>
      <c r="F88" s="39"/>
      <c r="G88" s="39"/>
      <c r="H88" s="39"/>
      <c r="I88" s="39"/>
      <c r="J88" s="157">
        <f>BK88</f>
        <v>0</v>
      </c>
      <c r="K88" s="39"/>
      <c r="L88" s="40"/>
      <c r="M88" s="84"/>
      <c r="N88" s="69"/>
      <c r="O88" s="85"/>
      <c r="P88" s="158">
        <f>P89+P104</f>
        <v>0</v>
      </c>
      <c r="Q88" s="85"/>
      <c r="R88" s="158">
        <f>R89+R104</f>
        <v>0</v>
      </c>
      <c r="S88" s="85"/>
      <c r="T88" s="159">
        <f>T89+T104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T88" s="20" t="s">
        <v>72</v>
      </c>
      <c r="AU88" s="20" t="s">
        <v>220</v>
      </c>
      <c r="BK88" s="160">
        <f>BK89+BK104</f>
        <v>0</v>
      </c>
    </row>
    <row r="89" s="12" customFormat="1" ht="25.92" customHeight="1">
      <c r="A89" s="12"/>
      <c r="B89" s="161"/>
      <c r="C89" s="12"/>
      <c r="D89" s="162" t="s">
        <v>72</v>
      </c>
      <c r="E89" s="163" t="s">
        <v>455</v>
      </c>
      <c r="F89" s="163" t="s">
        <v>3</v>
      </c>
      <c r="G89" s="12"/>
      <c r="H89" s="12"/>
      <c r="I89" s="164"/>
      <c r="J89" s="165">
        <f>BK89</f>
        <v>0</v>
      </c>
      <c r="K89" s="12"/>
      <c r="L89" s="161"/>
      <c r="M89" s="166"/>
      <c r="N89" s="167"/>
      <c r="O89" s="167"/>
      <c r="P89" s="168">
        <f>P90</f>
        <v>0</v>
      </c>
      <c r="Q89" s="167"/>
      <c r="R89" s="168">
        <f>R90</f>
        <v>0</v>
      </c>
      <c r="S89" s="167"/>
      <c r="T89" s="169">
        <f>T90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162" t="s">
        <v>80</v>
      </c>
      <c r="AT89" s="170" t="s">
        <v>72</v>
      </c>
      <c r="AU89" s="170" t="s">
        <v>73</v>
      </c>
      <c r="AY89" s="162" t="s">
        <v>239</v>
      </c>
      <c r="BK89" s="171">
        <f>BK90</f>
        <v>0</v>
      </c>
    </row>
    <row r="90" s="12" customFormat="1" ht="22.8" customHeight="1">
      <c r="A90" s="12"/>
      <c r="B90" s="161"/>
      <c r="C90" s="12"/>
      <c r="D90" s="162" t="s">
        <v>72</v>
      </c>
      <c r="E90" s="172" t="s">
        <v>456</v>
      </c>
      <c r="F90" s="172" t="s">
        <v>457</v>
      </c>
      <c r="G90" s="12"/>
      <c r="H90" s="12"/>
      <c r="I90" s="164"/>
      <c r="J90" s="173">
        <f>BK90</f>
        <v>0</v>
      </c>
      <c r="K90" s="12"/>
      <c r="L90" s="161"/>
      <c r="M90" s="166"/>
      <c r="N90" s="167"/>
      <c r="O90" s="167"/>
      <c r="P90" s="168">
        <f>SUM(P91:P103)</f>
        <v>0</v>
      </c>
      <c r="Q90" s="167"/>
      <c r="R90" s="168">
        <f>SUM(R91:R103)</f>
        <v>0</v>
      </c>
      <c r="S90" s="167"/>
      <c r="T90" s="169">
        <f>SUM(T91:T103)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162" t="s">
        <v>80</v>
      </c>
      <c r="AT90" s="170" t="s">
        <v>72</v>
      </c>
      <c r="AU90" s="170" t="s">
        <v>80</v>
      </c>
      <c r="AY90" s="162" t="s">
        <v>239</v>
      </c>
      <c r="BK90" s="171">
        <f>SUM(BK91:BK103)</f>
        <v>0</v>
      </c>
    </row>
    <row r="91" s="2" customFormat="1" ht="16.5" customHeight="1">
      <c r="A91" s="39"/>
      <c r="B91" s="174"/>
      <c r="C91" s="175" t="s">
        <v>80</v>
      </c>
      <c r="D91" s="175" t="s">
        <v>241</v>
      </c>
      <c r="E91" s="176" t="s">
        <v>458</v>
      </c>
      <c r="F91" s="177" t="s">
        <v>459</v>
      </c>
      <c r="G91" s="178" t="s">
        <v>326</v>
      </c>
      <c r="H91" s="179">
        <v>63</v>
      </c>
      <c r="I91" s="180"/>
      <c r="J91" s="181">
        <f>ROUND(I91*H91,2)</f>
        <v>0</v>
      </c>
      <c r="K91" s="177" t="s">
        <v>460</v>
      </c>
      <c r="L91" s="40"/>
      <c r="M91" s="182" t="s">
        <v>3</v>
      </c>
      <c r="N91" s="183" t="s">
        <v>45</v>
      </c>
      <c r="O91" s="73"/>
      <c r="P91" s="184">
        <f>O91*H91</f>
        <v>0</v>
      </c>
      <c r="Q91" s="184">
        <v>0</v>
      </c>
      <c r="R91" s="184">
        <f>Q91*H91</f>
        <v>0</v>
      </c>
      <c r="S91" s="184">
        <v>0</v>
      </c>
      <c r="T91" s="185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186" t="s">
        <v>246</v>
      </c>
      <c r="AT91" s="186" t="s">
        <v>241</v>
      </c>
      <c r="AU91" s="186" t="s">
        <v>86</v>
      </c>
      <c r="AY91" s="20" t="s">
        <v>239</v>
      </c>
      <c r="BE91" s="187">
        <f>IF(N91="základní",J91,0)</f>
        <v>0</v>
      </c>
      <c r="BF91" s="187">
        <f>IF(N91="snížená",J91,0)</f>
        <v>0</v>
      </c>
      <c r="BG91" s="187">
        <f>IF(N91="zákl. přenesená",J91,0)</f>
        <v>0</v>
      </c>
      <c r="BH91" s="187">
        <f>IF(N91="sníž. přenesená",J91,0)</f>
        <v>0</v>
      </c>
      <c r="BI91" s="187">
        <f>IF(N91="nulová",J91,0)</f>
        <v>0</v>
      </c>
      <c r="BJ91" s="20" t="s">
        <v>86</v>
      </c>
      <c r="BK91" s="187">
        <f>ROUND(I91*H91,2)</f>
        <v>0</v>
      </c>
      <c r="BL91" s="20" t="s">
        <v>246</v>
      </c>
      <c r="BM91" s="186" t="s">
        <v>461</v>
      </c>
    </row>
    <row r="92" s="2" customFormat="1" ht="16.5" customHeight="1">
      <c r="A92" s="39"/>
      <c r="B92" s="174"/>
      <c r="C92" s="175" t="s">
        <v>86</v>
      </c>
      <c r="D92" s="175" t="s">
        <v>241</v>
      </c>
      <c r="E92" s="176" t="s">
        <v>462</v>
      </c>
      <c r="F92" s="177" t="s">
        <v>463</v>
      </c>
      <c r="G92" s="178" t="s">
        <v>326</v>
      </c>
      <c r="H92" s="179">
        <v>63</v>
      </c>
      <c r="I92" s="180"/>
      <c r="J92" s="181">
        <f>ROUND(I92*H92,2)</f>
        <v>0</v>
      </c>
      <c r="K92" s="177" t="s">
        <v>460</v>
      </c>
      <c r="L92" s="40"/>
      <c r="M92" s="182" t="s">
        <v>3</v>
      </c>
      <c r="N92" s="183" t="s">
        <v>45</v>
      </c>
      <c r="O92" s="73"/>
      <c r="P92" s="184">
        <f>O92*H92</f>
        <v>0</v>
      </c>
      <c r="Q92" s="184">
        <v>0</v>
      </c>
      <c r="R92" s="184">
        <f>Q92*H92</f>
        <v>0</v>
      </c>
      <c r="S92" s="184">
        <v>0</v>
      </c>
      <c r="T92" s="185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186" t="s">
        <v>246</v>
      </c>
      <c r="AT92" s="186" t="s">
        <v>241</v>
      </c>
      <c r="AU92" s="186" t="s">
        <v>86</v>
      </c>
      <c r="AY92" s="20" t="s">
        <v>239</v>
      </c>
      <c r="BE92" s="187">
        <f>IF(N92="základní",J92,0)</f>
        <v>0</v>
      </c>
      <c r="BF92" s="187">
        <f>IF(N92="snížená",J92,0)</f>
        <v>0</v>
      </c>
      <c r="BG92" s="187">
        <f>IF(N92="zákl. přenesená",J92,0)</f>
        <v>0</v>
      </c>
      <c r="BH92" s="187">
        <f>IF(N92="sníž. přenesená",J92,0)</f>
        <v>0</v>
      </c>
      <c r="BI92" s="187">
        <f>IF(N92="nulová",J92,0)</f>
        <v>0</v>
      </c>
      <c r="BJ92" s="20" t="s">
        <v>86</v>
      </c>
      <c r="BK92" s="187">
        <f>ROUND(I92*H92,2)</f>
        <v>0</v>
      </c>
      <c r="BL92" s="20" t="s">
        <v>246</v>
      </c>
      <c r="BM92" s="186" t="s">
        <v>464</v>
      </c>
    </row>
    <row r="93" s="2" customFormat="1" ht="21.75" customHeight="1">
      <c r="A93" s="39"/>
      <c r="B93" s="174"/>
      <c r="C93" s="175" t="s">
        <v>117</v>
      </c>
      <c r="D93" s="175" t="s">
        <v>241</v>
      </c>
      <c r="E93" s="176" t="s">
        <v>465</v>
      </c>
      <c r="F93" s="177" t="s">
        <v>466</v>
      </c>
      <c r="G93" s="178" t="s">
        <v>326</v>
      </c>
      <c r="H93" s="179">
        <v>12</v>
      </c>
      <c r="I93" s="180"/>
      <c r="J93" s="181">
        <f>ROUND(I93*H93,2)</f>
        <v>0</v>
      </c>
      <c r="K93" s="177" t="s">
        <v>460</v>
      </c>
      <c r="L93" s="40"/>
      <c r="M93" s="182" t="s">
        <v>3</v>
      </c>
      <c r="N93" s="183" t="s">
        <v>45</v>
      </c>
      <c r="O93" s="73"/>
      <c r="P93" s="184">
        <f>O93*H93</f>
        <v>0</v>
      </c>
      <c r="Q93" s="184">
        <v>0</v>
      </c>
      <c r="R93" s="184">
        <f>Q93*H93</f>
        <v>0</v>
      </c>
      <c r="S93" s="184">
        <v>0</v>
      </c>
      <c r="T93" s="185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186" t="s">
        <v>246</v>
      </c>
      <c r="AT93" s="186" t="s">
        <v>241</v>
      </c>
      <c r="AU93" s="186" t="s">
        <v>86</v>
      </c>
      <c r="AY93" s="20" t="s">
        <v>239</v>
      </c>
      <c r="BE93" s="187">
        <f>IF(N93="základní",J93,0)</f>
        <v>0</v>
      </c>
      <c r="BF93" s="187">
        <f>IF(N93="snížená",J93,0)</f>
        <v>0</v>
      </c>
      <c r="BG93" s="187">
        <f>IF(N93="zákl. přenesená",J93,0)</f>
        <v>0</v>
      </c>
      <c r="BH93" s="187">
        <f>IF(N93="sníž. přenesená",J93,0)</f>
        <v>0</v>
      </c>
      <c r="BI93" s="187">
        <f>IF(N93="nulová",J93,0)</f>
        <v>0</v>
      </c>
      <c r="BJ93" s="20" t="s">
        <v>86</v>
      </c>
      <c r="BK93" s="187">
        <f>ROUND(I93*H93,2)</f>
        <v>0</v>
      </c>
      <c r="BL93" s="20" t="s">
        <v>246</v>
      </c>
      <c r="BM93" s="186" t="s">
        <v>467</v>
      </c>
    </row>
    <row r="94" s="2" customFormat="1" ht="16.5" customHeight="1">
      <c r="A94" s="39"/>
      <c r="B94" s="174"/>
      <c r="C94" s="175" t="s">
        <v>246</v>
      </c>
      <c r="D94" s="175" t="s">
        <v>241</v>
      </c>
      <c r="E94" s="176" t="s">
        <v>468</v>
      </c>
      <c r="F94" s="177" t="s">
        <v>469</v>
      </c>
      <c r="G94" s="178" t="s">
        <v>470</v>
      </c>
      <c r="H94" s="179">
        <v>1</v>
      </c>
      <c r="I94" s="180"/>
      <c r="J94" s="181">
        <f>ROUND(I94*H94,2)</f>
        <v>0</v>
      </c>
      <c r="K94" s="177" t="s">
        <v>460</v>
      </c>
      <c r="L94" s="40"/>
      <c r="M94" s="182" t="s">
        <v>3</v>
      </c>
      <c r="N94" s="183" t="s">
        <v>45</v>
      </c>
      <c r="O94" s="73"/>
      <c r="P94" s="184">
        <f>O94*H94</f>
        <v>0</v>
      </c>
      <c r="Q94" s="184">
        <v>0</v>
      </c>
      <c r="R94" s="184">
        <f>Q94*H94</f>
        <v>0</v>
      </c>
      <c r="S94" s="184">
        <v>0</v>
      </c>
      <c r="T94" s="185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186" t="s">
        <v>246</v>
      </c>
      <c r="AT94" s="186" t="s">
        <v>241</v>
      </c>
      <c r="AU94" s="186" t="s">
        <v>86</v>
      </c>
      <c r="AY94" s="20" t="s">
        <v>239</v>
      </c>
      <c r="BE94" s="187">
        <f>IF(N94="základní",J94,0)</f>
        <v>0</v>
      </c>
      <c r="BF94" s="187">
        <f>IF(N94="snížená",J94,0)</f>
        <v>0</v>
      </c>
      <c r="BG94" s="187">
        <f>IF(N94="zákl. přenesená",J94,0)</f>
        <v>0</v>
      </c>
      <c r="BH94" s="187">
        <f>IF(N94="sníž. přenesená",J94,0)</f>
        <v>0</v>
      </c>
      <c r="BI94" s="187">
        <f>IF(N94="nulová",J94,0)</f>
        <v>0</v>
      </c>
      <c r="BJ94" s="20" t="s">
        <v>86</v>
      </c>
      <c r="BK94" s="187">
        <f>ROUND(I94*H94,2)</f>
        <v>0</v>
      </c>
      <c r="BL94" s="20" t="s">
        <v>246</v>
      </c>
      <c r="BM94" s="186" t="s">
        <v>471</v>
      </c>
    </row>
    <row r="95" s="2" customFormat="1" ht="16.5" customHeight="1">
      <c r="A95" s="39"/>
      <c r="B95" s="174"/>
      <c r="C95" s="175" t="s">
        <v>271</v>
      </c>
      <c r="D95" s="175" t="s">
        <v>241</v>
      </c>
      <c r="E95" s="176" t="s">
        <v>472</v>
      </c>
      <c r="F95" s="177" t="s">
        <v>473</v>
      </c>
      <c r="G95" s="178" t="s">
        <v>470</v>
      </c>
      <c r="H95" s="179">
        <v>1</v>
      </c>
      <c r="I95" s="180"/>
      <c r="J95" s="181">
        <f>ROUND(I95*H95,2)</f>
        <v>0</v>
      </c>
      <c r="K95" s="177" t="s">
        <v>460</v>
      </c>
      <c r="L95" s="40"/>
      <c r="M95" s="182" t="s">
        <v>3</v>
      </c>
      <c r="N95" s="183" t="s">
        <v>45</v>
      </c>
      <c r="O95" s="73"/>
      <c r="P95" s="184">
        <f>O95*H95</f>
        <v>0</v>
      </c>
      <c r="Q95" s="184">
        <v>0</v>
      </c>
      <c r="R95" s="184">
        <f>Q95*H95</f>
        <v>0</v>
      </c>
      <c r="S95" s="184">
        <v>0</v>
      </c>
      <c r="T95" s="185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186" t="s">
        <v>246</v>
      </c>
      <c r="AT95" s="186" t="s">
        <v>241</v>
      </c>
      <c r="AU95" s="186" t="s">
        <v>86</v>
      </c>
      <c r="AY95" s="20" t="s">
        <v>239</v>
      </c>
      <c r="BE95" s="187">
        <f>IF(N95="základní",J95,0)</f>
        <v>0</v>
      </c>
      <c r="BF95" s="187">
        <f>IF(N95="snížená",J95,0)</f>
        <v>0</v>
      </c>
      <c r="BG95" s="187">
        <f>IF(N95="zákl. přenesená",J95,0)</f>
        <v>0</v>
      </c>
      <c r="BH95" s="187">
        <f>IF(N95="sníž. přenesená",J95,0)</f>
        <v>0</v>
      </c>
      <c r="BI95" s="187">
        <f>IF(N95="nulová",J95,0)</f>
        <v>0</v>
      </c>
      <c r="BJ95" s="20" t="s">
        <v>86</v>
      </c>
      <c r="BK95" s="187">
        <f>ROUND(I95*H95,2)</f>
        <v>0</v>
      </c>
      <c r="BL95" s="20" t="s">
        <v>246</v>
      </c>
      <c r="BM95" s="186" t="s">
        <v>474</v>
      </c>
    </row>
    <row r="96" s="2" customFormat="1" ht="16.5" customHeight="1">
      <c r="A96" s="39"/>
      <c r="B96" s="174"/>
      <c r="C96" s="175" t="s">
        <v>276</v>
      </c>
      <c r="D96" s="175" t="s">
        <v>241</v>
      </c>
      <c r="E96" s="176" t="s">
        <v>475</v>
      </c>
      <c r="F96" s="177" t="s">
        <v>476</v>
      </c>
      <c r="G96" s="178" t="s">
        <v>326</v>
      </c>
      <c r="H96" s="179">
        <v>1</v>
      </c>
      <c r="I96" s="180"/>
      <c r="J96" s="181">
        <f>ROUND(I96*H96,2)</f>
        <v>0</v>
      </c>
      <c r="K96" s="177" t="s">
        <v>460</v>
      </c>
      <c r="L96" s="40"/>
      <c r="M96" s="182" t="s">
        <v>3</v>
      </c>
      <c r="N96" s="183" t="s">
        <v>45</v>
      </c>
      <c r="O96" s="73"/>
      <c r="P96" s="184">
        <f>O96*H96</f>
        <v>0</v>
      </c>
      <c r="Q96" s="184">
        <v>0</v>
      </c>
      <c r="R96" s="184">
        <f>Q96*H96</f>
        <v>0</v>
      </c>
      <c r="S96" s="184">
        <v>0</v>
      </c>
      <c r="T96" s="185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186" t="s">
        <v>246</v>
      </c>
      <c r="AT96" s="186" t="s">
        <v>241</v>
      </c>
      <c r="AU96" s="186" t="s">
        <v>86</v>
      </c>
      <c r="AY96" s="20" t="s">
        <v>239</v>
      </c>
      <c r="BE96" s="187">
        <f>IF(N96="základní",J96,0)</f>
        <v>0</v>
      </c>
      <c r="BF96" s="187">
        <f>IF(N96="snížená",J96,0)</f>
        <v>0</v>
      </c>
      <c r="BG96" s="187">
        <f>IF(N96="zákl. přenesená",J96,0)</f>
        <v>0</v>
      </c>
      <c r="BH96" s="187">
        <f>IF(N96="sníž. přenesená",J96,0)</f>
        <v>0</v>
      </c>
      <c r="BI96" s="187">
        <f>IF(N96="nulová",J96,0)</f>
        <v>0</v>
      </c>
      <c r="BJ96" s="20" t="s">
        <v>86</v>
      </c>
      <c r="BK96" s="187">
        <f>ROUND(I96*H96,2)</f>
        <v>0</v>
      </c>
      <c r="BL96" s="20" t="s">
        <v>246</v>
      </c>
      <c r="BM96" s="186" t="s">
        <v>477</v>
      </c>
    </row>
    <row r="97" s="2" customFormat="1" ht="16.5" customHeight="1">
      <c r="A97" s="39"/>
      <c r="B97" s="174"/>
      <c r="C97" s="175" t="s">
        <v>283</v>
      </c>
      <c r="D97" s="175" t="s">
        <v>241</v>
      </c>
      <c r="E97" s="176" t="s">
        <v>478</v>
      </c>
      <c r="F97" s="177" t="s">
        <v>479</v>
      </c>
      <c r="G97" s="178" t="s">
        <v>470</v>
      </c>
      <c r="H97" s="179">
        <v>1</v>
      </c>
      <c r="I97" s="180"/>
      <c r="J97" s="181">
        <f>ROUND(I97*H97,2)</f>
        <v>0</v>
      </c>
      <c r="K97" s="177" t="s">
        <v>460</v>
      </c>
      <c r="L97" s="40"/>
      <c r="M97" s="182" t="s">
        <v>3</v>
      </c>
      <c r="N97" s="183" t="s">
        <v>45</v>
      </c>
      <c r="O97" s="73"/>
      <c r="P97" s="184">
        <f>O97*H97</f>
        <v>0</v>
      </c>
      <c r="Q97" s="184">
        <v>0</v>
      </c>
      <c r="R97" s="184">
        <f>Q97*H97</f>
        <v>0</v>
      </c>
      <c r="S97" s="184">
        <v>0</v>
      </c>
      <c r="T97" s="185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186" t="s">
        <v>246</v>
      </c>
      <c r="AT97" s="186" t="s">
        <v>241</v>
      </c>
      <c r="AU97" s="186" t="s">
        <v>86</v>
      </c>
      <c r="AY97" s="20" t="s">
        <v>239</v>
      </c>
      <c r="BE97" s="187">
        <f>IF(N97="základní",J97,0)</f>
        <v>0</v>
      </c>
      <c r="BF97" s="187">
        <f>IF(N97="snížená",J97,0)</f>
        <v>0</v>
      </c>
      <c r="BG97" s="187">
        <f>IF(N97="zákl. přenesená",J97,0)</f>
        <v>0</v>
      </c>
      <c r="BH97" s="187">
        <f>IF(N97="sníž. přenesená",J97,0)</f>
        <v>0</v>
      </c>
      <c r="BI97" s="187">
        <f>IF(N97="nulová",J97,0)</f>
        <v>0</v>
      </c>
      <c r="BJ97" s="20" t="s">
        <v>86</v>
      </c>
      <c r="BK97" s="187">
        <f>ROUND(I97*H97,2)</f>
        <v>0</v>
      </c>
      <c r="BL97" s="20" t="s">
        <v>246</v>
      </c>
      <c r="BM97" s="186" t="s">
        <v>480</v>
      </c>
    </row>
    <row r="98" s="2" customFormat="1" ht="16.5" customHeight="1">
      <c r="A98" s="39"/>
      <c r="B98" s="174"/>
      <c r="C98" s="175" t="s">
        <v>287</v>
      </c>
      <c r="D98" s="175" t="s">
        <v>241</v>
      </c>
      <c r="E98" s="176" t="s">
        <v>481</v>
      </c>
      <c r="F98" s="177" t="s">
        <v>482</v>
      </c>
      <c r="G98" s="178" t="s">
        <v>470</v>
      </c>
      <c r="H98" s="179">
        <v>1</v>
      </c>
      <c r="I98" s="180"/>
      <c r="J98" s="181">
        <f>ROUND(I98*H98,2)</f>
        <v>0</v>
      </c>
      <c r="K98" s="177" t="s">
        <v>460</v>
      </c>
      <c r="L98" s="40"/>
      <c r="M98" s="182" t="s">
        <v>3</v>
      </c>
      <c r="N98" s="183" t="s">
        <v>45</v>
      </c>
      <c r="O98" s="73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186" t="s">
        <v>246</v>
      </c>
      <c r="AT98" s="186" t="s">
        <v>241</v>
      </c>
      <c r="AU98" s="186" t="s">
        <v>86</v>
      </c>
      <c r="AY98" s="20" t="s">
        <v>239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20" t="s">
        <v>86</v>
      </c>
      <c r="BK98" s="187">
        <f>ROUND(I98*H98,2)</f>
        <v>0</v>
      </c>
      <c r="BL98" s="20" t="s">
        <v>246</v>
      </c>
      <c r="BM98" s="186" t="s">
        <v>483</v>
      </c>
    </row>
    <row r="99" s="2" customFormat="1" ht="16.5" customHeight="1">
      <c r="A99" s="39"/>
      <c r="B99" s="174"/>
      <c r="C99" s="175" t="s">
        <v>293</v>
      </c>
      <c r="D99" s="175" t="s">
        <v>241</v>
      </c>
      <c r="E99" s="176" t="s">
        <v>484</v>
      </c>
      <c r="F99" s="177" t="s">
        <v>485</v>
      </c>
      <c r="G99" s="178" t="s">
        <v>470</v>
      </c>
      <c r="H99" s="179">
        <v>4</v>
      </c>
      <c r="I99" s="180"/>
      <c r="J99" s="181">
        <f>ROUND(I99*H99,2)</f>
        <v>0</v>
      </c>
      <c r="K99" s="177" t="s">
        <v>460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246</v>
      </c>
      <c r="AT99" s="186" t="s">
        <v>241</v>
      </c>
      <c r="AU99" s="186" t="s">
        <v>86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246</v>
      </c>
      <c r="BM99" s="186" t="s">
        <v>486</v>
      </c>
    </row>
    <row r="100" s="2" customFormat="1">
      <c r="A100" s="39"/>
      <c r="B100" s="40"/>
      <c r="C100" s="39"/>
      <c r="D100" s="189" t="s">
        <v>391</v>
      </c>
      <c r="E100" s="39"/>
      <c r="F100" s="227" t="s">
        <v>487</v>
      </c>
      <c r="G100" s="39"/>
      <c r="H100" s="39"/>
      <c r="I100" s="228"/>
      <c r="J100" s="39"/>
      <c r="K100" s="39"/>
      <c r="L100" s="40"/>
      <c r="M100" s="229"/>
      <c r="N100" s="230"/>
      <c r="O100" s="73"/>
      <c r="P100" s="73"/>
      <c r="Q100" s="73"/>
      <c r="R100" s="73"/>
      <c r="S100" s="73"/>
      <c r="T100" s="74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20" t="s">
        <v>391</v>
      </c>
      <c r="AU100" s="20" t="s">
        <v>86</v>
      </c>
    </row>
    <row r="101" s="2" customFormat="1" ht="16.5" customHeight="1">
      <c r="A101" s="39"/>
      <c r="B101" s="174"/>
      <c r="C101" s="175" t="s">
        <v>299</v>
      </c>
      <c r="D101" s="175" t="s">
        <v>241</v>
      </c>
      <c r="E101" s="176" t="s">
        <v>488</v>
      </c>
      <c r="F101" s="177" t="s">
        <v>489</v>
      </c>
      <c r="G101" s="178" t="s">
        <v>326</v>
      </c>
      <c r="H101" s="179">
        <v>2</v>
      </c>
      <c r="I101" s="180"/>
      <c r="J101" s="181">
        <f>ROUND(I101*H101,2)</f>
        <v>0</v>
      </c>
      <c r="K101" s="177" t="s">
        <v>460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86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490</v>
      </c>
    </row>
    <row r="102" s="2" customFormat="1" ht="16.5" customHeight="1">
      <c r="A102" s="39"/>
      <c r="B102" s="174"/>
      <c r="C102" s="175" t="s">
        <v>310</v>
      </c>
      <c r="D102" s="175" t="s">
        <v>241</v>
      </c>
      <c r="E102" s="176" t="s">
        <v>491</v>
      </c>
      <c r="F102" s="177" t="s">
        <v>492</v>
      </c>
      <c r="G102" s="178" t="s">
        <v>326</v>
      </c>
      <c r="H102" s="179">
        <v>15</v>
      </c>
      <c r="I102" s="180"/>
      <c r="J102" s="181">
        <f>ROUND(I102*H102,2)</f>
        <v>0</v>
      </c>
      <c r="K102" s="177" t="s">
        <v>460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86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493</v>
      </c>
    </row>
    <row r="103" s="2" customFormat="1" ht="16.5" customHeight="1">
      <c r="A103" s="39"/>
      <c r="B103" s="174"/>
      <c r="C103" s="175" t="s">
        <v>357</v>
      </c>
      <c r="D103" s="175" t="s">
        <v>241</v>
      </c>
      <c r="E103" s="176" t="s">
        <v>494</v>
      </c>
      <c r="F103" s="177" t="s">
        <v>495</v>
      </c>
      <c r="G103" s="178" t="s">
        <v>326</v>
      </c>
      <c r="H103" s="179">
        <v>5</v>
      </c>
      <c r="I103" s="180"/>
      <c r="J103" s="181">
        <f>ROUND(I103*H103,2)</f>
        <v>0</v>
      </c>
      <c r="K103" s="177" t="s">
        <v>460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86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496</v>
      </c>
    </row>
    <row r="104" s="12" customFormat="1" ht="25.92" customHeight="1">
      <c r="A104" s="12"/>
      <c r="B104" s="161"/>
      <c r="C104" s="12"/>
      <c r="D104" s="162" t="s">
        <v>72</v>
      </c>
      <c r="E104" s="163" t="s">
        <v>497</v>
      </c>
      <c r="F104" s="163" t="s">
        <v>498</v>
      </c>
      <c r="G104" s="12"/>
      <c r="H104" s="12"/>
      <c r="I104" s="164"/>
      <c r="J104" s="165">
        <f>BK104</f>
        <v>0</v>
      </c>
      <c r="K104" s="12"/>
      <c r="L104" s="161"/>
      <c r="M104" s="166"/>
      <c r="N104" s="167"/>
      <c r="O104" s="167"/>
      <c r="P104" s="168">
        <f>SUM(P105:P110)</f>
        <v>0</v>
      </c>
      <c r="Q104" s="167"/>
      <c r="R104" s="168">
        <f>SUM(R105:R110)</f>
        <v>0</v>
      </c>
      <c r="S104" s="167"/>
      <c r="T104" s="169">
        <f>SUM(T105:T110)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162" t="s">
        <v>80</v>
      </c>
      <c r="AT104" s="170" t="s">
        <v>72</v>
      </c>
      <c r="AU104" s="170" t="s">
        <v>73</v>
      </c>
      <c r="AY104" s="162" t="s">
        <v>239</v>
      </c>
      <c r="BK104" s="171">
        <f>SUM(BK105:BK110)</f>
        <v>0</v>
      </c>
    </row>
    <row r="105" s="2" customFormat="1" ht="16.5" customHeight="1">
      <c r="A105" s="39"/>
      <c r="B105" s="174"/>
      <c r="C105" s="175" t="s">
        <v>363</v>
      </c>
      <c r="D105" s="175" t="s">
        <v>241</v>
      </c>
      <c r="E105" s="176" t="s">
        <v>499</v>
      </c>
      <c r="F105" s="177" t="s">
        <v>500</v>
      </c>
      <c r="G105" s="178" t="s">
        <v>326</v>
      </c>
      <c r="H105" s="179">
        <v>12</v>
      </c>
      <c r="I105" s="180"/>
      <c r="J105" s="181">
        <f>ROUND(I105*H105,2)</f>
        <v>0</v>
      </c>
      <c r="K105" s="177" t="s">
        <v>460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80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501</v>
      </c>
    </row>
    <row r="106" s="2" customFormat="1" ht="16.5" customHeight="1">
      <c r="A106" s="39"/>
      <c r="B106" s="174"/>
      <c r="C106" s="175" t="s">
        <v>368</v>
      </c>
      <c r="D106" s="175" t="s">
        <v>241</v>
      </c>
      <c r="E106" s="176" t="s">
        <v>502</v>
      </c>
      <c r="F106" s="177" t="s">
        <v>503</v>
      </c>
      <c r="G106" s="178" t="s">
        <v>326</v>
      </c>
      <c r="H106" s="179">
        <v>24</v>
      </c>
      <c r="I106" s="180"/>
      <c r="J106" s="181">
        <f>ROUND(I106*H106,2)</f>
        <v>0</v>
      </c>
      <c r="K106" s="177" t="s">
        <v>460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246</v>
      </c>
      <c r="AT106" s="186" t="s">
        <v>241</v>
      </c>
      <c r="AU106" s="186" t="s">
        <v>80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504</v>
      </c>
    </row>
    <row r="107" s="2" customFormat="1" ht="16.5" customHeight="1">
      <c r="A107" s="39"/>
      <c r="B107" s="174"/>
      <c r="C107" s="175" t="s">
        <v>9</v>
      </c>
      <c r="D107" s="175" t="s">
        <v>241</v>
      </c>
      <c r="E107" s="176" t="s">
        <v>505</v>
      </c>
      <c r="F107" s="177" t="s">
        <v>506</v>
      </c>
      <c r="G107" s="178" t="s">
        <v>326</v>
      </c>
      <c r="H107" s="179">
        <v>24</v>
      </c>
      <c r="I107" s="180"/>
      <c r="J107" s="181">
        <f>ROUND(I107*H107,2)</f>
        <v>0</v>
      </c>
      <c r="K107" s="177" t="s">
        <v>460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80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507</v>
      </c>
    </row>
    <row r="108" s="2" customFormat="1" ht="16.5" customHeight="1">
      <c r="A108" s="39"/>
      <c r="B108" s="174"/>
      <c r="C108" s="175" t="s">
        <v>377</v>
      </c>
      <c r="D108" s="175" t="s">
        <v>241</v>
      </c>
      <c r="E108" s="176" t="s">
        <v>508</v>
      </c>
      <c r="F108" s="177" t="s">
        <v>509</v>
      </c>
      <c r="G108" s="178" t="s">
        <v>470</v>
      </c>
      <c r="H108" s="179">
        <v>1</v>
      </c>
      <c r="I108" s="180"/>
      <c r="J108" s="181">
        <f>ROUND(I108*H108,2)</f>
        <v>0</v>
      </c>
      <c r="K108" s="177" t="s">
        <v>460</v>
      </c>
      <c r="L108" s="40"/>
      <c r="M108" s="182" t="s">
        <v>3</v>
      </c>
      <c r="N108" s="183" t="s">
        <v>45</v>
      </c>
      <c r="O108" s="73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246</v>
      </c>
      <c r="AT108" s="186" t="s">
        <v>241</v>
      </c>
      <c r="AU108" s="186" t="s">
        <v>80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510</v>
      </c>
    </row>
    <row r="109" s="2" customFormat="1" ht="16.5" customHeight="1">
      <c r="A109" s="39"/>
      <c r="B109" s="174"/>
      <c r="C109" s="175" t="s">
        <v>382</v>
      </c>
      <c r="D109" s="175" t="s">
        <v>241</v>
      </c>
      <c r="E109" s="176" t="s">
        <v>511</v>
      </c>
      <c r="F109" s="177" t="s">
        <v>512</v>
      </c>
      <c r="G109" s="178" t="s">
        <v>470</v>
      </c>
      <c r="H109" s="179">
        <v>1</v>
      </c>
      <c r="I109" s="180"/>
      <c r="J109" s="181">
        <f>ROUND(I109*H109,2)</f>
        <v>0</v>
      </c>
      <c r="K109" s="177" t="s">
        <v>460</v>
      </c>
      <c r="L109" s="40"/>
      <c r="M109" s="182" t="s">
        <v>3</v>
      </c>
      <c r="N109" s="183" t="s">
        <v>45</v>
      </c>
      <c r="O109" s="73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186" t="s">
        <v>246</v>
      </c>
      <c r="AT109" s="186" t="s">
        <v>241</v>
      </c>
      <c r="AU109" s="186" t="s">
        <v>80</v>
      </c>
      <c r="AY109" s="20" t="s">
        <v>239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20" t="s">
        <v>86</v>
      </c>
      <c r="BK109" s="187">
        <f>ROUND(I109*H109,2)</f>
        <v>0</v>
      </c>
      <c r="BL109" s="20" t="s">
        <v>246</v>
      </c>
      <c r="BM109" s="186" t="s">
        <v>513</v>
      </c>
    </row>
    <row r="110" s="2" customFormat="1">
      <c r="A110" s="39"/>
      <c r="B110" s="40"/>
      <c r="C110" s="39"/>
      <c r="D110" s="189" t="s">
        <v>391</v>
      </c>
      <c r="E110" s="39"/>
      <c r="F110" s="227" t="s">
        <v>514</v>
      </c>
      <c r="G110" s="39"/>
      <c r="H110" s="39"/>
      <c r="I110" s="228"/>
      <c r="J110" s="39"/>
      <c r="K110" s="39"/>
      <c r="L110" s="40"/>
      <c r="M110" s="231"/>
      <c r="N110" s="232"/>
      <c r="O110" s="224"/>
      <c r="P110" s="224"/>
      <c r="Q110" s="224"/>
      <c r="R110" s="224"/>
      <c r="S110" s="224"/>
      <c r="T110" s="233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20" t="s">
        <v>391</v>
      </c>
      <c r="AU110" s="20" t="s">
        <v>80</v>
      </c>
    </row>
    <row r="111" s="2" customFormat="1" ht="6.96" customHeight="1">
      <c r="A111" s="39"/>
      <c r="B111" s="56"/>
      <c r="C111" s="57"/>
      <c r="D111" s="57"/>
      <c r="E111" s="57"/>
      <c r="F111" s="57"/>
      <c r="G111" s="57"/>
      <c r="H111" s="57"/>
      <c r="I111" s="57"/>
      <c r="J111" s="57"/>
      <c r="K111" s="57"/>
      <c r="L111" s="40"/>
      <c r="M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</sheetData>
  <autoFilter ref="C87:K11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102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515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516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20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ROUND(J92,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ROUND((SUM(BE92:BE116)),  2)</f>
        <v>0</v>
      </c>
      <c r="G35" s="39"/>
      <c r="H35" s="39"/>
      <c r="I35" s="133">
        <v>0.20999999999999999</v>
      </c>
      <c r="J35" s="132">
        <f>ROUND(((SUM(BE92:BE116))*I35),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ROUND((SUM(BF92:BF116)),  2)</f>
        <v>0</v>
      </c>
      <c r="G36" s="39"/>
      <c r="H36" s="39"/>
      <c r="I36" s="133">
        <v>0.14999999999999999</v>
      </c>
      <c r="J36" s="132">
        <f>ROUND(((SUM(BF92:BF116))*I36),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ROUND((SUM(BG92:BG116)),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ROUND((SUM(BH92:BH116)),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ROUND((SUM(BI92:BI116)),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515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SO-03.01 - Retenční nádrž - dešťové vody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J92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221</v>
      </c>
      <c r="E64" s="145"/>
      <c r="F64" s="145"/>
      <c r="G64" s="145"/>
      <c r="H64" s="145"/>
      <c r="I64" s="145"/>
      <c r="J64" s="146">
        <f>J93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47"/>
      <c r="C65" s="10"/>
      <c r="D65" s="148" t="s">
        <v>517</v>
      </c>
      <c r="E65" s="149"/>
      <c r="F65" s="149"/>
      <c r="G65" s="149"/>
      <c r="H65" s="149"/>
      <c r="I65" s="149"/>
      <c r="J65" s="150">
        <f>J94</f>
        <v>0</v>
      </c>
      <c r="K65" s="10"/>
      <c r="L65" s="14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47"/>
      <c r="C66" s="10"/>
      <c r="D66" s="148" t="s">
        <v>518</v>
      </c>
      <c r="E66" s="149"/>
      <c r="F66" s="149"/>
      <c r="G66" s="149"/>
      <c r="H66" s="149"/>
      <c r="I66" s="149"/>
      <c r="J66" s="150">
        <f>J97</f>
        <v>0</v>
      </c>
      <c r="K66" s="10"/>
      <c r="L66" s="14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47"/>
      <c r="C67" s="10"/>
      <c r="D67" s="148" t="s">
        <v>223</v>
      </c>
      <c r="E67" s="149"/>
      <c r="F67" s="149"/>
      <c r="G67" s="149"/>
      <c r="H67" s="149"/>
      <c r="I67" s="149"/>
      <c r="J67" s="150">
        <f>J102</f>
        <v>0</v>
      </c>
      <c r="K67" s="10"/>
      <c r="L67" s="14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43"/>
      <c r="C68" s="9"/>
      <c r="D68" s="144" t="s">
        <v>318</v>
      </c>
      <c r="E68" s="145"/>
      <c r="F68" s="145"/>
      <c r="G68" s="145"/>
      <c r="H68" s="145"/>
      <c r="I68" s="145"/>
      <c r="J68" s="146">
        <f>J104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47"/>
      <c r="C69" s="10"/>
      <c r="D69" s="148" t="s">
        <v>519</v>
      </c>
      <c r="E69" s="149"/>
      <c r="F69" s="149"/>
      <c r="G69" s="149"/>
      <c r="H69" s="149"/>
      <c r="I69" s="149"/>
      <c r="J69" s="150">
        <f>J105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47"/>
      <c r="C70" s="10"/>
      <c r="D70" s="148" t="s">
        <v>520</v>
      </c>
      <c r="E70" s="149"/>
      <c r="F70" s="149"/>
      <c r="G70" s="149"/>
      <c r="H70" s="149"/>
      <c r="I70" s="149"/>
      <c r="J70" s="150">
        <f>J112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39"/>
      <c r="B71" s="40"/>
      <c r="C71" s="39"/>
      <c r="D71" s="39"/>
      <c r="E71" s="39"/>
      <c r="F71" s="39"/>
      <c r="G71" s="39"/>
      <c r="H71" s="39"/>
      <c r="I71" s="39"/>
      <c r="J71" s="39"/>
      <c r="K71" s="39"/>
      <c r="L71" s="12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6.96" customHeight="1">
      <c r="A72" s="39"/>
      <c r="B72" s="56"/>
      <c r="C72" s="57"/>
      <c r="D72" s="57"/>
      <c r="E72" s="57"/>
      <c r="F72" s="57"/>
      <c r="G72" s="57"/>
      <c r="H72" s="57"/>
      <c r="I72" s="57"/>
      <c r="J72" s="57"/>
      <c r="K72" s="57"/>
      <c r="L72" s="12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6" s="2" customFormat="1" ht="6.96" customHeight="1">
      <c r="A76" s="39"/>
      <c r="B76" s="58"/>
      <c r="C76" s="59"/>
      <c r="D76" s="59"/>
      <c r="E76" s="59"/>
      <c r="F76" s="59"/>
      <c r="G76" s="59"/>
      <c r="H76" s="59"/>
      <c r="I76" s="59"/>
      <c r="J76" s="59"/>
      <c r="K76" s="5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224</v>
      </c>
      <c r="D77" s="39"/>
      <c r="E77" s="39"/>
      <c r="F77" s="39"/>
      <c r="G77" s="39"/>
      <c r="H77" s="39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39"/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17</v>
      </c>
      <c r="D79" s="39"/>
      <c r="E79" s="39"/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39"/>
      <c r="D80" s="39"/>
      <c r="E80" s="125" t="str">
        <f>E7</f>
        <v>Kolovraty - dostupné bydlení</v>
      </c>
      <c r="F80" s="33"/>
      <c r="G80" s="33"/>
      <c r="H80" s="33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3"/>
      <c r="C81" s="33" t="s">
        <v>213</v>
      </c>
      <c r="L81" s="23"/>
    </row>
    <row r="82" s="2" customFormat="1" ht="16.5" customHeight="1">
      <c r="A82" s="39"/>
      <c r="B82" s="40"/>
      <c r="C82" s="39"/>
      <c r="D82" s="39"/>
      <c r="E82" s="125" t="s">
        <v>515</v>
      </c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215</v>
      </c>
      <c r="D83" s="39"/>
      <c r="E83" s="39"/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39"/>
      <c r="D84" s="39"/>
      <c r="E84" s="63" t="str">
        <f>E11</f>
        <v>SO-03.01 - Retenční nádrž - dešťové vody</v>
      </c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39"/>
      <c r="D85" s="39"/>
      <c r="E85" s="39"/>
      <c r="F85" s="39"/>
      <c r="G85" s="39"/>
      <c r="H85" s="39"/>
      <c r="I85" s="39"/>
      <c r="J85" s="39"/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22</v>
      </c>
      <c r="D86" s="39"/>
      <c r="E86" s="39"/>
      <c r="F86" s="28" t="str">
        <f>F14</f>
        <v>Kolovraty</v>
      </c>
      <c r="G86" s="39"/>
      <c r="H86" s="39"/>
      <c r="I86" s="33" t="s">
        <v>24</v>
      </c>
      <c r="J86" s="65" t="str">
        <f>IF(J14="","",J14)</f>
        <v>28. 6. 2021</v>
      </c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39"/>
      <c r="D87" s="39"/>
      <c r="E87" s="39"/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26</v>
      </c>
      <c r="D88" s="39"/>
      <c r="E88" s="39"/>
      <c r="F88" s="28" t="str">
        <f>E17</f>
        <v>atelier HETA s.r.o.</v>
      </c>
      <c r="G88" s="39"/>
      <c r="H88" s="39"/>
      <c r="I88" s="33" t="s">
        <v>32</v>
      </c>
      <c r="J88" s="37" t="str">
        <f>E23</f>
        <v>atelier HETA s.r.o.</v>
      </c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30</v>
      </c>
      <c r="D89" s="39"/>
      <c r="E89" s="39"/>
      <c r="F89" s="28" t="str">
        <f>IF(E20="","",E20)</f>
        <v>Vyplň údaj</v>
      </c>
      <c r="G89" s="39"/>
      <c r="H89" s="39"/>
      <c r="I89" s="33" t="s">
        <v>34</v>
      </c>
      <c r="J89" s="37" t="str">
        <f>E26</f>
        <v>Toman Martin</v>
      </c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39"/>
      <c r="D90" s="39"/>
      <c r="E90" s="39"/>
      <c r="F90" s="39"/>
      <c r="G90" s="39"/>
      <c r="H90" s="39"/>
      <c r="I90" s="39"/>
      <c r="J90" s="39"/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51"/>
      <c r="B91" s="152"/>
      <c r="C91" s="153" t="s">
        <v>225</v>
      </c>
      <c r="D91" s="154" t="s">
        <v>58</v>
      </c>
      <c r="E91" s="154" t="s">
        <v>54</v>
      </c>
      <c r="F91" s="154" t="s">
        <v>55</v>
      </c>
      <c r="G91" s="154" t="s">
        <v>226</v>
      </c>
      <c r="H91" s="154" t="s">
        <v>227</v>
      </c>
      <c r="I91" s="154" t="s">
        <v>228</v>
      </c>
      <c r="J91" s="154" t="s">
        <v>219</v>
      </c>
      <c r="K91" s="155" t="s">
        <v>229</v>
      </c>
      <c r="L91" s="156"/>
      <c r="M91" s="81" t="s">
        <v>3</v>
      </c>
      <c r="N91" s="82" t="s">
        <v>43</v>
      </c>
      <c r="O91" s="82" t="s">
        <v>230</v>
      </c>
      <c r="P91" s="82" t="s">
        <v>231</v>
      </c>
      <c r="Q91" s="82" t="s">
        <v>232</v>
      </c>
      <c r="R91" s="82" t="s">
        <v>233</v>
      </c>
      <c r="S91" s="82" t="s">
        <v>234</v>
      </c>
      <c r="T91" s="83" t="s">
        <v>235</v>
      </c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</row>
    <row r="92" s="2" customFormat="1" ht="22.8" customHeight="1">
      <c r="A92" s="39"/>
      <c r="B92" s="40"/>
      <c r="C92" s="88" t="s">
        <v>236</v>
      </c>
      <c r="D92" s="39"/>
      <c r="E92" s="39"/>
      <c r="F92" s="39"/>
      <c r="G92" s="39"/>
      <c r="H92" s="39"/>
      <c r="I92" s="39"/>
      <c r="J92" s="157">
        <f>BK92</f>
        <v>0</v>
      </c>
      <c r="K92" s="39"/>
      <c r="L92" s="40"/>
      <c r="M92" s="84"/>
      <c r="N92" s="69"/>
      <c r="O92" s="85"/>
      <c r="P92" s="158">
        <f>P93+P104</f>
        <v>0</v>
      </c>
      <c r="Q92" s="85"/>
      <c r="R92" s="158">
        <f>R93+R104</f>
        <v>4.0876098399999998</v>
      </c>
      <c r="S92" s="85"/>
      <c r="T92" s="159">
        <f>T93+T104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20" t="s">
        <v>72</v>
      </c>
      <c r="AU92" s="20" t="s">
        <v>220</v>
      </c>
      <c r="BK92" s="160">
        <f>BK93+BK104</f>
        <v>0</v>
      </c>
    </row>
    <row r="93" s="12" customFormat="1" ht="25.92" customHeight="1">
      <c r="A93" s="12"/>
      <c r="B93" s="161"/>
      <c r="C93" s="12"/>
      <c r="D93" s="162" t="s">
        <v>72</v>
      </c>
      <c r="E93" s="163" t="s">
        <v>237</v>
      </c>
      <c r="F93" s="163" t="s">
        <v>238</v>
      </c>
      <c r="G93" s="12"/>
      <c r="H93" s="12"/>
      <c r="I93" s="164"/>
      <c r="J93" s="165">
        <f>BK93</f>
        <v>0</v>
      </c>
      <c r="K93" s="12"/>
      <c r="L93" s="161"/>
      <c r="M93" s="166"/>
      <c r="N93" s="167"/>
      <c r="O93" s="167"/>
      <c r="P93" s="168">
        <f>P94+P97+P102</f>
        <v>0</v>
      </c>
      <c r="Q93" s="167"/>
      <c r="R93" s="168">
        <f>R94+R97+R102</f>
        <v>3.8969949399999999</v>
      </c>
      <c r="S93" s="167"/>
      <c r="T93" s="169">
        <f>T94+T97+T102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162" t="s">
        <v>80</v>
      </c>
      <c r="AT93" s="170" t="s">
        <v>72</v>
      </c>
      <c r="AU93" s="170" t="s">
        <v>73</v>
      </c>
      <c r="AY93" s="162" t="s">
        <v>239</v>
      </c>
      <c r="BK93" s="171">
        <f>BK94+BK97+BK102</f>
        <v>0</v>
      </c>
    </row>
    <row r="94" s="12" customFormat="1" ht="22.8" customHeight="1">
      <c r="A94" s="12"/>
      <c r="B94" s="161"/>
      <c r="C94" s="12"/>
      <c r="D94" s="162" t="s">
        <v>72</v>
      </c>
      <c r="E94" s="172" t="s">
        <v>117</v>
      </c>
      <c r="F94" s="172" t="s">
        <v>521</v>
      </c>
      <c r="G94" s="12"/>
      <c r="H94" s="12"/>
      <c r="I94" s="164"/>
      <c r="J94" s="173">
        <f>BK94</f>
        <v>0</v>
      </c>
      <c r="K94" s="12"/>
      <c r="L94" s="161"/>
      <c r="M94" s="166"/>
      <c r="N94" s="167"/>
      <c r="O94" s="167"/>
      <c r="P94" s="168">
        <f>SUM(P95:P96)</f>
        <v>0</v>
      </c>
      <c r="Q94" s="167"/>
      <c r="R94" s="168">
        <f>SUM(R95:R96)</f>
        <v>3.8001399999999999</v>
      </c>
      <c r="S94" s="167"/>
      <c r="T94" s="169">
        <f>SUM(T95:T96)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162" t="s">
        <v>80</v>
      </c>
      <c r="AT94" s="170" t="s">
        <v>72</v>
      </c>
      <c r="AU94" s="170" t="s">
        <v>80</v>
      </c>
      <c r="AY94" s="162" t="s">
        <v>239</v>
      </c>
      <c r="BK94" s="171">
        <f>SUM(BK95:BK96)</f>
        <v>0</v>
      </c>
    </row>
    <row r="95" s="2" customFormat="1">
      <c r="A95" s="39"/>
      <c r="B95" s="174"/>
      <c r="C95" s="175" t="s">
        <v>80</v>
      </c>
      <c r="D95" s="175" t="s">
        <v>241</v>
      </c>
      <c r="E95" s="176" t="s">
        <v>522</v>
      </c>
      <c r="F95" s="177" t="s">
        <v>523</v>
      </c>
      <c r="G95" s="178" t="s">
        <v>385</v>
      </c>
      <c r="H95" s="179">
        <v>1</v>
      </c>
      <c r="I95" s="180"/>
      <c r="J95" s="181">
        <f>ROUND(I95*H95,2)</f>
        <v>0</v>
      </c>
      <c r="K95" s="177" t="s">
        <v>460</v>
      </c>
      <c r="L95" s="40"/>
      <c r="M95" s="182" t="s">
        <v>3</v>
      </c>
      <c r="N95" s="183" t="s">
        <v>45</v>
      </c>
      <c r="O95" s="73"/>
      <c r="P95" s="184">
        <f>O95*H95</f>
        <v>0</v>
      </c>
      <c r="Q95" s="184">
        <v>3.8001399999999999</v>
      </c>
      <c r="R95" s="184">
        <f>Q95*H95</f>
        <v>3.8001399999999999</v>
      </c>
      <c r="S95" s="184">
        <v>0</v>
      </c>
      <c r="T95" s="185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186" t="s">
        <v>246</v>
      </c>
      <c r="AT95" s="186" t="s">
        <v>241</v>
      </c>
      <c r="AU95" s="186" t="s">
        <v>86</v>
      </c>
      <c r="AY95" s="20" t="s">
        <v>239</v>
      </c>
      <c r="BE95" s="187">
        <f>IF(N95="základní",J95,0)</f>
        <v>0</v>
      </c>
      <c r="BF95" s="187">
        <f>IF(N95="snížená",J95,0)</f>
        <v>0</v>
      </c>
      <c r="BG95" s="187">
        <f>IF(N95="zákl. přenesená",J95,0)</f>
        <v>0</v>
      </c>
      <c r="BH95" s="187">
        <f>IF(N95="sníž. přenesená",J95,0)</f>
        <v>0</v>
      </c>
      <c r="BI95" s="187">
        <f>IF(N95="nulová",J95,0)</f>
        <v>0</v>
      </c>
      <c r="BJ95" s="20" t="s">
        <v>86</v>
      </c>
      <c r="BK95" s="187">
        <f>ROUND(I95*H95,2)</f>
        <v>0</v>
      </c>
      <c r="BL95" s="20" t="s">
        <v>246</v>
      </c>
      <c r="BM95" s="186" t="s">
        <v>524</v>
      </c>
    </row>
    <row r="96" s="2" customFormat="1">
      <c r="A96" s="39"/>
      <c r="B96" s="40"/>
      <c r="C96" s="39"/>
      <c r="D96" s="189" t="s">
        <v>391</v>
      </c>
      <c r="E96" s="39"/>
      <c r="F96" s="227" t="s">
        <v>525</v>
      </c>
      <c r="G96" s="39"/>
      <c r="H96" s="39"/>
      <c r="I96" s="228"/>
      <c r="J96" s="39"/>
      <c r="K96" s="39"/>
      <c r="L96" s="40"/>
      <c r="M96" s="229"/>
      <c r="N96" s="230"/>
      <c r="O96" s="73"/>
      <c r="P96" s="73"/>
      <c r="Q96" s="73"/>
      <c r="R96" s="73"/>
      <c r="S96" s="73"/>
      <c r="T96" s="74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20" t="s">
        <v>391</v>
      </c>
      <c r="AU96" s="20" t="s">
        <v>86</v>
      </c>
    </row>
    <row r="97" s="12" customFormat="1" ht="22.8" customHeight="1">
      <c r="A97" s="12"/>
      <c r="B97" s="161"/>
      <c r="C97" s="12"/>
      <c r="D97" s="162" t="s">
        <v>72</v>
      </c>
      <c r="E97" s="172" t="s">
        <v>276</v>
      </c>
      <c r="F97" s="172" t="s">
        <v>526</v>
      </c>
      <c r="G97" s="12"/>
      <c r="H97" s="12"/>
      <c r="I97" s="164"/>
      <c r="J97" s="173">
        <f>BK97</f>
        <v>0</v>
      </c>
      <c r="K97" s="12"/>
      <c r="L97" s="161"/>
      <c r="M97" s="166"/>
      <c r="N97" s="167"/>
      <c r="O97" s="167"/>
      <c r="P97" s="168">
        <f>SUM(P98:P101)</f>
        <v>0</v>
      </c>
      <c r="Q97" s="167"/>
      <c r="R97" s="168">
        <f>SUM(R98:R101)</f>
        <v>0.09685494</v>
      </c>
      <c r="S97" s="167"/>
      <c r="T97" s="169">
        <f>SUM(T98:T101)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162" t="s">
        <v>80</v>
      </c>
      <c r="AT97" s="170" t="s">
        <v>72</v>
      </c>
      <c r="AU97" s="170" t="s">
        <v>80</v>
      </c>
      <c r="AY97" s="162" t="s">
        <v>239</v>
      </c>
      <c r="BK97" s="171">
        <f>SUM(BK98:BK101)</f>
        <v>0</v>
      </c>
    </row>
    <row r="98" s="2" customFormat="1">
      <c r="A98" s="39"/>
      <c r="B98" s="174"/>
      <c r="C98" s="175" t="s">
        <v>86</v>
      </c>
      <c r="D98" s="175" t="s">
        <v>241</v>
      </c>
      <c r="E98" s="176" t="s">
        <v>527</v>
      </c>
      <c r="F98" s="177" t="s">
        <v>528</v>
      </c>
      <c r="G98" s="178" t="s">
        <v>244</v>
      </c>
      <c r="H98" s="179">
        <v>22.113</v>
      </c>
      <c r="I98" s="180"/>
      <c r="J98" s="181">
        <f>ROUND(I98*H98,2)</f>
        <v>0</v>
      </c>
      <c r="K98" s="177" t="s">
        <v>245</v>
      </c>
      <c r="L98" s="40"/>
      <c r="M98" s="182" t="s">
        <v>3</v>
      </c>
      <c r="N98" s="183" t="s">
        <v>45</v>
      </c>
      <c r="O98" s="73"/>
      <c r="P98" s="184">
        <f>O98*H98</f>
        <v>0</v>
      </c>
      <c r="Q98" s="184">
        <v>0.0043800000000000002</v>
      </c>
      <c r="R98" s="184">
        <f>Q98*H98</f>
        <v>0.09685494</v>
      </c>
      <c r="S98" s="184">
        <v>0</v>
      </c>
      <c r="T98" s="185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186" t="s">
        <v>246</v>
      </c>
      <c r="AT98" s="186" t="s">
        <v>241</v>
      </c>
      <c r="AU98" s="186" t="s">
        <v>86</v>
      </c>
      <c r="AY98" s="20" t="s">
        <v>239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20" t="s">
        <v>86</v>
      </c>
      <c r="BK98" s="187">
        <f>ROUND(I98*H98,2)</f>
        <v>0</v>
      </c>
      <c r="BL98" s="20" t="s">
        <v>246</v>
      </c>
      <c r="BM98" s="186" t="s">
        <v>529</v>
      </c>
    </row>
    <row r="99" s="13" customFormat="1">
      <c r="A99" s="13"/>
      <c r="B99" s="188"/>
      <c r="C99" s="13"/>
      <c r="D99" s="189" t="s">
        <v>248</v>
      </c>
      <c r="E99" s="190" t="s">
        <v>3</v>
      </c>
      <c r="F99" s="191" t="s">
        <v>530</v>
      </c>
      <c r="G99" s="13"/>
      <c r="H99" s="190" t="s">
        <v>3</v>
      </c>
      <c r="I99" s="192"/>
      <c r="J99" s="13"/>
      <c r="K99" s="13"/>
      <c r="L99" s="188"/>
      <c r="M99" s="193"/>
      <c r="N99" s="194"/>
      <c r="O99" s="194"/>
      <c r="P99" s="194"/>
      <c r="Q99" s="194"/>
      <c r="R99" s="194"/>
      <c r="S99" s="194"/>
      <c r="T99" s="195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190" t="s">
        <v>248</v>
      </c>
      <c r="AU99" s="190" t="s">
        <v>86</v>
      </c>
      <c r="AV99" s="13" t="s">
        <v>80</v>
      </c>
      <c r="AW99" s="13" t="s">
        <v>33</v>
      </c>
      <c r="AX99" s="13" t="s">
        <v>73</v>
      </c>
      <c r="AY99" s="190" t="s">
        <v>239</v>
      </c>
    </row>
    <row r="100" s="14" customFormat="1">
      <c r="A100" s="14"/>
      <c r="B100" s="196"/>
      <c r="C100" s="14"/>
      <c r="D100" s="189" t="s">
        <v>248</v>
      </c>
      <c r="E100" s="197" t="s">
        <v>3</v>
      </c>
      <c r="F100" s="198" t="s">
        <v>531</v>
      </c>
      <c r="G100" s="14"/>
      <c r="H100" s="199">
        <v>22.113</v>
      </c>
      <c r="I100" s="200"/>
      <c r="J100" s="14"/>
      <c r="K100" s="14"/>
      <c r="L100" s="196"/>
      <c r="M100" s="201"/>
      <c r="N100" s="202"/>
      <c r="O100" s="202"/>
      <c r="P100" s="202"/>
      <c r="Q100" s="202"/>
      <c r="R100" s="202"/>
      <c r="S100" s="202"/>
      <c r="T100" s="203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197" t="s">
        <v>248</v>
      </c>
      <c r="AU100" s="197" t="s">
        <v>86</v>
      </c>
      <c r="AV100" s="14" t="s">
        <v>86</v>
      </c>
      <c r="AW100" s="14" t="s">
        <v>33</v>
      </c>
      <c r="AX100" s="14" t="s">
        <v>73</v>
      </c>
      <c r="AY100" s="197" t="s">
        <v>239</v>
      </c>
    </row>
    <row r="101" s="15" customFormat="1">
      <c r="A101" s="15"/>
      <c r="B101" s="204"/>
      <c r="C101" s="15"/>
      <c r="D101" s="189" t="s">
        <v>248</v>
      </c>
      <c r="E101" s="205" t="s">
        <v>3</v>
      </c>
      <c r="F101" s="206" t="s">
        <v>251</v>
      </c>
      <c r="G101" s="15"/>
      <c r="H101" s="207">
        <v>22.113</v>
      </c>
      <c r="I101" s="208"/>
      <c r="J101" s="15"/>
      <c r="K101" s="15"/>
      <c r="L101" s="204"/>
      <c r="M101" s="209"/>
      <c r="N101" s="210"/>
      <c r="O101" s="210"/>
      <c r="P101" s="210"/>
      <c r="Q101" s="210"/>
      <c r="R101" s="210"/>
      <c r="S101" s="210"/>
      <c r="T101" s="211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05" t="s">
        <v>248</v>
      </c>
      <c r="AU101" s="205" t="s">
        <v>86</v>
      </c>
      <c r="AV101" s="15" t="s">
        <v>246</v>
      </c>
      <c r="AW101" s="15" t="s">
        <v>33</v>
      </c>
      <c r="AX101" s="15" t="s">
        <v>80</v>
      </c>
      <c r="AY101" s="205" t="s">
        <v>239</v>
      </c>
    </row>
    <row r="102" s="12" customFormat="1" ht="22.8" customHeight="1">
      <c r="A102" s="12"/>
      <c r="B102" s="161"/>
      <c r="C102" s="12"/>
      <c r="D102" s="162" t="s">
        <v>72</v>
      </c>
      <c r="E102" s="172" t="s">
        <v>308</v>
      </c>
      <c r="F102" s="172" t="s">
        <v>309</v>
      </c>
      <c r="G102" s="12"/>
      <c r="H102" s="12"/>
      <c r="I102" s="164"/>
      <c r="J102" s="173">
        <f>BK102</f>
        <v>0</v>
      </c>
      <c r="K102" s="12"/>
      <c r="L102" s="161"/>
      <c r="M102" s="166"/>
      <c r="N102" s="167"/>
      <c r="O102" s="167"/>
      <c r="P102" s="168">
        <f>P103</f>
        <v>0</v>
      </c>
      <c r="Q102" s="167"/>
      <c r="R102" s="168">
        <f>R103</f>
        <v>0</v>
      </c>
      <c r="S102" s="167"/>
      <c r="T102" s="169">
        <f>T103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162" t="s">
        <v>80</v>
      </c>
      <c r="AT102" s="170" t="s">
        <v>72</v>
      </c>
      <c r="AU102" s="170" t="s">
        <v>80</v>
      </c>
      <c r="AY102" s="162" t="s">
        <v>239</v>
      </c>
      <c r="BK102" s="171">
        <f>BK103</f>
        <v>0</v>
      </c>
    </row>
    <row r="103" s="2" customFormat="1" ht="55.5" customHeight="1">
      <c r="A103" s="39"/>
      <c r="B103" s="174"/>
      <c r="C103" s="175" t="s">
        <v>117</v>
      </c>
      <c r="D103" s="175" t="s">
        <v>241</v>
      </c>
      <c r="E103" s="176" t="s">
        <v>532</v>
      </c>
      <c r="F103" s="177" t="s">
        <v>533</v>
      </c>
      <c r="G103" s="178" t="s">
        <v>279</v>
      </c>
      <c r="H103" s="179">
        <v>3.8969999999999998</v>
      </c>
      <c r="I103" s="180"/>
      <c r="J103" s="181">
        <f>ROUND(I103*H103,2)</f>
        <v>0</v>
      </c>
      <c r="K103" s="177" t="s">
        <v>245</v>
      </c>
      <c r="L103" s="40"/>
      <c r="M103" s="182" t="s">
        <v>3</v>
      </c>
      <c r="N103" s="183" t="s">
        <v>45</v>
      </c>
      <c r="O103" s="73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246</v>
      </c>
      <c r="AT103" s="186" t="s">
        <v>241</v>
      </c>
      <c r="AU103" s="186" t="s">
        <v>86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534</v>
      </c>
    </row>
    <row r="104" s="12" customFormat="1" ht="25.92" customHeight="1">
      <c r="A104" s="12"/>
      <c r="B104" s="161"/>
      <c r="C104" s="12"/>
      <c r="D104" s="162" t="s">
        <v>72</v>
      </c>
      <c r="E104" s="163" t="s">
        <v>437</v>
      </c>
      <c r="F104" s="163" t="s">
        <v>438</v>
      </c>
      <c r="G104" s="12"/>
      <c r="H104" s="12"/>
      <c r="I104" s="164"/>
      <c r="J104" s="165">
        <f>BK104</f>
        <v>0</v>
      </c>
      <c r="K104" s="12"/>
      <c r="L104" s="161"/>
      <c r="M104" s="166"/>
      <c r="N104" s="167"/>
      <c r="O104" s="167"/>
      <c r="P104" s="168">
        <f>P105+P112</f>
        <v>0</v>
      </c>
      <c r="Q104" s="167"/>
      <c r="R104" s="168">
        <f>R105+R112</f>
        <v>0.1906149</v>
      </c>
      <c r="S104" s="167"/>
      <c r="T104" s="169">
        <f>T105+T112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162" t="s">
        <v>86</v>
      </c>
      <c r="AT104" s="170" t="s">
        <v>72</v>
      </c>
      <c r="AU104" s="170" t="s">
        <v>73</v>
      </c>
      <c r="AY104" s="162" t="s">
        <v>239</v>
      </c>
      <c r="BK104" s="171">
        <f>BK105+BK112</f>
        <v>0</v>
      </c>
    </row>
    <row r="105" s="12" customFormat="1" ht="22.8" customHeight="1">
      <c r="A105" s="12"/>
      <c r="B105" s="161"/>
      <c r="C105" s="12"/>
      <c r="D105" s="162" t="s">
        <v>72</v>
      </c>
      <c r="E105" s="172" t="s">
        <v>535</v>
      </c>
      <c r="F105" s="172" t="s">
        <v>536</v>
      </c>
      <c r="G105" s="12"/>
      <c r="H105" s="12"/>
      <c r="I105" s="164"/>
      <c r="J105" s="173">
        <f>BK105</f>
        <v>0</v>
      </c>
      <c r="K105" s="12"/>
      <c r="L105" s="161"/>
      <c r="M105" s="166"/>
      <c r="N105" s="167"/>
      <c r="O105" s="167"/>
      <c r="P105" s="168">
        <f>SUM(P106:P111)</f>
        <v>0</v>
      </c>
      <c r="Q105" s="167"/>
      <c r="R105" s="168">
        <f>SUM(R106:R111)</f>
        <v>0.1884036</v>
      </c>
      <c r="S105" s="167"/>
      <c r="T105" s="169">
        <f>SUM(T106:T111)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162" t="s">
        <v>86</v>
      </c>
      <c r="AT105" s="170" t="s">
        <v>72</v>
      </c>
      <c r="AU105" s="170" t="s">
        <v>80</v>
      </c>
      <c r="AY105" s="162" t="s">
        <v>239</v>
      </c>
      <c r="BK105" s="171">
        <f>SUM(BK106:BK111)</f>
        <v>0</v>
      </c>
    </row>
    <row r="106" s="2" customFormat="1">
      <c r="A106" s="39"/>
      <c r="B106" s="174"/>
      <c r="C106" s="175" t="s">
        <v>246</v>
      </c>
      <c r="D106" s="175" t="s">
        <v>241</v>
      </c>
      <c r="E106" s="176" t="s">
        <v>537</v>
      </c>
      <c r="F106" s="177" t="s">
        <v>538</v>
      </c>
      <c r="G106" s="178" t="s">
        <v>244</v>
      </c>
      <c r="H106" s="179">
        <v>22.113</v>
      </c>
      <c r="I106" s="180"/>
      <c r="J106" s="181">
        <f>ROUND(I106*H106,2)</f>
        <v>0</v>
      </c>
      <c r="K106" s="177" t="s">
        <v>245</v>
      </c>
      <c r="L106" s="40"/>
      <c r="M106" s="182" t="s">
        <v>3</v>
      </c>
      <c r="N106" s="183" t="s">
        <v>45</v>
      </c>
      <c r="O106" s="73"/>
      <c r="P106" s="184">
        <f>O106*H106</f>
        <v>0</v>
      </c>
      <c r="Q106" s="184">
        <v>0.0060000000000000001</v>
      </c>
      <c r="R106" s="184">
        <f>Q106*H106</f>
        <v>0.13267799999999999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377</v>
      </c>
      <c r="AT106" s="186" t="s">
        <v>241</v>
      </c>
      <c r="AU106" s="186" t="s">
        <v>86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377</v>
      </c>
      <c r="BM106" s="186" t="s">
        <v>539</v>
      </c>
    </row>
    <row r="107" s="13" customFormat="1">
      <c r="A107" s="13"/>
      <c r="B107" s="188"/>
      <c r="C107" s="13"/>
      <c r="D107" s="189" t="s">
        <v>248</v>
      </c>
      <c r="E107" s="190" t="s">
        <v>3</v>
      </c>
      <c r="F107" s="191" t="s">
        <v>530</v>
      </c>
      <c r="G107" s="13"/>
      <c r="H107" s="190" t="s">
        <v>3</v>
      </c>
      <c r="I107" s="192"/>
      <c r="J107" s="13"/>
      <c r="K107" s="13"/>
      <c r="L107" s="188"/>
      <c r="M107" s="193"/>
      <c r="N107" s="194"/>
      <c r="O107" s="194"/>
      <c r="P107" s="194"/>
      <c r="Q107" s="194"/>
      <c r="R107" s="194"/>
      <c r="S107" s="194"/>
      <c r="T107" s="195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190" t="s">
        <v>248</v>
      </c>
      <c r="AU107" s="190" t="s">
        <v>86</v>
      </c>
      <c r="AV107" s="13" t="s">
        <v>80</v>
      </c>
      <c r="AW107" s="13" t="s">
        <v>33</v>
      </c>
      <c r="AX107" s="13" t="s">
        <v>73</v>
      </c>
      <c r="AY107" s="190" t="s">
        <v>239</v>
      </c>
    </row>
    <row r="108" s="14" customFormat="1">
      <c r="A108" s="14"/>
      <c r="B108" s="196"/>
      <c r="C108" s="14"/>
      <c r="D108" s="189" t="s">
        <v>248</v>
      </c>
      <c r="E108" s="197" t="s">
        <v>3</v>
      </c>
      <c r="F108" s="198" t="s">
        <v>531</v>
      </c>
      <c r="G108" s="14"/>
      <c r="H108" s="199">
        <v>22.113</v>
      </c>
      <c r="I108" s="200"/>
      <c r="J108" s="14"/>
      <c r="K108" s="14"/>
      <c r="L108" s="196"/>
      <c r="M108" s="201"/>
      <c r="N108" s="202"/>
      <c r="O108" s="202"/>
      <c r="P108" s="202"/>
      <c r="Q108" s="202"/>
      <c r="R108" s="202"/>
      <c r="S108" s="202"/>
      <c r="T108" s="20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197" t="s">
        <v>248</v>
      </c>
      <c r="AU108" s="197" t="s">
        <v>86</v>
      </c>
      <c r="AV108" s="14" t="s">
        <v>86</v>
      </c>
      <c r="AW108" s="14" t="s">
        <v>33</v>
      </c>
      <c r="AX108" s="14" t="s">
        <v>73</v>
      </c>
      <c r="AY108" s="197" t="s">
        <v>239</v>
      </c>
    </row>
    <row r="109" s="15" customFormat="1">
      <c r="A109" s="15"/>
      <c r="B109" s="204"/>
      <c r="C109" s="15"/>
      <c r="D109" s="189" t="s">
        <v>248</v>
      </c>
      <c r="E109" s="205" t="s">
        <v>3</v>
      </c>
      <c r="F109" s="206" t="s">
        <v>251</v>
      </c>
      <c r="G109" s="15"/>
      <c r="H109" s="207">
        <v>22.113</v>
      </c>
      <c r="I109" s="208"/>
      <c r="J109" s="15"/>
      <c r="K109" s="15"/>
      <c r="L109" s="204"/>
      <c r="M109" s="209"/>
      <c r="N109" s="210"/>
      <c r="O109" s="210"/>
      <c r="P109" s="210"/>
      <c r="Q109" s="210"/>
      <c r="R109" s="210"/>
      <c r="S109" s="210"/>
      <c r="T109" s="211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05" t="s">
        <v>248</v>
      </c>
      <c r="AU109" s="205" t="s">
        <v>86</v>
      </c>
      <c r="AV109" s="15" t="s">
        <v>246</v>
      </c>
      <c r="AW109" s="15" t="s">
        <v>33</v>
      </c>
      <c r="AX109" s="15" t="s">
        <v>80</v>
      </c>
      <c r="AY109" s="205" t="s">
        <v>239</v>
      </c>
    </row>
    <row r="110" s="2" customFormat="1">
      <c r="A110" s="39"/>
      <c r="B110" s="174"/>
      <c r="C110" s="212" t="s">
        <v>271</v>
      </c>
      <c r="D110" s="212" t="s">
        <v>294</v>
      </c>
      <c r="E110" s="213" t="s">
        <v>540</v>
      </c>
      <c r="F110" s="214" t="s">
        <v>541</v>
      </c>
      <c r="G110" s="215" t="s">
        <v>244</v>
      </c>
      <c r="H110" s="216">
        <v>23.219000000000001</v>
      </c>
      <c r="I110" s="217"/>
      <c r="J110" s="218">
        <f>ROUND(I110*H110,2)</f>
        <v>0</v>
      </c>
      <c r="K110" s="214" t="s">
        <v>245</v>
      </c>
      <c r="L110" s="219"/>
      <c r="M110" s="220" t="s">
        <v>3</v>
      </c>
      <c r="N110" s="221" t="s">
        <v>45</v>
      </c>
      <c r="O110" s="73"/>
      <c r="P110" s="184">
        <f>O110*H110</f>
        <v>0</v>
      </c>
      <c r="Q110" s="184">
        <v>0.0023999999999999998</v>
      </c>
      <c r="R110" s="184">
        <f>Q110*H110</f>
        <v>0.0557256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542</v>
      </c>
      <c r="AT110" s="186" t="s">
        <v>294</v>
      </c>
      <c r="AU110" s="186" t="s">
        <v>86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377</v>
      </c>
      <c r="BM110" s="186" t="s">
        <v>543</v>
      </c>
    </row>
    <row r="111" s="14" customFormat="1">
      <c r="A111" s="14"/>
      <c r="B111" s="196"/>
      <c r="C111" s="14"/>
      <c r="D111" s="189" t="s">
        <v>248</v>
      </c>
      <c r="E111" s="14"/>
      <c r="F111" s="198" t="s">
        <v>544</v>
      </c>
      <c r="G111" s="14"/>
      <c r="H111" s="199">
        <v>23.219000000000001</v>
      </c>
      <c r="I111" s="200"/>
      <c r="J111" s="14"/>
      <c r="K111" s="14"/>
      <c r="L111" s="196"/>
      <c r="M111" s="201"/>
      <c r="N111" s="202"/>
      <c r="O111" s="202"/>
      <c r="P111" s="202"/>
      <c r="Q111" s="202"/>
      <c r="R111" s="202"/>
      <c r="S111" s="202"/>
      <c r="T111" s="20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197" t="s">
        <v>248</v>
      </c>
      <c r="AU111" s="197" t="s">
        <v>86</v>
      </c>
      <c r="AV111" s="14" t="s">
        <v>86</v>
      </c>
      <c r="AW111" s="14" t="s">
        <v>4</v>
      </c>
      <c r="AX111" s="14" t="s">
        <v>80</v>
      </c>
      <c r="AY111" s="197" t="s">
        <v>239</v>
      </c>
    </row>
    <row r="112" s="12" customFormat="1" ht="22.8" customHeight="1">
      <c r="A112" s="12"/>
      <c r="B112" s="161"/>
      <c r="C112" s="12"/>
      <c r="D112" s="162" t="s">
        <v>72</v>
      </c>
      <c r="E112" s="172" t="s">
        <v>545</v>
      </c>
      <c r="F112" s="172" t="s">
        <v>546</v>
      </c>
      <c r="G112" s="12"/>
      <c r="H112" s="12"/>
      <c r="I112" s="164"/>
      <c r="J112" s="173">
        <f>BK112</f>
        <v>0</v>
      </c>
      <c r="K112" s="12"/>
      <c r="L112" s="161"/>
      <c r="M112" s="166"/>
      <c r="N112" s="167"/>
      <c r="O112" s="167"/>
      <c r="P112" s="168">
        <f>SUM(P113:P116)</f>
        <v>0</v>
      </c>
      <c r="Q112" s="167"/>
      <c r="R112" s="168">
        <f>SUM(R113:R116)</f>
        <v>0.0022113000000000002</v>
      </c>
      <c r="S112" s="167"/>
      <c r="T112" s="169">
        <f>SUM(T113:T116)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162" t="s">
        <v>86</v>
      </c>
      <c r="AT112" s="170" t="s">
        <v>72</v>
      </c>
      <c r="AU112" s="170" t="s">
        <v>80</v>
      </c>
      <c r="AY112" s="162" t="s">
        <v>239</v>
      </c>
      <c r="BK112" s="171">
        <f>SUM(BK113:BK116)</f>
        <v>0</v>
      </c>
    </row>
    <row r="113" s="2" customFormat="1" ht="44.25" customHeight="1">
      <c r="A113" s="39"/>
      <c r="B113" s="174"/>
      <c r="C113" s="175" t="s">
        <v>276</v>
      </c>
      <c r="D113" s="175" t="s">
        <v>241</v>
      </c>
      <c r="E113" s="176" t="s">
        <v>547</v>
      </c>
      <c r="F113" s="177" t="s">
        <v>548</v>
      </c>
      <c r="G113" s="178" t="s">
        <v>244</v>
      </c>
      <c r="H113" s="179">
        <v>22.113</v>
      </c>
      <c r="I113" s="180"/>
      <c r="J113" s="181">
        <f>ROUND(I113*H113,2)</f>
        <v>0</v>
      </c>
      <c r="K113" s="177" t="s">
        <v>245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0.00010000000000000001</v>
      </c>
      <c r="R113" s="184">
        <f>Q113*H113</f>
        <v>0.0022113000000000002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377</v>
      </c>
      <c r="AT113" s="186" t="s">
        <v>241</v>
      </c>
      <c r="AU113" s="186" t="s">
        <v>86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377</v>
      </c>
      <c r="BM113" s="186" t="s">
        <v>549</v>
      </c>
    </row>
    <row r="114" s="13" customFormat="1">
      <c r="A114" s="13"/>
      <c r="B114" s="188"/>
      <c r="C114" s="13"/>
      <c r="D114" s="189" t="s">
        <v>248</v>
      </c>
      <c r="E114" s="190" t="s">
        <v>3</v>
      </c>
      <c r="F114" s="191" t="s">
        <v>530</v>
      </c>
      <c r="G114" s="13"/>
      <c r="H114" s="190" t="s">
        <v>3</v>
      </c>
      <c r="I114" s="192"/>
      <c r="J114" s="13"/>
      <c r="K114" s="13"/>
      <c r="L114" s="188"/>
      <c r="M114" s="193"/>
      <c r="N114" s="194"/>
      <c r="O114" s="194"/>
      <c r="P114" s="194"/>
      <c r="Q114" s="194"/>
      <c r="R114" s="194"/>
      <c r="S114" s="194"/>
      <c r="T114" s="19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190" t="s">
        <v>248</v>
      </c>
      <c r="AU114" s="190" t="s">
        <v>86</v>
      </c>
      <c r="AV114" s="13" t="s">
        <v>80</v>
      </c>
      <c r="AW114" s="13" t="s">
        <v>33</v>
      </c>
      <c r="AX114" s="13" t="s">
        <v>73</v>
      </c>
      <c r="AY114" s="190" t="s">
        <v>239</v>
      </c>
    </row>
    <row r="115" s="14" customFormat="1">
      <c r="A115" s="14"/>
      <c r="B115" s="196"/>
      <c r="C115" s="14"/>
      <c r="D115" s="189" t="s">
        <v>248</v>
      </c>
      <c r="E115" s="197" t="s">
        <v>3</v>
      </c>
      <c r="F115" s="198" t="s">
        <v>531</v>
      </c>
      <c r="G115" s="14"/>
      <c r="H115" s="199">
        <v>22.113</v>
      </c>
      <c r="I115" s="200"/>
      <c r="J115" s="14"/>
      <c r="K115" s="14"/>
      <c r="L115" s="196"/>
      <c r="M115" s="201"/>
      <c r="N115" s="202"/>
      <c r="O115" s="202"/>
      <c r="P115" s="202"/>
      <c r="Q115" s="202"/>
      <c r="R115" s="202"/>
      <c r="S115" s="202"/>
      <c r="T115" s="20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197" t="s">
        <v>248</v>
      </c>
      <c r="AU115" s="197" t="s">
        <v>86</v>
      </c>
      <c r="AV115" s="14" t="s">
        <v>86</v>
      </c>
      <c r="AW115" s="14" t="s">
        <v>33</v>
      </c>
      <c r="AX115" s="14" t="s">
        <v>73</v>
      </c>
      <c r="AY115" s="197" t="s">
        <v>239</v>
      </c>
    </row>
    <row r="116" s="15" customFormat="1">
      <c r="A116" s="15"/>
      <c r="B116" s="204"/>
      <c r="C116" s="15"/>
      <c r="D116" s="189" t="s">
        <v>248</v>
      </c>
      <c r="E116" s="205" t="s">
        <v>3</v>
      </c>
      <c r="F116" s="206" t="s">
        <v>251</v>
      </c>
      <c r="G116" s="15"/>
      <c r="H116" s="207">
        <v>22.113</v>
      </c>
      <c r="I116" s="208"/>
      <c r="J116" s="15"/>
      <c r="K116" s="15"/>
      <c r="L116" s="204"/>
      <c r="M116" s="234"/>
      <c r="N116" s="235"/>
      <c r="O116" s="235"/>
      <c r="P116" s="235"/>
      <c r="Q116" s="235"/>
      <c r="R116" s="235"/>
      <c r="S116" s="235"/>
      <c r="T116" s="23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05" t="s">
        <v>248</v>
      </c>
      <c r="AU116" s="205" t="s">
        <v>86</v>
      </c>
      <c r="AV116" s="15" t="s">
        <v>246</v>
      </c>
      <c r="AW116" s="15" t="s">
        <v>33</v>
      </c>
      <c r="AX116" s="15" t="s">
        <v>80</v>
      </c>
      <c r="AY116" s="205" t="s">
        <v>239</v>
      </c>
    </row>
    <row r="117" s="2" customFormat="1" ht="6.96" customHeight="1">
      <c r="A117" s="39"/>
      <c r="B117" s="56"/>
      <c r="C117" s="57"/>
      <c r="D117" s="57"/>
      <c r="E117" s="57"/>
      <c r="F117" s="57"/>
      <c r="G117" s="57"/>
      <c r="H117" s="57"/>
      <c r="I117" s="57"/>
      <c r="J117" s="57"/>
      <c r="K117" s="57"/>
      <c r="L117" s="40"/>
      <c r="M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</sheetData>
  <autoFilter ref="C91:K11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108</v>
      </c>
      <c r="AZ2" s="237" t="s">
        <v>550</v>
      </c>
      <c r="BA2" s="237" t="s">
        <v>551</v>
      </c>
      <c r="BB2" s="237" t="s">
        <v>3</v>
      </c>
      <c r="BC2" s="237" t="s">
        <v>552</v>
      </c>
      <c r="BD2" s="237" t="s">
        <v>86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  <c r="AZ3" s="237" t="s">
        <v>553</v>
      </c>
      <c r="BA3" s="237" t="s">
        <v>554</v>
      </c>
      <c r="BB3" s="237" t="s">
        <v>3</v>
      </c>
      <c r="BC3" s="237" t="s">
        <v>555</v>
      </c>
      <c r="BD3" s="237" t="s">
        <v>86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  <c r="AZ4" s="237" t="s">
        <v>556</v>
      </c>
      <c r="BA4" s="237" t="s">
        <v>557</v>
      </c>
      <c r="BB4" s="237" t="s">
        <v>3</v>
      </c>
      <c r="BC4" s="237" t="s">
        <v>558</v>
      </c>
      <c r="BD4" s="237" t="s">
        <v>86</v>
      </c>
    </row>
    <row r="5" s="1" customFormat="1" ht="6.96" customHeight="1">
      <c r="B5" s="23"/>
      <c r="L5" s="23"/>
      <c r="AZ5" s="237" t="s">
        <v>559</v>
      </c>
      <c r="BA5" s="237" t="s">
        <v>560</v>
      </c>
      <c r="BB5" s="237" t="s">
        <v>3</v>
      </c>
      <c r="BC5" s="237" t="s">
        <v>561</v>
      </c>
      <c r="BD5" s="237" t="s">
        <v>86</v>
      </c>
    </row>
    <row r="6" s="1" customFormat="1" ht="12" customHeight="1">
      <c r="B6" s="23"/>
      <c r="D6" s="33" t="s">
        <v>17</v>
      </c>
      <c r="L6" s="23"/>
      <c r="AZ6" s="237" t="s">
        <v>562</v>
      </c>
      <c r="BA6" s="237" t="s">
        <v>563</v>
      </c>
      <c r="BB6" s="237" t="s">
        <v>3</v>
      </c>
      <c r="BC6" s="237" t="s">
        <v>564</v>
      </c>
      <c r="BD6" s="237" t="s">
        <v>86</v>
      </c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  <c r="AZ7" s="237" t="s">
        <v>565</v>
      </c>
      <c r="BA7" s="237" t="s">
        <v>566</v>
      </c>
      <c r="BB7" s="237" t="s">
        <v>3</v>
      </c>
      <c r="BC7" s="237" t="s">
        <v>567</v>
      </c>
      <c r="BD7" s="237" t="s">
        <v>86</v>
      </c>
    </row>
    <row r="8" s="1" customFormat="1" ht="12" customHeight="1">
      <c r="B8" s="23"/>
      <c r="D8" s="33" t="s">
        <v>213</v>
      </c>
      <c r="L8" s="23"/>
      <c r="AZ8" s="237" t="s">
        <v>568</v>
      </c>
      <c r="BA8" s="237" t="s">
        <v>569</v>
      </c>
      <c r="BB8" s="237" t="s">
        <v>3</v>
      </c>
      <c r="BC8" s="237" t="s">
        <v>570</v>
      </c>
      <c r="BD8" s="237" t="s">
        <v>86</v>
      </c>
    </row>
    <row r="9" s="2" customFormat="1" ht="16.5" customHeight="1">
      <c r="A9" s="39"/>
      <c r="B9" s="40"/>
      <c r="C9" s="39"/>
      <c r="D9" s="39"/>
      <c r="E9" s="125" t="s">
        <v>571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Z9" s="237" t="s">
        <v>572</v>
      </c>
      <c r="BA9" s="237" t="s">
        <v>573</v>
      </c>
      <c r="BB9" s="237" t="s">
        <v>3</v>
      </c>
      <c r="BC9" s="237" t="s">
        <v>574</v>
      </c>
      <c r="BD9" s="237" t="s">
        <v>86</v>
      </c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Z10" s="237" t="s">
        <v>575</v>
      </c>
      <c r="BA10" s="237" t="s">
        <v>576</v>
      </c>
      <c r="BB10" s="237" t="s">
        <v>3</v>
      </c>
      <c r="BC10" s="237" t="s">
        <v>577</v>
      </c>
      <c r="BD10" s="237" t="s">
        <v>86</v>
      </c>
    </row>
    <row r="11" s="2" customFormat="1" ht="16.5" customHeight="1">
      <c r="A11" s="39"/>
      <c r="B11" s="40"/>
      <c r="C11" s="39"/>
      <c r="D11" s="39"/>
      <c r="E11" s="63" t="s">
        <v>578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Z11" s="237" t="s">
        <v>579</v>
      </c>
      <c r="BA11" s="237" t="s">
        <v>580</v>
      </c>
      <c r="BB11" s="237" t="s">
        <v>3</v>
      </c>
      <c r="BC11" s="237" t="s">
        <v>581</v>
      </c>
      <c r="BD11" s="237" t="s">
        <v>86</v>
      </c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Z12" s="237" t="s">
        <v>582</v>
      </c>
      <c r="BA12" s="237" t="s">
        <v>583</v>
      </c>
      <c r="BB12" s="237" t="s">
        <v>3</v>
      </c>
      <c r="BC12" s="237" t="s">
        <v>584</v>
      </c>
      <c r="BD12" s="237" t="s">
        <v>86</v>
      </c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20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Z13" s="237" t="s">
        <v>585</v>
      </c>
      <c r="BA13" s="237" t="s">
        <v>586</v>
      </c>
      <c r="BB13" s="237" t="s">
        <v>3</v>
      </c>
      <c r="BC13" s="237" t="s">
        <v>587</v>
      </c>
      <c r="BD13" s="237" t="s">
        <v>86</v>
      </c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Z14" s="237" t="s">
        <v>588</v>
      </c>
      <c r="BA14" s="237" t="s">
        <v>589</v>
      </c>
      <c r="BB14" s="237" t="s">
        <v>3</v>
      </c>
      <c r="BC14" s="237" t="s">
        <v>590</v>
      </c>
      <c r="BD14" s="237" t="s">
        <v>86</v>
      </c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Z15" s="237" t="s">
        <v>591</v>
      </c>
      <c r="BA15" s="237" t="s">
        <v>592</v>
      </c>
      <c r="BB15" s="237" t="s">
        <v>3</v>
      </c>
      <c r="BC15" s="237" t="s">
        <v>593</v>
      </c>
      <c r="BD15" s="237" t="s">
        <v>86</v>
      </c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Z16" s="237" t="s">
        <v>594</v>
      </c>
      <c r="BA16" s="237" t="s">
        <v>595</v>
      </c>
      <c r="BB16" s="237" t="s">
        <v>3</v>
      </c>
      <c r="BC16" s="237" t="s">
        <v>596</v>
      </c>
      <c r="BD16" s="237" t="s">
        <v>86</v>
      </c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Z17" s="237" t="s">
        <v>597</v>
      </c>
      <c r="BA17" s="237" t="s">
        <v>598</v>
      </c>
      <c r="BB17" s="237" t="s">
        <v>3</v>
      </c>
      <c r="BC17" s="237" t="s">
        <v>599</v>
      </c>
      <c r="BD17" s="237" t="s">
        <v>86</v>
      </c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Z18" s="237" t="s">
        <v>600</v>
      </c>
      <c r="BA18" s="237" t="s">
        <v>601</v>
      </c>
      <c r="BB18" s="237" t="s">
        <v>3</v>
      </c>
      <c r="BC18" s="237" t="s">
        <v>602</v>
      </c>
      <c r="BD18" s="237" t="s">
        <v>86</v>
      </c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Z19" s="237" t="s">
        <v>603</v>
      </c>
      <c r="BA19" s="237" t="s">
        <v>604</v>
      </c>
      <c r="BB19" s="237" t="s">
        <v>3</v>
      </c>
      <c r="BC19" s="237" t="s">
        <v>552</v>
      </c>
      <c r="BD19" s="237" t="s">
        <v>86</v>
      </c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Z20" s="237" t="s">
        <v>605</v>
      </c>
      <c r="BA20" s="237" t="s">
        <v>606</v>
      </c>
      <c r="BB20" s="237" t="s">
        <v>3</v>
      </c>
      <c r="BC20" s="237" t="s">
        <v>607</v>
      </c>
      <c r="BD20" s="237" t="s">
        <v>86</v>
      </c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Z21" s="237" t="s">
        <v>608</v>
      </c>
      <c r="BA21" s="237" t="s">
        <v>609</v>
      </c>
      <c r="BB21" s="237" t="s">
        <v>3</v>
      </c>
      <c r="BC21" s="237" t="s">
        <v>610</v>
      </c>
      <c r="BD21" s="237" t="s">
        <v>86</v>
      </c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Z22" s="237" t="s">
        <v>611</v>
      </c>
      <c r="BA22" s="237" t="s">
        <v>612</v>
      </c>
      <c r="BB22" s="237" t="s">
        <v>3</v>
      </c>
      <c r="BC22" s="237" t="s">
        <v>610</v>
      </c>
      <c r="BD22" s="237" t="s">
        <v>86</v>
      </c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Z23" s="237" t="s">
        <v>613</v>
      </c>
      <c r="BA23" s="237" t="s">
        <v>614</v>
      </c>
      <c r="BB23" s="237" t="s">
        <v>3</v>
      </c>
      <c r="BC23" s="237" t="s">
        <v>615</v>
      </c>
      <c r="BD23" s="237" t="s">
        <v>86</v>
      </c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Z24" s="237" t="s">
        <v>616</v>
      </c>
      <c r="BA24" s="237" t="s">
        <v>617</v>
      </c>
      <c r="BB24" s="237" t="s">
        <v>3</v>
      </c>
      <c r="BC24" s="237" t="s">
        <v>618</v>
      </c>
      <c r="BD24" s="237" t="s">
        <v>86</v>
      </c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Z25" s="237" t="s">
        <v>619</v>
      </c>
      <c r="BA25" s="237" t="s">
        <v>620</v>
      </c>
      <c r="BB25" s="237" t="s">
        <v>3</v>
      </c>
      <c r="BC25" s="237" t="s">
        <v>621</v>
      </c>
      <c r="BD25" s="237" t="s">
        <v>86</v>
      </c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Z26" s="237" t="s">
        <v>622</v>
      </c>
      <c r="BA26" s="237" t="s">
        <v>623</v>
      </c>
      <c r="BB26" s="237" t="s">
        <v>3</v>
      </c>
      <c r="BC26" s="237" t="s">
        <v>624</v>
      </c>
      <c r="BD26" s="237" t="s">
        <v>86</v>
      </c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Z27" s="237" t="s">
        <v>625</v>
      </c>
      <c r="BA27" s="237" t="s">
        <v>626</v>
      </c>
      <c r="BB27" s="237" t="s">
        <v>3</v>
      </c>
      <c r="BC27" s="237" t="s">
        <v>627</v>
      </c>
      <c r="BD27" s="237" t="s">
        <v>86</v>
      </c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Z28" s="237" t="s">
        <v>628</v>
      </c>
      <c r="BA28" s="237" t="s">
        <v>629</v>
      </c>
      <c r="BB28" s="237" t="s">
        <v>3</v>
      </c>
      <c r="BC28" s="237" t="s">
        <v>630</v>
      </c>
      <c r="BD28" s="237" t="s">
        <v>86</v>
      </c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Z29" s="238" t="s">
        <v>631</v>
      </c>
      <c r="BA29" s="238" t="s">
        <v>632</v>
      </c>
      <c r="BB29" s="238" t="s">
        <v>3</v>
      </c>
      <c r="BC29" s="238" t="s">
        <v>633</v>
      </c>
      <c r="BD29" s="238" t="s">
        <v>86</v>
      </c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Z30" s="237" t="s">
        <v>634</v>
      </c>
      <c r="BA30" s="237" t="s">
        <v>635</v>
      </c>
      <c r="BB30" s="237" t="s">
        <v>3</v>
      </c>
      <c r="BC30" s="237" t="s">
        <v>636</v>
      </c>
      <c r="BD30" s="237" t="s">
        <v>86</v>
      </c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Z31" s="237" t="s">
        <v>637</v>
      </c>
      <c r="BA31" s="237" t="s">
        <v>638</v>
      </c>
      <c r="BB31" s="237" t="s">
        <v>3</v>
      </c>
      <c r="BC31" s="237" t="s">
        <v>639</v>
      </c>
      <c r="BD31" s="237" t="s">
        <v>86</v>
      </c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ROUND(J110,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ROUND((SUM(BE110:BE1948)),  2)</f>
        <v>0</v>
      </c>
      <c r="G35" s="39"/>
      <c r="H35" s="39"/>
      <c r="I35" s="133">
        <v>0.20999999999999999</v>
      </c>
      <c r="J35" s="132">
        <f>ROUND(((SUM(BE110:BE1948))*I35),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ROUND((SUM(BF110:BF1948)),  2)</f>
        <v>0</v>
      </c>
      <c r="G36" s="39"/>
      <c r="H36" s="39"/>
      <c r="I36" s="133">
        <v>0.14999999999999999</v>
      </c>
      <c r="J36" s="132">
        <f>ROUND(((SUM(BF110:BF1948))*I36),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ROUND((SUM(BG110:BG1948)),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ROUND((SUM(BH110:BH1948)),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ROUND((SUM(BI110:BI1948)),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571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SO-04.01 - Architektonicko stavební řešení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J110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221</v>
      </c>
      <c r="E64" s="145"/>
      <c r="F64" s="145"/>
      <c r="G64" s="145"/>
      <c r="H64" s="145"/>
      <c r="I64" s="145"/>
      <c r="J64" s="146">
        <f>J111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47"/>
      <c r="C65" s="10"/>
      <c r="D65" s="148" t="s">
        <v>640</v>
      </c>
      <c r="E65" s="149"/>
      <c r="F65" s="149"/>
      <c r="G65" s="149"/>
      <c r="H65" s="149"/>
      <c r="I65" s="149"/>
      <c r="J65" s="150">
        <f>J112</f>
        <v>0</v>
      </c>
      <c r="K65" s="10"/>
      <c r="L65" s="14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47"/>
      <c r="C66" s="10"/>
      <c r="D66" s="148" t="s">
        <v>517</v>
      </c>
      <c r="E66" s="149"/>
      <c r="F66" s="149"/>
      <c r="G66" s="149"/>
      <c r="H66" s="149"/>
      <c r="I66" s="149"/>
      <c r="J66" s="150">
        <f>J127</f>
        <v>0</v>
      </c>
      <c r="K66" s="10"/>
      <c r="L66" s="14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47"/>
      <c r="C67" s="10"/>
      <c r="D67" s="148" t="s">
        <v>316</v>
      </c>
      <c r="E67" s="149"/>
      <c r="F67" s="149"/>
      <c r="G67" s="149"/>
      <c r="H67" s="149"/>
      <c r="I67" s="149"/>
      <c r="J67" s="150">
        <f>J286</f>
        <v>0</v>
      </c>
      <c r="K67" s="10"/>
      <c r="L67" s="14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47"/>
      <c r="C68" s="10"/>
      <c r="D68" s="148" t="s">
        <v>518</v>
      </c>
      <c r="E68" s="149"/>
      <c r="F68" s="149"/>
      <c r="G68" s="149"/>
      <c r="H68" s="149"/>
      <c r="I68" s="149"/>
      <c r="J68" s="150">
        <f>J303</f>
        <v>0</v>
      </c>
      <c r="K68" s="10"/>
      <c r="L68" s="14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47"/>
      <c r="C69" s="10"/>
      <c r="D69" s="148" t="s">
        <v>641</v>
      </c>
      <c r="E69" s="149"/>
      <c r="F69" s="149"/>
      <c r="G69" s="149"/>
      <c r="H69" s="149"/>
      <c r="I69" s="149"/>
      <c r="J69" s="150">
        <f>J881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47"/>
      <c r="C70" s="10"/>
      <c r="D70" s="148" t="s">
        <v>223</v>
      </c>
      <c r="E70" s="149"/>
      <c r="F70" s="149"/>
      <c r="G70" s="149"/>
      <c r="H70" s="149"/>
      <c r="I70" s="149"/>
      <c r="J70" s="150">
        <f>J958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43"/>
      <c r="C71" s="9"/>
      <c r="D71" s="144" t="s">
        <v>318</v>
      </c>
      <c r="E71" s="145"/>
      <c r="F71" s="145"/>
      <c r="G71" s="145"/>
      <c r="H71" s="145"/>
      <c r="I71" s="145"/>
      <c r="J71" s="146">
        <f>J965</f>
        <v>0</v>
      </c>
      <c r="K71" s="9"/>
      <c r="L71" s="14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47"/>
      <c r="C72" s="10"/>
      <c r="D72" s="148" t="s">
        <v>642</v>
      </c>
      <c r="E72" s="149"/>
      <c r="F72" s="149"/>
      <c r="G72" s="149"/>
      <c r="H72" s="149"/>
      <c r="I72" s="149"/>
      <c r="J72" s="150">
        <f>J966</f>
        <v>0</v>
      </c>
      <c r="K72" s="10"/>
      <c r="L72" s="14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47"/>
      <c r="C73" s="10"/>
      <c r="D73" s="148" t="s">
        <v>643</v>
      </c>
      <c r="E73" s="149"/>
      <c r="F73" s="149"/>
      <c r="G73" s="149"/>
      <c r="H73" s="149"/>
      <c r="I73" s="149"/>
      <c r="J73" s="150">
        <f>J1054</f>
        <v>0</v>
      </c>
      <c r="K73" s="10"/>
      <c r="L73" s="14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47"/>
      <c r="C74" s="10"/>
      <c r="D74" s="148" t="s">
        <v>519</v>
      </c>
      <c r="E74" s="149"/>
      <c r="F74" s="149"/>
      <c r="G74" s="149"/>
      <c r="H74" s="149"/>
      <c r="I74" s="149"/>
      <c r="J74" s="150">
        <f>J1089</f>
        <v>0</v>
      </c>
      <c r="K74" s="10"/>
      <c r="L74" s="14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47"/>
      <c r="C75" s="10"/>
      <c r="D75" s="148" t="s">
        <v>644</v>
      </c>
      <c r="E75" s="149"/>
      <c r="F75" s="149"/>
      <c r="G75" s="149"/>
      <c r="H75" s="149"/>
      <c r="I75" s="149"/>
      <c r="J75" s="150">
        <f>J1249</f>
        <v>0</v>
      </c>
      <c r="K75" s="10"/>
      <c r="L75" s="14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47"/>
      <c r="C76" s="10"/>
      <c r="D76" s="148" t="s">
        <v>645</v>
      </c>
      <c r="E76" s="149"/>
      <c r="F76" s="149"/>
      <c r="G76" s="149"/>
      <c r="H76" s="149"/>
      <c r="I76" s="149"/>
      <c r="J76" s="150">
        <f>J1258</f>
        <v>0</v>
      </c>
      <c r="K76" s="10"/>
      <c r="L76" s="14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47"/>
      <c r="C77" s="10"/>
      <c r="D77" s="148" t="s">
        <v>646</v>
      </c>
      <c r="E77" s="149"/>
      <c r="F77" s="149"/>
      <c r="G77" s="149"/>
      <c r="H77" s="149"/>
      <c r="I77" s="149"/>
      <c r="J77" s="150">
        <f>J1265</f>
        <v>0</v>
      </c>
      <c r="K77" s="10"/>
      <c r="L77" s="14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47"/>
      <c r="C78" s="10"/>
      <c r="D78" s="148" t="s">
        <v>647</v>
      </c>
      <c r="E78" s="149"/>
      <c r="F78" s="149"/>
      <c r="G78" s="149"/>
      <c r="H78" s="149"/>
      <c r="I78" s="149"/>
      <c r="J78" s="150">
        <f>J1330</f>
        <v>0</v>
      </c>
      <c r="K78" s="10"/>
      <c r="L78" s="14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47"/>
      <c r="C79" s="10"/>
      <c r="D79" s="148" t="s">
        <v>648</v>
      </c>
      <c r="E79" s="149"/>
      <c r="F79" s="149"/>
      <c r="G79" s="149"/>
      <c r="H79" s="149"/>
      <c r="I79" s="149"/>
      <c r="J79" s="150">
        <f>J1380</f>
        <v>0</v>
      </c>
      <c r="K79" s="10"/>
      <c r="L79" s="14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47"/>
      <c r="C80" s="10"/>
      <c r="D80" s="148" t="s">
        <v>649</v>
      </c>
      <c r="E80" s="149"/>
      <c r="F80" s="149"/>
      <c r="G80" s="149"/>
      <c r="H80" s="149"/>
      <c r="I80" s="149"/>
      <c r="J80" s="150">
        <f>J1532</f>
        <v>0</v>
      </c>
      <c r="K80" s="10"/>
      <c r="L80" s="14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47"/>
      <c r="C81" s="10"/>
      <c r="D81" s="148" t="s">
        <v>650</v>
      </c>
      <c r="E81" s="149"/>
      <c r="F81" s="149"/>
      <c r="G81" s="149"/>
      <c r="H81" s="149"/>
      <c r="I81" s="149"/>
      <c r="J81" s="150">
        <f>J1637</f>
        <v>0</v>
      </c>
      <c r="K81" s="10"/>
      <c r="L81" s="14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47"/>
      <c r="C82" s="10"/>
      <c r="D82" s="148" t="s">
        <v>651</v>
      </c>
      <c r="E82" s="149"/>
      <c r="F82" s="149"/>
      <c r="G82" s="149"/>
      <c r="H82" s="149"/>
      <c r="I82" s="149"/>
      <c r="J82" s="150">
        <f>J1669</f>
        <v>0</v>
      </c>
      <c r="K82" s="10"/>
      <c r="L82" s="147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47"/>
      <c r="C83" s="10"/>
      <c r="D83" s="148" t="s">
        <v>652</v>
      </c>
      <c r="E83" s="149"/>
      <c r="F83" s="149"/>
      <c r="G83" s="149"/>
      <c r="H83" s="149"/>
      <c r="I83" s="149"/>
      <c r="J83" s="150">
        <f>J1686</f>
        <v>0</v>
      </c>
      <c r="K83" s="10"/>
      <c r="L83" s="147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47"/>
      <c r="C84" s="10"/>
      <c r="D84" s="148" t="s">
        <v>653</v>
      </c>
      <c r="E84" s="149"/>
      <c r="F84" s="149"/>
      <c r="G84" s="149"/>
      <c r="H84" s="149"/>
      <c r="I84" s="149"/>
      <c r="J84" s="150">
        <f>J1694</f>
        <v>0</v>
      </c>
      <c r="K84" s="10"/>
      <c r="L84" s="147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47"/>
      <c r="C85" s="10"/>
      <c r="D85" s="148" t="s">
        <v>520</v>
      </c>
      <c r="E85" s="149"/>
      <c r="F85" s="149"/>
      <c r="G85" s="149"/>
      <c r="H85" s="149"/>
      <c r="I85" s="149"/>
      <c r="J85" s="150">
        <f>J1742</f>
        <v>0</v>
      </c>
      <c r="K85" s="10"/>
      <c r="L85" s="147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47"/>
      <c r="C86" s="10"/>
      <c r="D86" s="148" t="s">
        <v>654</v>
      </c>
      <c r="E86" s="149"/>
      <c r="F86" s="149"/>
      <c r="G86" s="149"/>
      <c r="H86" s="149"/>
      <c r="I86" s="149"/>
      <c r="J86" s="150">
        <f>J1795</f>
        <v>0</v>
      </c>
      <c r="K86" s="10"/>
      <c r="L86" s="147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47"/>
      <c r="C87" s="10"/>
      <c r="D87" s="148" t="s">
        <v>655</v>
      </c>
      <c r="E87" s="149"/>
      <c r="F87" s="149"/>
      <c r="G87" s="149"/>
      <c r="H87" s="149"/>
      <c r="I87" s="149"/>
      <c r="J87" s="150">
        <f>J1905</f>
        <v>0</v>
      </c>
      <c r="K87" s="10"/>
      <c r="L87" s="147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47"/>
      <c r="C88" s="10"/>
      <c r="D88" s="148" t="s">
        <v>656</v>
      </c>
      <c r="E88" s="149"/>
      <c r="F88" s="149"/>
      <c r="G88" s="149"/>
      <c r="H88" s="149"/>
      <c r="I88" s="149"/>
      <c r="J88" s="150">
        <f>J1921</f>
        <v>0</v>
      </c>
      <c r="K88" s="10"/>
      <c r="L88" s="147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2" customFormat="1" ht="21.84" customHeight="1">
      <c r="A89" s="39"/>
      <c r="B89" s="40"/>
      <c r="C89" s="39"/>
      <c r="D89" s="39"/>
      <c r="E89" s="39"/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56"/>
      <c r="C90" s="57"/>
      <c r="D90" s="57"/>
      <c r="E90" s="57"/>
      <c r="F90" s="57"/>
      <c r="G90" s="57"/>
      <c r="H90" s="57"/>
      <c r="I90" s="57"/>
      <c r="J90" s="57"/>
      <c r="K90" s="57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4" s="2" customFormat="1" ht="6.96" customHeight="1">
      <c r="A94" s="39"/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24.96" customHeight="1">
      <c r="A95" s="39"/>
      <c r="B95" s="40"/>
      <c r="C95" s="24" t="s">
        <v>224</v>
      </c>
      <c r="D95" s="39"/>
      <c r="E95" s="39"/>
      <c r="F95" s="39"/>
      <c r="G95" s="39"/>
      <c r="H95" s="39"/>
      <c r="I95" s="39"/>
      <c r="J95" s="39"/>
      <c r="K95" s="39"/>
      <c r="L95" s="12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6.96" customHeight="1">
      <c r="A96" s="39"/>
      <c r="B96" s="40"/>
      <c r="C96" s="39"/>
      <c r="D96" s="39"/>
      <c r="E96" s="39"/>
      <c r="F96" s="39"/>
      <c r="G96" s="39"/>
      <c r="H96" s="39"/>
      <c r="I96" s="39"/>
      <c r="J96" s="39"/>
      <c r="K96" s="39"/>
      <c r="L96" s="12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2" customHeight="1">
      <c r="A97" s="39"/>
      <c r="B97" s="40"/>
      <c r="C97" s="33" t="s">
        <v>17</v>
      </c>
      <c r="D97" s="39"/>
      <c r="E97" s="39"/>
      <c r="F97" s="39"/>
      <c r="G97" s="39"/>
      <c r="H97" s="39"/>
      <c r="I97" s="39"/>
      <c r="J97" s="39"/>
      <c r="K97" s="39"/>
      <c r="L97" s="12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6.5" customHeight="1">
      <c r="A98" s="39"/>
      <c r="B98" s="40"/>
      <c r="C98" s="39"/>
      <c r="D98" s="39"/>
      <c r="E98" s="125" t="str">
        <f>E7</f>
        <v>Kolovraty - dostupné bydlení</v>
      </c>
      <c r="F98" s="33"/>
      <c r="G98" s="33"/>
      <c r="H98" s="33"/>
      <c r="I98" s="39"/>
      <c r="J98" s="39"/>
      <c r="K98" s="39"/>
      <c r="L98" s="12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1" customFormat="1" ht="12" customHeight="1">
      <c r="B99" s="23"/>
      <c r="C99" s="33" t="s">
        <v>213</v>
      </c>
      <c r="L99" s="23"/>
    </row>
    <row r="100" s="2" customFormat="1" ht="16.5" customHeight="1">
      <c r="A100" s="39"/>
      <c r="B100" s="40"/>
      <c r="C100" s="39"/>
      <c r="D100" s="39"/>
      <c r="E100" s="125" t="s">
        <v>571</v>
      </c>
      <c r="F100" s="39"/>
      <c r="G100" s="39"/>
      <c r="H100" s="39"/>
      <c r="I100" s="39"/>
      <c r="J100" s="39"/>
      <c r="K100" s="39"/>
      <c r="L100" s="12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2" customHeight="1">
      <c r="A101" s="39"/>
      <c r="B101" s="40"/>
      <c r="C101" s="33" t="s">
        <v>215</v>
      </c>
      <c r="D101" s="39"/>
      <c r="E101" s="39"/>
      <c r="F101" s="39"/>
      <c r="G101" s="39"/>
      <c r="H101" s="39"/>
      <c r="I101" s="39"/>
      <c r="J101" s="39"/>
      <c r="K101" s="39"/>
      <c r="L101" s="12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16.5" customHeight="1">
      <c r="A102" s="39"/>
      <c r="B102" s="40"/>
      <c r="C102" s="39"/>
      <c r="D102" s="39"/>
      <c r="E102" s="63" t="str">
        <f>E11</f>
        <v>SO-04.01 - Architektonicko stavební řešení</v>
      </c>
      <c r="F102" s="39"/>
      <c r="G102" s="39"/>
      <c r="H102" s="39"/>
      <c r="I102" s="39"/>
      <c r="J102" s="39"/>
      <c r="K102" s="39"/>
      <c r="L102" s="126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40"/>
      <c r="C103" s="39"/>
      <c r="D103" s="39"/>
      <c r="E103" s="39"/>
      <c r="F103" s="39"/>
      <c r="G103" s="39"/>
      <c r="H103" s="39"/>
      <c r="I103" s="39"/>
      <c r="J103" s="39"/>
      <c r="K103" s="39"/>
      <c r="L103" s="126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12" customHeight="1">
      <c r="A104" s="39"/>
      <c r="B104" s="40"/>
      <c r="C104" s="33" t="s">
        <v>22</v>
      </c>
      <c r="D104" s="39"/>
      <c r="E104" s="39"/>
      <c r="F104" s="28" t="str">
        <f>F14</f>
        <v>Kolovraty</v>
      </c>
      <c r="G104" s="39"/>
      <c r="H104" s="39"/>
      <c r="I104" s="33" t="s">
        <v>24</v>
      </c>
      <c r="J104" s="65" t="str">
        <f>IF(J14="","",J14)</f>
        <v>28. 6. 2021</v>
      </c>
      <c r="K104" s="39"/>
      <c r="L104" s="126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40"/>
      <c r="C105" s="39"/>
      <c r="D105" s="39"/>
      <c r="E105" s="39"/>
      <c r="F105" s="39"/>
      <c r="G105" s="39"/>
      <c r="H105" s="39"/>
      <c r="I105" s="39"/>
      <c r="J105" s="39"/>
      <c r="K105" s="39"/>
      <c r="L105" s="12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15.15" customHeight="1">
      <c r="A106" s="39"/>
      <c r="B106" s="40"/>
      <c r="C106" s="33" t="s">
        <v>26</v>
      </c>
      <c r="D106" s="39"/>
      <c r="E106" s="39"/>
      <c r="F106" s="28" t="str">
        <f>E17</f>
        <v>atelier HETA s.r.o.</v>
      </c>
      <c r="G106" s="39"/>
      <c r="H106" s="39"/>
      <c r="I106" s="33" t="s">
        <v>32</v>
      </c>
      <c r="J106" s="37" t="str">
        <f>E23</f>
        <v>atelier HETA s.r.o.</v>
      </c>
      <c r="K106" s="39"/>
      <c r="L106" s="126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15.15" customHeight="1">
      <c r="A107" s="39"/>
      <c r="B107" s="40"/>
      <c r="C107" s="33" t="s">
        <v>30</v>
      </c>
      <c r="D107" s="39"/>
      <c r="E107" s="39"/>
      <c r="F107" s="28" t="str">
        <f>IF(E20="","",E20)</f>
        <v>Vyplň údaj</v>
      </c>
      <c r="G107" s="39"/>
      <c r="H107" s="39"/>
      <c r="I107" s="33" t="s">
        <v>34</v>
      </c>
      <c r="J107" s="37" t="str">
        <f>E26</f>
        <v>Toman Martin</v>
      </c>
      <c r="K107" s="39"/>
      <c r="L107" s="126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0.32" customHeight="1">
      <c r="A108" s="39"/>
      <c r="B108" s="40"/>
      <c r="C108" s="39"/>
      <c r="D108" s="39"/>
      <c r="E108" s="39"/>
      <c r="F108" s="39"/>
      <c r="G108" s="39"/>
      <c r="H108" s="39"/>
      <c r="I108" s="39"/>
      <c r="J108" s="39"/>
      <c r="K108" s="39"/>
      <c r="L108" s="126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11" customFormat="1" ht="29.28" customHeight="1">
      <c r="A109" s="151"/>
      <c r="B109" s="152"/>
      <c r="C109" s="153" t="s">
        <v>225</v>
      </c>
      <c r="D109" s="154" t="s">
        <v>58</v>
      </c>
      <c r="E109" s="154" t="s">
        <v>54</v>
      </c>
      <c r="F109" s="154" t="s">
        <v>55</v>
      </c>
      <c r="G109" s="154" t="s">
        <v>226</v>
      </c>
      <c r="H109" s="154" t="s">
        <v>227</v>
      </c>
      <c r="I109" s="154" t="s">
        <v>228</v>
      </c>
      <c r="J109" s="154" t="s">
        <v>219</v>
      </c>
      <c r="K109" s="155" t="s">
        <v>229</v>
      </c>
      <c r="L109" s="156"/>
      <c r="M109" s="81" t="s">
        <v>3</v>
      </c>
      <c r="N109" s="82" t="s">
        <v>43</v>
      </c>
      <c r="O109" s="82" t="s">
        <v>230</v>
      </c>
      <c r="P109" s="82" t="s">
        <v>231</v>
      </c>
      <c r="Q109" s="82" t="s">
        <v>232</v>
      </c>
      <c r="R109" s="82" t="s">
        <v>233</v>
      </c>
      <c r="S109" s="82" t="s">
        <v>234</v>
      </c>
      <c r="T109" s="83" t="s">
        <v>235</v>
      </c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</row>
    <row r="110" s="2" customFormat="1" ht="22.8" customHeight="1">
      <c r="A110" s="39"/>
      <c r="B110" s="40"/>
      <c r="C110" s="88" t="s">
        <v>236</v>
      </c>
      <c r="D110" s="39"/>
      <c r="E110" s="39"/>
      <c r="F110" s="39"/>
      <c r="G110" s="39"/>
      <c r="H110" s="39"/>
      <c r="I110" s="39"/>
      <c r="J110" s="157">
        <f>BK110</f>
        <v>0</v>
      </c>
      <c r="K110" s="39"/>
      <c r="L110" s="40"/>
      <c r="M110" s="84"/>
      <c r="N110" s="69"/>
      <c r="O110" s="85"/>
      <c r="P110" s="158">
        <f>P111+P965</f>
        <v>0</v>
      </c>
      <c r="Q110" s="85"/>
      <c r="R110" s="158">
        <f>R111+R965</f>
        <v>2876.6593941600004</v>
      </c>
      <c r="S110" s="85"/>
      <c r="T110" s="159">
        <f>T111+T965</f>
        <v>0.97716168000000003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20" t="s">
        <v>72</v>
      </c>
      <c r="AU110" s="20" t="s">
        <v>220</v>
      </c>
      <c r="BK110" s="160">
        <f>BK111+BK965</f>
        <v>0</v>
      </c>
    </row>
    <row r="111" s="12" customFormat="1" ht="25.92" customHeight="1">
      <c r="A111" s="12"/>
      <c r="B111" s="161"/>
      <c r="C111" s="12"/>
      <c r="D111" s="162" t="s">
        <v>72</v>
      </c>
      <c r="E111" s="163" t="s">
        <v>237</v>
      </c>
      <c r="F111" s="163" t="s">
        <v>238</v>
      </c>
      <c r="G111" s="12"/>
      <c r="H111" s="12"/>
      <c r="I111" s="164"/>
      <c r="J111" s="165">
        <f>BK111</f>
        <v>0</v>
      </c>
      <c r="K111" s="12"/>
      <c r="L111" s="161"/>
      <c r="M111" s="166"/>
      <c r="N111" s="167"/>
      <c r="O111" s="167"/>
      <c r="P111" s="168">
        <f>P112+P127+P286+P303+P881+P958</f>
        <v>0</v>
      </c>
      <c r="Q111" s="167"/>
      <c r="R111" s="168">
        <f>R112+R127+R286+R303+R881+R958</f>
        <v>2490.5297571500005</v>
      </c>
      <c r="S111" s="167"/>
      <c r="T111" s="169">
        <f>T112+T127+T286+T303+T881+T958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162" t="s">
        <v>80</v>
      </c>
      <c r="AT111" s="170" t="s">
        <v>72</v>
      </c>
      <c r="AU111" s="170" t="s">
        <v>73</v>
      </c>
      <c r="AY111" s="162" t="s">
        <v>239</v>
      </c>
      <c r="BK111" s="171">
        <f>BK112+BK127+BK286+BK303+BK881+BK958</f>
        <v>0</v>
      </c>
    </row>
    <row r="112" s="12" customFormat="1" ht="22.8" customHeight="1">
      <c r="A112" s="12"/>
      <c r="B112" s="161"/>
      <c r="C112" s="12"/>
      <c r="D112" s="162" t="s">
        <v>72</v>
      </c>
      <c r="E112" s="172" t="s">
        <v>86</v>
      </c>
      <c r="F112" s="172" t="s">
        <v>657</v>
      </c>
      <c r="G112" s="12"/>
      <c r="H112" s="12"/>
      <c r="I112" s="164"/>
      <c r="J112" s="173">
        <f>BK112</f>
        <v>0</v>
      </c>
      <c r="K112" s="12"/>
      <c r="L112" s="161"/>
      <c r="M112" s="166"/>
      <c r="N112" s="167"/>
      <c r="O112" s="167"/>
      <c r="P112" s="168">
        <f>SUM(P113:P126)</f>
        <v>0</v>
      </c>
      <c r="Q112" s="167"/>
      <c r="R112" s="168">
        <f>SUM(R113:R126)</f>
        <v>262.8096855</v>
      </c>
      <c r="S112" s="167"/>
      <c r="T112" s="169">
        <f>SUM(T113:T126)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162" t="s">
        <v>80</v>
      </c>
      <c r="AT112" s="170" t="s">
        <v>72</v>
      </c>
      <c r="AU112" s="170" t="s">
        <v>80</v>
      </c>
      <c r="AY112" s="162" t="s">
        <v>239</v>
      </c>
      <c r="BK112" s="171">
        <f>SUM(BK113:BK126)</f>
        <v>0</v>
      </c>
    </row>
    <row r="113" s="2" customFormat="1">
      <c r="A113" s="39"/>
      <c r="B113" s="174"/>
      <c r="C113" s="175" t="s">
        <v>80</v>
      </c>
      <c r="D113" s="175" t="s">
        <v>241</v>
      </c>
      <c r="E113" s="176" t="s">
        <v>658</v>
      </c>
      <c r="F113" s="177" t="s">
        <v>659</v>
      </c>
      <c r="G113" s="178" t="s">
        <v>326</v>
      </c>
      <c r="H113" s="179">
        <v>556.29999999999995</v>
      </c>
      <c r="I113" s="180"/>
      <c r="J113" s="181">
        <f>ROUND(I113*H113,2)</f>
        <v>0</v>
      </c>
      <c r="K113" s="177" t="s">
        <v>245</v>
      </c>
      <c r="L113" s="40"/>
      <c r="M113" s="182" t="s">
        <v>3</v>
      </c>
      <c r="N113" s="183" t="s">
        <v>45</v>
      </c>
      <c r="O113" s="73"/>
      <c r="P113" s="184">
        <f>O113*H113</f>
        <v>0</v>
      </c>
      <c r="Q113" s="184">
        <v>0.00048999999999999998</v>
      </c>
      <c r="R113" s="184">
        <f>Q113*H113</f>
        <v>0.27258699999999997</v>
      </c>
      <c r="S113" s="184">
        <v>0</v>
      </c>
      <c r="T113" s="185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186" t="s">
        <v>246</v>
      </c>
      <c r="AT113" s="186" t="s">
        <v>241</v>
      </c>
      <c r="AU113" s="186" t="s">
        <v>86</v>
      </c>
      <c r="AY113" s="20" t="s">
        <v>239</v>
      </c>
      <c r="BE113" s="187">
        <f>IF(N113="základní",J113,0)</f>
        <v>0</v>
      </c>
      <c r="BF113" s="187">
        <f>IF(N113="snížená",J113,0)</f>
        <v>0</v>
      </c>
      <c r="BG113" s="187">
        <f>IF(N113="zákl. přenesená",J113,0)</f>
        <v>0</v>
      </c>
      <c r="BH113" s="187">
        <f>IF(N113="sníž. přenesená",J113,0)</f>
        <v>0</v>
      </c>
      <c r="BI113" s="187">
        <f>IF(N113="nulová",J113,0)</f>
        <v>0</v>
      </c>
      <c r="BJ113" s="20" t="s">
        <v>86</v>
      </c>
      <c r="BK113" s="187">
        <f>ROUND(I113*H113,2)</f>
        <v>0</v>
      </c>
      <c r="BL113" s="20" t="s">
        <v>246</v>
      </c>
      <c r="BM113" s="186" t="s">
        <v>660</v>
      </c>
    </row>
    <row r="114" s="13" customFormat="1">
      <c r="A114" s="13"/>
      <c r="B114" s="188"/>
      <c r="C114" s="13"/>
      <c r="D114" s="189" t="s">
        <v>248</v>
      </c>
      <c r="E114" s="190" t="s">
        <v>3</v>
      </c>
      <c r="F114" s="191" t="s">
        <v>256</v>
      </c>
      <c r="G114" s="13"/>
      <c r="H114" s="190" t="s">
        <v>3</v>
      </c>
      <c r="I114" s="192"/>
      <c r="J114" s="13"/>
      <c r="K114" s="13"/>
      <c r="L114" s="188"/>
      <c r="M114" s="193"/>
      <c r="N114" s="194"/>
      <c r="O114" s="194"/>
      <c r="P114" s="194"/>
      <c r="Q114" s="194"/>
      <c r="R114" s="194"/>
      <c r="S114" s="194"/>
      <c r="T114" s="19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190" t="s">
        <v>248</v>
      </c>
      <c r="AU114" s="190" t="s">
        <v>86</v>
      </c>
      <c r="AV114" s="13" t="s">
        <v>80</v>
      </c>
      <c r="AW114" s="13" t="s">
        <v>33</v>
      </c>
      <c r="AX114" s="13" t="s">
        <v>73</v>
      </c>
      <c r="AY114" s="190" t="s">
        <v>239</v>
      </c>
    </row>
    <row r="115" s="14" customFormat="1">
      <c r="A115" s="14"/>
      <c r="B115" s="196"/>
      <c r="C115" s="14"/>
      <c r="D115" s="189" t="s">
        <v>248</v>
      </c>
      <c r="E115" s="197" t="s">
        <v>3</v>
      </c>
      <c r="F115" s="198" t="s">
        <v>661</v>
      </c>
      <c r="G115" s="14"/>
      <c r="H115" s="199">
        <v>556.29999999999995</v>
      </c>
      <c r="I115" s="200"/>
      <c r="J115" s="14"/>
      <c r="K115" s="14"/>
      <c r="L115" s="196"/>
      <c r="M115" s="201"/>
      <c r="N115" s="202"/>
      <c r="O115" s="202"/>
      <c r="P115" s="202"/>
      <c r="Q115" s="202"/>
      <c r="R115" s="202"/>
      <c r="S115" s="202"/>
      <c r="T115" s="20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197" t="s">
        <v>248</v>
      </c>
      <c r="AU115" s="197" t="s">
        <v>86</v>
      </c>
      <c r="AV115" s="14" t="s">
        <v>86</v>
      </c>
      <c r="AW115" s="14" t="s">
        <v>33</v>
      </c>
      <c r="AX115" s="14" t="s">
        <v>73</v>
      </c>
      <c r="AY115" s="197" t="s">
        <v>239</v>
      </c>
    </row>
    <row r="116" s="15" customFormat="1">
      <c r="A116" s="15"/>
      <c r="B116" s="204"/>
      <c r="C116" s="15"/>
      <c r="D116" s="189" t="s">
        <v>248</v>
      </c>
      <c r="E116" s="205" t="s">
        <v>3</v>
      </c>
      <c r="F116" s="206" t="s">
        <v>251</v>
      </c>
      <c r="G116" s="15"/>
      <c r="H116" s="207">
        <v>556.29999999999995</v>
      </c>
      <c r="I116" s="208"/>
      <c r="J116" s="15"/>
      <c r="K116" s="15"/>
      <c r="L116" s="204"/>
      <c r="M116" s="209"/>
      <c r="N116" s="210"/>
      <c r="O116" s="210"/>
      <c r="P116" s="210"/>
      <c r="Q116" s="210"/>
      <c r="R116" s="210"/>
      <c r="S116" s="210"/>
      <c r="T116" s="211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05" t="s">
        <v>248</v>
      </c>
      <c r="AU116" s="205" t="s">
        <v>86</v>
      </c>
      <c r="AV116" s="15" t="s">
        <v>246</v>
      </c>
      <c r="AW116" s="15" t="s">
        <v>33</v>
      </c>
      <c r="AX116" s="15" t="s">
        <v>80</v>
      </c>
      <c r="AY116" s="205" t="s">
        <v>239</v>
      </c>
    </row>
    <row r="117" s="2" customFormat="1">
      <c r="A117" s="39"/>
      <c r="B117" s="174"/>
      <c r="C117" s="175" t="s">
        <v>86</v>
      </c>
      <c r="D117" s="175" t="s">
        <v>241</v>
      </c>
      <c r="E117" s="176" t="s">
        <v>662</v>
      </c>
      <c r="F117" s="177" t="s">
        <v>663</v>
      </c>
      <c r="G117" s="178" t="s">
        <v>244</v>
      </c>
      <c r="H117" s="179">
        <v>556.29999999999995</v>
      </c>
      <c r="I117" s="180"/>
      <c r="J117" s="181">
        <f>ROUND(I117*H117,2)</f>
        <v>0</v>
      </c>
      <c r="K117" s="177" t="s">
        <v>245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0.00010000000000000001</v>
      </c>
      <c r="R117" s="184">
        <f>Q117*H117</f>
        <v>0.055629999999999999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86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664</v>
      </c>
    </row>
    <row r="118" s="13" customFormat="1">
      <c r="A118" s="13"/>
      <c r="B118" s="188"/>
      <c r="C118" s="13"/>
      <c r="D118" s="189" t="s">
        <v>248</v>
      </c>
      <c r="E118" s="190" t="s">
        <v>3</v>
      </c>
      <c r="F118" s="191" t="s">
        <v>665</v>
      </c>
      <c r="G118" s="13"/>
      <c r="H118" s="190" t="s">
        <v>3</v>
      </c>
      <c r="I118" s="192"/>
      <c r="J118" s="13"/>
      <c r="K118" s="13"/>
      <c r="L118" s="188"/>
      <c r="M118" s="193"/>
      <c r="N118" s="194"/>
      <c r="O118" s="194"/>
      <c r="P118" s="194"/>
      <c r="Q118" s="194"/>
      <c r="R118" s="194"/>
      <c r="S118" s="194"/>
      <c r="T118" s="195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190" t="s">
        <v>248</v>
      </c>
      <c r="AU118" s="190" t="s">
        <v>86</v>
      </c>
      <c r="AV118" s="13" t="s">
        <v>80</v>
      </c>
      <c r="AW118" s="13" t="s">
        <v>33</v>
      </c>
      <c r="AX118" s="13" t="s">
        <v>73</v>
      </c>
      <c r="AY118" s="190" t="s">
        <v>239</v>
      </c>
    </row>
    <row r="119" s="14" customFormat="1">
      <c r="A119" s="14"/>
      <c r="B119" s="196"/>
      <c r="C119" s="14"/>
      <c r="D119" s="189" t="s">
        <v>248</v>
      </c>
      <c r="E119" s="197" t="s">
        <v>3</v>
      </c>
      <c r="F119" s="198" t="s">
        <v>666</v>
      </c>
      <c r="G119" s="14"/>
      <c r="H119" s="199">
        <v>556.29999999999995</v>
      </c>
      <c r="I119" s="200"/>
      <c r="J119" s="14"/>
      <c r="K119" s="14"/>
      <c r="L119" s="196"/>
      <c r="M119" s="201"/>
      <c r="N119" s="202"/>
      <c r="O119" s="202"/>
      <c r="P119" s="202"/>
      <c r="Q119" s="202"/>
      <c r="R119" s="202"/>
      <c r="S119" s="202"/>
      <c r="T119" s="20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197" t="s">
        <v>248</v>
      </c>
      <c r="AU119" s="197" t="s">
        <v>86</v>
      </c>
      <c r="AV119" s="14" t="s">
        <v>86</v>
      </c>
      <c r="AW119" s="14" t="s">
        <v>33</v>
      </c>
      <c r="AX119" s="14" t="s">
        <v>73</v>
      </c>
      <c r="AY119" s="197" t="s">
        <v>239</v>
      </c>
    </row>
    <row r="120" s="15" customFormat="1">
      <c r="A120" s="15"/>
      <c r="B120" s="204"/>
      <c r="C120" s="15"/>
      <c r="D120" s="189" t="s">
        <v>248</v>
      </c>
      <c r="E120" s="205" t="s">
        <v>3</v>
      </c>
      <c r="F120" s="206" t="s">
        <v>251</v>
      </c>
      <c r="G120" s="15"/>
      <c r="H120" s="207">
        <v>556.29999999999995</v>
      </c>
      <c r="I120" s="208"/>
      <c r="J120" s="15"/>
      <c r="K120" s="15"/>
      <c r="L120" s="204"/>
      <c r="M120" s="209"/>
      <c r="N120" s="210"/>
      <c r="O120" s="210"/>
      <c r="P120" s="210"/>
      <c r="Q120" s="210"/>
      <c r="R120" s="210"/>
      <c r="S120" s="210"/>
      <c r="T120" s="211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05" t="s">
        <v>248</v>
      </c>
      <c r="AU120" s="205" t="s">
        <v>86</v>
      </c>
      <c r="AV120" s="15" t="s">
        <v>246</v>
      </c>
      <c r="AW120" s="15" t="s">
        <v>33</v>
      </c>
      <c r="AX120" s="15" t="s">
        <v>80</v>
      </c>
      <c r="AY120" s="205" t="s">
        <v>239</v>
      </c>
    </row>
    <row r="121" s="2" customFormat="1">
      <c r="A121" s="39"/>
      <c r="B121" s="174"/>
      <c r="C121" s="212" t="s">
        <v>117</v>
      </c>
      <c r="D121" s="212" t="s">
        <v>294</v>
      </c>
      <c r="E121" s="213" t="s">
        <v>667</v>
      </c>
      <c r="F121" s="214" t="s">
        <v>668</v>
      </c>
      <c r="G121" s="215" t="s">
        <v>244</v>
      </c>
      <c r="H121" s="216">
        <v>658.93700000000001</v>
      </c>
      <c r="I121" s="217"/>
      <c r="J121" s="218">
        <f>ROUND(I121*H121,2)</f>
        <v>0</v>
      </c>
      <c r="K121" s="214" t="s">
        <v>245</v>
      </c>
      <c r="L121" s="219"/>
      <c r="M121" s="220" t="s">
        <v>3</v>
      </c>
      <c r="N121" s="221" t="s">
        <v>45</v>
      </c>
      <c r="O121" s="73"/>
      <c r="P121" s="184">
        <f>O121*H121</f>
        <v>0</v>
      </c>
      <c r="Q121" s="184">
        <v>0.00050000000000000001</v>
      </c>
      <c r="R121" s="184">
        <f>Q121*H121</f>
        <v>0.3294685</v>
      </c>
      <c r="S121" s="184">
        <v>0</v>
      </c>
      <c r="T121" s="185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186" t="s">
        <v>287</v>
      </c>
      <c r="AT121" s="186" t="s">
        <v>294</v>
      </c>
      <c r="AU121" s="186" t="s">
        <v>86</v>
      </c>
      <c r="AY121" s="20" t="s">
        <v>239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20" t="s">
        <v>86</v>
      </c>
      <c r="BK121" s="187">
        <f>ROUND(I121*H121,2)</f>
        <v>0</v>
      </c>
      <c r="BL121" s="20" t="s">
        <v>246</v>
      </c>
      <c r="BM121" s="186" t="s">
        <v>669</v>
      </c>
    </row>
    <row r="122" s="14" customFormat="1">
      <c r="A122" s="14"/>
      <c r="B122" s="196"/>
      <c r="C122" s="14"/>
      <c r="D122" s="189" t="s">
        <v>248</v>
      </c>
      <c r="E122" s="14"/>
      <c r="F122" s="198" t="s">
        <v>670</v>
      </c>
      <c r="G122" s="14"/>
      <c r="H122" s="199">
        <v>658.93700000000001</v>
      </c>
      <c r="I122" s="200"/>
      <c r="J122" s="14"/>
      <c r="K122" s="14"/>
      <c r="L122" s="196"/>
      <c r="M122" s="201"/>
      <c r="N122" s="202"/>
      <c r="O122" s="202"/>
      <c r="P122" s="202"/>
      <c r="Q122" s="202"/>
      <c r="R122" s="202"/>
      <c r="S122" s="202"/>
      <c r="T122" s="20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197" t="s">
        <v>248</v>
      </c>
      <c r="AU122" s="197" t="s">
        <v>86</v>
      </c>
      <c r="AV122" s="14" t="s">
        <v>86</v>
      </c>
      <c r="AW122" s="14" t="s">
        <v>4</v>
      </c>
      <c r="AX122" s="14" t="s">
        <v>80</v>
      </c>
      <c r="AY122" s="197" t="s">
        <v>239</v>
      </c>
    </row>
    <row r="123" s="2" customFormat="1">
      <c r="A123" s="39"/>
      <c r="B123" s="174"/>
      <c r="C123" s="175" t="s">
        <v>246</v>
      </c>
      <c r="D123" s="175" t="s">
        <v>241</v>
      </c>
      <c r="E123" s="176" t="s">
        <v>671</v>
      </c>
      <c r="F123" s="177" t="s">
        <v>672</v>
      </c>
      <c r="G123" s="178" t="s">
        <v>254</v>
      </c>
      <c r="H123" s="179">
        <v>132.40000000000001</v>
      </c>
      <c r="I123" s="180"/>
      <c r="J123" s="181">
        <f>ROUND(I123*H123,2)</f>
        <v>0</v>
      </c>
      <c r="K123" s="177" t="s">
        <v>245</v>
      </c>
      <c r="L123" s="40"/>
      <c r="M123" s="182" t="s">
        <v>3</v>
      </c>
      <c r="N123" s="183" t="s">
        <v>45</v>
      </c>
      <c r="O123" s="73"/>
      <c r="P123" s="184">
        <f>O123*H123</f>
        <v>0</v>
      </c>
      <c r="Q123" s="184">
        <v>1.98</v>
      </c>
      <c r="R123" s="184">
        <f>Q123*H123</f>
        <v>262.15199999999999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246</v>
      </c>
      <c r="AT123" s="186" t="s">
        <v>241</v>
      </c>
      <c r="AU123" s="186" t="s">
        <v>86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673</v>
      </c>
    </row>
    <row r="124" s="13" customFormat="1">
      <c r="A124" s="13"/>
      <c r="B124" s="188"/>
      <c r="C124" s="13"/>
      <c r="D124" s="189" t="s">
        <v>248</v>
      </c>
      <c r="E124" s="190" t="s">
        <v>3</v>
      </c>
      <c r="F124" s="191" t="s">
        <v>256</v>
      </c>
      <c r="G124" s="13"/>
      <c r="H124" s="190" t="s">
        <v>3</v>
      </c>
      <c r="I124" s="192"/>
      <c r="J124" s="13"/>
      <c r="K124" s="13"/>
      <c r="L124" s="188"/>
      <c r="M124" s="193"/>
      <c r="N124" s="194"/>
      <c r="O124" s="194"/>
      <c r="P124" s="194"/>
      <c r="Q124" s="194"/>
      <c r="R124" s="194"/>
      <c r="S124" s="194"/>
      <c r="T124" s="195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190" t="s">
        <v>248</v>
      </c>
      <c r="AU124" s="190" t="s">
        <v>86</v>
      </c>
      <c r="AV124" s="13" t="s">
        <v>80</v>
      </c>
      <c r="AW124" s="13" t="s">
        <v>33</v>
      </c>
      <c r="AX124" s="13" t="s">
        <v>73</v>
      </c>
      <c r="AY124" s="190" t="s">
        <v>239</v>
      </c>
    </row>
    <row r="125" s="14" customFormat="1">
      <c r="A125" s="14"/>
      <c r="B125" s="196"/>
      <c r="C125" s="14"/>
      <c r="D125" s="189" t="s">
        <v>248</v>
      </c>
      <c r="E125" s="197" t="s">
        <v>3</v>
      </c>
      <c r="F125" s="198" t="s">
        <v>674</v>
      </c>
      <c r="G125" s="14"/>
      <c r="H125" s="199">
        <v>132.40000000000001</v>
      </c>
      <c r="I125" s="200"/>
      <c r="J125" s="14"/>
      <c r="K125" s="14"/>
      <c r="L125" s="196"/>
      <c r="M125" s="201"/>
      <c r="N125" s="202"/>
      <c r="O125" s="202"/>
      <c r="P125" s="202"/>
      <c r="Q125" s="202"/>
      <c r="R125" s="202"/>
      <c r="S125" s="202"/>
      <c r="T125" s="20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197" t="s">
        <v>248</v>
      </c>
      <c r="AU125" s="197" t="s">
        <v>86</v>
      </c>
      <c r="AV125" s="14" t="s">
        <v>86</v>
      </c>
      <c r="AW125" s="14" t="s">
        <v>33</v>
      </c>
      <c r="AX125" s="14" t="s">
        <v>73</v>
      </c>
      <c r="AY125" s="197" t="s">
        <v>239</v>
      </c>
    </row>
    <row r="126" s="15" customFormat="1">
      <c r="A126" s="15"/>
      <c r="B126" s="204"/>
      <c r="C126" s="15"/>
      <c r="D126" s="189" t="s">
        <v>248</v>
      </c>
      <c r="E126" s="205" t="s">
        <v>3</v>
      </c>
      <c r="F126" s="206" t="s">
        <v>251</v>
      </c>
      <c r="G126" s="15"/>
      <c r="H126" s="207">
        <v>132.40000000000001</v>
      </c>
      <c r="I126" s="208"/>
      <c r="J126" s="15"/>
      <c r="K126" s="15"/>
      <c r="L126" s="204"/>
      <c r="M126" s="209"/>
      <c r="N126" s="210"/>
      <c r="O126" s="210"/>
      <c r="P126" s="210"/>
      <c r="Q126" s="210"/>
      <c r="R126" s="210"/>
      <c r="S126" s="210"/>
      <c r="T126" s="211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05" t="s">
        <v>248</v>
      </c>
      <c r="AU126" s="205" t="s">
        <v>86</v>
      </c>
      <c r="AV126" s="15" t="s">
        <v>246</v>
      </c>
      <c r="AW126" s="15" t="s">
        <v>33</v>
      </c>
      <c r="AX126" s="15" t="s">
        <v>80</v>
      </c>
      <c r="AY126" s="205" t="s">
        <v>239</v>
      </c>
    </row>
    <row r="127" s="12" customFormat="1" ht="22.8" customHeight="1">
      <c r="A127" s="12"/>
      <c r="B127" s="161"/>
      <c r="C127" s="12"/>
      <c r="D127" s="162" t="s">
        <v>72</v>
      </c>
      <c r="E127" s="172" t="s">
        <v>117</v>
      </c>
      <c r="F127" s="172" t="s">
        <v>521</v>
      </c>
      <c r="G127" s="12"/>
      <c r="H127" s="12"/>
      <c r="I127" s="164"/>
      <c r="J127" s="173">
        <f>BK127</f>
        <v>0</v>
      </c>
      <c r="K127" s="12"/>
      <c r="L127" s="161"/>
      <c r="M127" s="166"/>
      <c r="N127" s="167"/>
      <c r="O127" s="167"/>
      <c r="P127" s="168">
        <f>SUM(P128:P285)</f>
        <v>0</v>
      </c>
      <c r="Q127" s="167"/>
      <c r="R127" s="168">
        <f>SUM(R128:R285)</f>
        <v>1057.2361132600001</v>
      </c>
      <c r="S127" s="167"/>
      <c r="T127" s="169">
        <f>SUM(T128:T285)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2" t="s">
        <v>80</v>
      </c>
      <c r="AT127" s="170" t="s">
        <v>72</v>
      </c>
      <c r="AU127" s="170" t="s">
        <v>80</v>
      </c>
      <c r="AY127" s="162" t="s">
        <v>239</v>
      </c>
      <c r="BK127" s="171">
        <f>SUM(BK128:BK285)</f>
        <v>0</v>
      </c>
    </row>
    <row r="128" s="2" customFormat="1" ht="44.25" customHeight="1">
      <c r="A128" s="39"/>
      <c r="B128" s="174"/>
      <c r="C128" s="175" t="s">
        <v>271</v>
      </c>
      <c r="D128" s="175" t="s">
        <v>241</v>
      </c>
      <c r="E128" s="176" t="s">
        <v>675</v>
      </c>
      <c r="F128" s="177" t="s">
        <v>676</v>
      </c>
      <c r="G128" s="178" t="s">
        <v>254</v>
      </c>
      <c r="H128" s="179">
        <v>626.44100000000003</v>
      </c>
      <c r="I128" s="180"/>
      <c r="J128" s="181">
        <f>ROUND(I128*H128,2)</f>
        <v>0</v>
      </c>
      <c r="K128" s="177" t="s">
        <v>245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1.2397800000000001</v>
      </c>
      <c r="R128" s="184">
        <f>Q128*H128</f>
        <v>776.64902298000015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246</v>
      </c>
      <c r="AT128" s="186" t="s">
        <v>241</v>
      </c>
      <c r="AU128" s="186" t="s">
        <v>86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677</v>
      </c>
    </row>
    <row r="129" s="13" customFormat="1">
      <c r="A129" s="13"/>
      <c r="B129" s="188"/>
      <c r="C129" s="13"/>
      <c r="D129" s="189" t="s">
        <v>248</v>
      </c>
      <c r="E129" s="190" t="s">
        <v>3</v>
      </c>
      <c r="F129" s="191" t="s">
        <v>678</v>
      </c>
      <c r="G129" s="13"/>
      <c r="H129" s="190" t="s">
        <v>3</v>
      </c>
      <c r="I129" s="192"/>
      <c r="J129" s="13"/>
      <c r="K129" s="13"/>
      <c r="L129" s="188"/>
      <c r="M129" s="193"/>
      <c r="N129" s="194"/>
      <c r="O129" s="194"/>
      <c r="P129" s="194"/>
      <c r="Q129" s="194"/>
      <c r="R129" s="194"/>
      <c r="S129" s="194"/>
      <c r="T129" s="195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190" t="s">
        <v>248</v>
      </c>
      <c r="AU129" s="190" t="s">
        <v>86</v>
      </c>
      <c r="AV129" s="13" t="s">
        <v>80</v>
      </c>
      <c r="AW129" s="13" t="s">
        <v>33</v>
      </c>
      <c r="AX129" s="13" t="s">
        <v>73</v>
      </c>
      <c r="AY129" s="190" t="s">
        <v>239</v>
      </c>
    </row>
    <row r="130" s="14" customFormat="1">
      <c r="A130" s="14"/>
      <c r="B130" s="196"/>
      <c r="C130" s="14"/>
      <c r="D130" s="189" t="s">
        <v>248</v>
      </c>
      <c r="E130" s="197" t="s">
        <v>3</v>
      </c>
      <c r="F130" s="198" t="s">
        <v>679</v>
      </c>
      <c r="G130" s="14"/>
      <c r="H130" s="199">
        <v>169.703</v>
      </c>
      <c r="I130" s="200"/>
      <c r="J130" s="14"/>
      <c r="K130" s="14"/>
      <c r="L130" s="196"/>
      <c r="M130" s="201"/>
      <c r="N130" s="202"/>
      <c r="O130" s="202"/>
      <c r="P130" s="202"/>
      <c r="Q130" s="202"/>
      <c r="R130" s="202"/>
      <c r="S130" s="202"/>
      <c r="T130" s="20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197" t="s">
        <v>248</v>
      </c>
      <c r="AU130" s="197" t="s">
        <v>86</v>
      </c>
      <c r="AV130" s="14" t="s">
        <v>86</v>
      </c>
      <c r="AW130" s="14" t="s">
        <v>33</v>
      </c>
      <c r="AX130" s="14" t="s">
        <v>73</v>
      </c>
      <c r="AY130" s="197" t="s">
        <v>239</v>
      </c>
    </row>
    <row r="131" s="14" customFormat="1">
      <c r="A131" s="14"/>
      <c r="B131" s="196"/>
      <c r="C131" s="14"/>
      <c r="D131" s="189" t="s">
        <v>248</v>
      </c>
      <c r="E131" s="197" t="s">
        <v>3</v>
      </c>
      <c r="F131" s="198" t="s">
        <v>680</v>
      </c>
      <c r="G131" s="14"/>
      <c r="H131" s="199">
        <v>64.552000000000007</v>
      </c>
      <c r="I131" s="200"/>
      <c r="J131" s="14"/>
      <c r="K131" s="14"/>
      <c r="L131" s="196"/>
      <c r="M131" s="201"/>
      <c r="N131" s="202"/>
      <c r="O131" s="202"/>
      <c r="P131" s="202"/>
      <c r="Q131" s="202"/>
      <c r="R131" s="202"/>
      <c r="S131" s="202"/>
      <c r="T131" s="20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7" t="s">
        <v>248</v>
      </c>
      <c r="AU131" s="197" t="s">
        <v>86</v>
      </c>
      <c r="AV131" s="14" t="s">
        <v>86</v>
      </c>
      <c r="AW131" s="14" t="s">
        <v>33</v>
      </c>
      <c r="AX131" s="14" t="s">
        <v>73</v>
      </c>
      <c r="AY131" s="197" t="s">
        <v>239</v>
      </c>
    </row>
    <row r="132" s="14" customFormat="1">
      <c r="A132" s="14"/>
      <c r="B132" s="196"/>
      <c r="C132" s="14"/>
      <c r="D132" s="189" t="s">
        <v>248</v>
      </c>
      <c r="E132" s="197" t="s">
        <v>3</v>
      </c>
      <c r="F132" s="198" t="s">
        <v>681</v>
      </c>
      <c r="G132" s="14"/>
      <c r="H132" s="199">
        <v>3.8439999999999999</v>
      </c>
      <c r="I132" s="200"/>
      <c r="J132" s="14"/>
      <c r="K132" s="14"/>
      <c r="L132" s="196"/>
      <c r="M132" s="201"/>
      <c r="N132" s="202"/>
      <c r="O132" s="202"/>
      <c r="P132" s="202"/>
      <c r="Q132" s="202"/>
      <c r="R132" s="202"/>
      <c r="S132" s="202"/>
      <c r="T132" s="20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7" t="s">
        <v>248</v>
      </c>
      <c r="AU132" s="197" t="s">
        <v>86</v>
      </c>
      <c r="AV132" s="14" t="s">
        <v>86</v>
      </c>
      <c r="AW132" s="14" t="s">
        <v>33</v>
      </c>
      <c r="AX132" s="14" t="s">
        <v>73</v>
      </c>
      <c r="AY132" s="197" t="s">
        <v>239</v>
      </c>
    </row>
    <row r="133" s="14" customFormat="1">
      <c r="A133" s="14"/>
      <c r="B133" s="196"/>
      <c r="C133" s="14"/>
      <c r="D133" s="189" t="s">
        <v>248</v>
      </c>
      <c r="E133" s="197" t="s">
        <v>3</v>
      </c>
      <c r="F133" s="198" t="s">
        <v>682</v>
      </c>
      <c r="G133" s="14"/>
      <c r="H133" s="199">
        <v>7.75</v>
      </c>
      <c r="I133" s="200"/>
      <c r="J133" s="14"/>
      <c r="K133" s="14"/>
      <c r="L133" s="196"/>
      <c r="M133" s="201"/>
      <c r="N133" s="202"/>
      <c r="O133" s="202"/>
      <c r="P133" s="202"/>
      <c r="Q133" s="202"/>
      <c r="R133" s="202"/>
      <c r="S133" s="202"/>
      <c r="T133" s="20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197" t="s">
        <v>248</v>
      </c>
      <c r="AU133" s="197" t="s">
        <v>86</v>
      </c>
      <c r="AV133" s="14" t="s">
        <v>86</v>
      </c>
      <c r="AW133" s="14" t="s">
        <v>33</v>
      </c>
      <c r="AX133" s="14" t="s">
        <v>73</v>
      </c>
      <c r="AY133" s="197" t="s">
        <v>239</v>
      </c>
    </row>
    <row r="134" s="13" customFormat="1">
      <c r="A134" s="13"/>
      <c r="B134" s="188"/>
      <c r="C134" s="13"/>
      <c r="D134" s="189" t="s">
        <v>248</v>
      </c>
      <c r="E134" s="190" t="s">
        <v>3</v>
      </c>
      <c r="F134" s="191" t="s">
        <v>683</v>
      </c>
      <c r="G134" s="13"/>
      <c r="H134" s="190" t="s">
        <v>3</v>
      </c>
      <c r="I134" s="192"/>
      <c r="J134" s="13"/>
      <c r="K134" s="13"/>
      <c r="L134" s="188"/>
      <c r="M134" s="193"/>
      <c r="N134" s="194"/>
      <c r="O134" s="194"/>
      <c r="P134" s="194"/>
      <c r="Q134" s="194"/>
      <c r="R134" s="194"/>
      <c r="S134" s="194"/>
      <c r="T134" s="195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190" t="s">
        <v>248</v>
      </c>
      <c r="AU134" s="190" t="s">
        <v>86</v>
      </c>
      <c r="AV134" s="13" t="s">
        <v>80</v>
      </c>
      <c r="AW134" s="13" t="s">
        <v>33</v>
      </c>
      <c r="AX134" s="13" t="s">
        <v>73</v>
      </c>
      <c r="AY134" s="190" t="s">
        <v>239</v>
      </c>
    </row>
    <row r="135" s="14" customFormat="1">
      <c r="A135" s="14"/>
      <c r="B135" s="196"/>
      <c r="C135" s="14"/>
      <c r="D135" s="189" t="s">
        <v>248</v>
      </c>
      <c r="E135" s="197" t="s">
        <v>3</v>
      </c>
      <c r="F135" s="198" t="s">
        <v>684</v>
      </c>
      <c r="G135" s="14"/>
      <c r="H135" s="199">
        <v>-2.5870000000000002</v>
      </c>
      <c r="I135" s="200"/>
      <c r="J135" s="14"/>
      <c r="K135" s="14"/>
      <c r="L135" s="196"/>
      <c r="M135" s="201"/>
      <c r="N135" s="202"/>
      <c r="O135" s="202"/>
      <c r="P135" s="202"/>
      <c r="Q135" s="202"/>
      <c r="R135" s="202"/>
      <c r="S135" s="202"/>
      <c r="T135" s="20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197" t="s">
        <v>248</v>
      </c>
      <c r="AU135" s="197" t="s">
        <v>86</v>
      </c>
      <c r="AV135" s="14" t="s">
        <v>86</v>
      </c>
      <c r="AW135" s="14" t="s">
        <v>33</v>
      </c>
      <c r="AX135" s="14" t="s">
        <v>73</v>
      </c>
      <c r="AY135" s="197" t="s">
        <v>239</v>
      </c>
    </row>
    <row r="136" s="14" customFormat="1">
      <c r="A136" s="14"/>
      <c r="B136" s="196"/>
      <c r="C136" s="14"/>
      <c r="D136" s="189" t="s">
        <v>248</v>
      </c>
      <c r="E136" s="197" t="s">
        <v>3</v>
      </c>
      <c r="F136" s="198" t="s">
        <v>685</v>
      </c>
      <c r="G136" s="14"/>
      <c r="H136" s="199">
        <v>-0.58799999999999997</v>
      </c>
      <c r="I136" s="200"/>
      <c r="J136" s="14"/>
      <c r="K136" s="14"/>
      <c r="L136" s="196"/>
      <c r="M136" s="201"/>
      <c r="N136" s="202"/>
      <c r="O136" s="202"/>
      <c r="P136" s="202"/>
      <c r="Q136" s="202"/>
      <c r="R136" s="202"/>
      <c r="S136" s="202"/>
      <c r="T136" s="20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197" t="s">
        <v>248</v>
      </c>
      <c r="AU136" s="197" t="s">
        <v>86</v>
      </c>
      <c r="AV136" s="14" t="s">
        <v>86</v>
      </c>
      <c r="AW136" s="14" t="s">
        <v>33</v>
      </c>
      <c r="AX136" s="14" t="s">
        <v>73</v>
      </c>
      <c r="AY136" s="197" t="s">
        <v>239</v>
      </c>
    </row>
    <row r="137" s="14" customFormat="1">
      <c r="A137" s="14"/>
      <c r="B137" s="196"/>
      <c r="C137" s="14"/>
      <c r="D137" s="189" t="s">
        <v>248</v>
      </c>
      <c r="E137" s="197" t="s">
        <v>3</v>
      </c>
      <c r="F137" s="198" t="s">
        <v>686</v>
      </c>
      <c r="G137" s="14"/>
      <c r="H137" s="199">
        <v>-28.224</v>
      </c>
      <c r="I137" s="200"/>
      <c r="J137" s="14"/>
      <c r="K137" s="14"/>
      <c r="L137" s="196"/>
      <c r="M137" s="201"/>
      <c r="N137" s="202"/>
      <c r="O137" s="202"/>
      <c r="P137" s="202"/>
      <c r="Q137" s="202"/>
      <c r="R137" s="202"/>
      <c r="S137" s="202"/>
      <c r="T137" s="20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197" t="s">
        <v>248</v>
      </c>
      <c r="AU137" s="197" t="s">
        <v>86</v>
      </c>
      <c r="AV137" s="14" t="s">
        <v>86</v>
      </c>
      <c r="AW137" s="14" t="s">
        <v>33</v>
      </c>
      <c r="AX137" s="14" t="s">
        <v>73</v>
      </c>
      <c r="AY137" s="197" t="s">
        <v>239</v>
      </c>
    </row>
    <row r="138" s="14" customFormat="1">
      <c r="A138" s="14"/>
      <c r="B138" s="196"/>
      <c r="C138" s="14"/>
      <c r="D138" s="189" t="s">
        <v>248</v>
      </c>
      <c r="E138" s="197" t="s">
        <v>3</v>
      </c>
      <c r="F138" s="198" t="s">
        <v>687</v>
      </c>
      <c r="G138" s="14"/>
      <c r="H138" s="199">
        <v>-2.3039999999999998</v>
      </c>
      <c r="I138" s="200"/>
      <c r="J138" s="14"/>
      <c r="K138" s="14"/>
      <c r="L138" s="196"/>
      <c r="M138" s="201"/>
      <c r="N138" s="202"/>
      <c r="O138" s="202"/>
      <c r="P138" s="202"/>
      <c r="Q138" s="202"/>
      <c r="R138" s="202"/>
      <c r="S138" s="202"/>
      <c r="T138" s="20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197" t="s">
        <v>248</v>
      </c>
      <c r="AU138" s="197" t="s">
        <v>86</v>
      </c>
      <c r="AV138" s="14" t="s">
        <v>86</v>
      </c>
      <c r="AW138" s="14" t="s">
        <v>33</v>
      </c>
      <c r="AX138" s="14" t="s">
        <v>73</v>
      </c>
      <c r="AY138" s="197" t="s">
        <v>239</v>
      </c>
    </row>
    <row r="139" s="14" customFormat="1">
      <c r="A139" s="14"/>
      <c r="B139" s="196"/>
      <c r="C139" s="14"/>
      <c r="D139" s="189" t="s">
        <v>248</v>
      </c>
      <c r="E139" s="197" t="s">
        <v>3</v>
      </c>
      <c r="F139" s="198" t="s">
        <v>688</v>
      </c>
      <c r="G139" s="14"/>
      <c r="H139" s="199">
        <v>-0.38400000000000001</v>
      </c>
      <c r="I139" s="200"/>
      <c r="J139" s="14"/>
      <c r="K139" s="14"/>
      <c r="L139" s="196"/>
      <c r="M139" s="201"/>
      <c r="N139" s="202"/>
      <c r="O139" s="202"/>
      <c r="P139" s="202"/>
      <c r="Q139" s="202"/>
      <c r="R139" s="202"/>
      <c r="S139" s="202"/>
      <c r="T139" s="20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197" t="s">
        <v>248</v>
      </c>
      <c r="AU139" s="197" t="s">
        <v>86</v>
      </c>
      <c r="AV139" s="14" t="s">
        <v>86</v>
      </c>
      <c r="AW139" s="14" t="s">
        <v>33</v>
      </c>
      <c r="AX139" s="14" t="s">
        <v>73</v>
      </c>
      <c r="AY139" s="197" t="s">
        <v>239</v>
      </c>
    </row>
    <row r="140" s="14" customFormat="1">
      <c r="A140" s="14"/>
      <c r="B140" s="196"/>
      <c r="C140" s="14"/>
      <c r="D140" s="189" t="s">
        <v>248</v>
      </c>
      <c r="E140" s="197" t="s">
        <v>3</v>
      </c>
      <c r="F140" s="198" t="s">
        <v>685</v>
      </c>
      <c r="G140" s="14"/>
      <c r="H140" s="199">
        <v>-0.58799999999999997</v>
      </c>
      <c r="I140" s="200"/>
      <c r="J140" s="14"/>
      <c r="K140" s="14"/>
      <c r="L140" s="196"/>
      <c r="M140" s="201"/>
      <c r="N140" s="202"/>
      <c r="O140" s="202"/>
      <c r="P140" s="202"/>
      <c r="Q140" s="202"/>
      <c r="R140" s="202"/>
      <c r="S140" s="202"/>
      <c r="T140" s="20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197" t="s">
        <v>248</v>
      </c>
      <c r="AU140" s="197" t="s">
        <v>86</v>
      </c>
      <c r="AV140" s="14" t="s">
        <v>86</v>
      </c>
      <c r="AW140" s="14" t="s">
        <v>33</v>
      </c>
      <c r="AX140" s="14" t="s">
        <v>73</v>
      </c>
      <c r="AY140" s="197" t="s">
        <v>239</v>
      </c>
    </row>
    <row r="141" s="14" customFormat="1">
      <c r="A141" s="14"/>
      <c r="B141" s="196"/>
      <c r="C141" s="14"/>
      <c r="D141" s="189" t="s">
        <v>248</v>
      </c>
      <c r="E141" s="197" t="s">
        <v>3</v>
      </c>
      <c r="F141" s="198" t="s">
        <v>689</v>
      </c>
      <c r="G141" s="14"/>
      <c r="H141" s="199">
        <v>-0.55800000000000005</v>
      </c>
      <c r="I141" s="200"/>
      <c r="J141" s="14"/>
      <c r="K141" s="14"/>
      <c r="L141" s="196"/>
      <c r="M141" s="201"/>
      <c r="N141" s="202"/>
      <c r="O141" s="202"/>
      <c r="P141" s="202"/>
      <c r="Q141" s="202"/>
      <c r="R141" s="202"/>
      <c r="S141" s="202"/>
      <c r="T141" s="20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7" t="s">
        <v>248</v>
      </c>
      <c r="AU141" s="197" t="s">
        <v>86</v>
      </c>
      <c r="AV141" s="14" t="s">
        <v>86</v>
      </c>
      <c r="AW141" s="14" t="s">
        <v>33</v>
      </c>
      <c r="AX141" s="14" t="s">
        <v>73</v>
      </c>
      <c r="AY141" s="197" t="s">
        <v>239</v>
      </c>
    </row>
    <row r="142" s="14" customFormat="1">
      <c r="A142" s="14"/>
      <c r="B142" s="196"/>
      <c r="C142" s="14"/>
      <c r="D142" s="189" t="s">
        <v>248</v>
      </c>
      <c r="E142" s="197" t="s">
        <v>3</v>
      </c>
      <c r="F142" s="198" t="s">
        <v>690</v>
      </c>
      <c r="G142" s="14"/>
      <c r="H142" s="199">
        <v>-7.5330000000000004</v>
      </c>
      <c r="I142" s="200"/>
      <c r="J142" s="14"/>
      <c r="K142" s="14"/>
      <c r="L142" s="196"/>
      <c r="M142" s="201"/>
      <c r="N142" s="202"/>
      <c r="O142" s="202"/>
      <c r="P142" s="202"/>
      <c r="Q142" s="202"/>
      <c r="R142" s="202"/>
      <c r="S142" s="202"/>
      <c r="T142" s="20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7" t="s">
        <v>248</v>
      </c>
      <c r="AU142" s="197" t="s">
        <v>86</v>
      </c>
      <c r="AV142" s="14" t="s">
        <v>86</v>
      </c>
      <c r="AW142" s="14" t="s">
        <v>33</v>
      </c>
      <c r="AX142" s="14" t="s">
        <v>73</v>
      </c>
      <c r="AY142" s="197" t="s">
        <v>239</v>
      </c>
    </row>
    <row r="143" s="13" customFormat="1">
      <c r="A143" s="13"/>
      <c r="B143" s="188"/>
      <c r="C143" s="13"/>
      <c r="D143" s="189" t="s">
        <v>248</v>
      </c>
      <c r="E143" s="190" t="s">
        <v>3</v>
      </c>
      <c r="F143" s="191" t="s">
        <v>691</v>
      </c>
      <c r="G143" s="13"/>
      <c r="H143" s="190" t="s">
        <v>3</v>
      </c>
      <c r="I143" s="192"/>
      <c r="J143" s="13"/>
      <c r="K143" s="13"/>
      <c r="L143" s="188"/>
      <c r="M143" s="193"/>
      <c r="N143" s="194"/>
      <c r="O143" s="194"/>
      <c r="P143" s="194"/>
      <c r="Q143" s="194"/>
      <c r="R143" s="194"/>
      <c r="S143" s="194"/>
      <c r="T143" s="195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190" t="s">
        <v>248</v>
      </c>
      <c r="AU143" s="190" t="s">
        <v>86</v>
      </c>
      <c r="AV143" s="13" t="s">
        <v>80</v>
      </c>
      <c r="AW143" s="13" t="s">
        <v>33</v>
      </c>
      <c r="AX143" s="13" t="s">
        <v>73</v>
      </c>
      <c r="AY143" s="190" t="s">
        <v>239</v>
      </c>
    </row>
    <row r="144" s="14" customFormat="1">
      <c r="A144" s="14"/>
      <c r="B144" s="196"/>
      <c r="C144" s="14"/>
      <c r="D144" s="189" t="s">
        <v>248</v>
      </c>
      <c r="E144" s="197" t="s">
        <v>3</v>
      </c>
      <c r="F144" s="198" t="s">
        <v>692</v>
      </c>
      <c r="G144" s="14"/>
      <c r="H144" s="199">
        <v>-6.8680000000000003</v>
      </c>
      <c r="I144" s="200"/>
      <c r="J144" s="14"/>
      <c r="K144" s="14"/>
      <c r="L144" s="196"/>
      <c r="M144" s="201"/>
      <c r="N144" s="202"/>
      <c r="O144" s="202"/>
      <c r="P144" s="202"/>
      <c r="Q144" s="202"/>
      <c r="R144" s="202"/>
      <c r="S144" s="202"/>
      <c r="T144" s="20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197" t="s">
        <v>248</v>
      </c>
      <c r="AU144" s="197" t="s">
        <v>86</v>
      </c>
      <c r="AV144" s="14" t="s">
        <v>86</v>
      </c>
      <c r="AW144" s="14" t="s">
        <v>33</v>
      </c>
      <c r="AX144" s="14" t="s">
        <v>73</v>
      </c>
      <c r="AY144" s="197" t="s">
        <v>239</v>
      </c>
    </row>
    <row r="145" s="13" customFormat="1">
      <c r="A145" s="13"/>
      <c r="B145" s="188"/>
      <c r="C145" s="13"/>
      <c r="D145" s="189" t="s">
        <v>248</v>
      </c>
      <c r="E145" s="190" t="s">
        <v>3</v>
      </c>
      <c r="F145" s="191" t="s">
        <v>693</v>
      </c>
      <c r="G145" s="13"/>
      <c r="H145" s="190" t="s">
        <v>3</v>
      </c>
      <c r="I145" s="192"/>
      <c r="J145" s="13"/>
      <c r="K145" s="13"/>
      <c r="L145" s="188"/>
      <c r="M145" s="193"/>
      <c r="N145" s="194"/>
      <c r="O145" s="194"/>
      <c r="P145" s="194"/>
      <c r="Q145" s="194"/>
      <c r="R145" s="194"/>
      <c r="S145" s="194"/>
      <c r="T145" s="195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90" t="s">
        <v>248</v>
      </c>
      <c r="AU145" s="190" t="s">
        <v>86</v>
      </c>
      <c r="AV145" s="13" t="s">
        <v>80</v>
      </c>
      <c r="AW145" s="13" t="s">
        <v>33</v>
      </c>
      <c r="AX145" s="13" t="s">
        <v>73</v>
      </c>
      <c r="AY145" s="190" t="s">
        <v>239</v>
      </c>
    </row>
    <row r="146" s="14" customFormat="1">
      <c r="A146" s="14"/>
      <c r="B146" s="196"/>
      <c r="C146" s="14"/>
      <c r="D146" s="189" t="s">
        <v>248</v>
      </c>
      <c r="E146" s="197" t="s">
        <v>3</v>
      </c>
      <c r="F146" s="198" t="s">
        <v>694</v>
      </c>
      <c r="G146" s="14"/>
      <c r="H146" s="199">
        <v>-6.6529999999999996</v>
      </c>
      <c r="I146" s="200"/>
      <c r="J146" s="14"/>
      <c r="K146" s="14"/>
      <c r="L146" s="196"/>
      <c r="M146" s="201"/>
      <c r="N146" s="202"/>
      <c r="O146" s="202"/>
      <c r="P146" s="202"/>
      <c r="Q146" s="202"/>
      <c r="R146" s="202"/>
      <c r="S146" s="202"/>
      <c r="T146" s="20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197" t="s">
        <v>248</v>
      </c>
      <c r="AU146" s="197" t="s">
        <v>86</v>
      </c>
      <c r="AV146" s="14" t="s">
        <v>86</v>
      </c>
      <c r="AW146" s="14" t="s">
        <v>33</v>
      </c>
      <c r="AX146" s="14" t="s">
        <v>73</v>
      </c>
      <c r="AY146" s="197" t="s">
        <v>239</v>
      </c>
    </row>
    <row r="147" s="16" customFormat="1">
      <c r="A147" s="16"/>
      <c r="B147" s="239"/>
      <c r="C147" s="16"/>
      <c r="D147" s="189" t="s">
        <v>248</v>
      </c>
      <c r="E147" s="240" t="s">
        <v>3</v>
      </c>
      <c r="F147" s="241" t="s">
        <v>695</v>
      </c>
      <c r="G147" s="16"/>
      <c r="H147" s="242">
        <v>189.56200000000001</v>
      </c>
      <c r="I147" s="243"/>
      <c r="J147" s="16"/>
      <c r="K147" s="16"/>
      <c r="L147" s="239"/>
      <c r="M147" s="244"/>
      <c r="N147" s="245"/>
      <c r="O147" s="245"/>
      <c r="P147" s="245"/>
      <c r="Q147" s="245"/>
      <c r="R147" s="245"/>
      <c r="S147" s="245"/>
      <c r="T147" s="24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240" t="s">
        <v>248</v>
      </c>
      <c r="AU147" s="240" t="s">
        <v>86</v>
      </c>
      <c r="AV147" s="16" t="s">
        <v>117</v>
      </c>
      <c r="AW147" s="16" t="s">
        <v>33</v>
      </c>
      <c r="AX147" s="16" t="s">
        <v>73</v>
      </c>
      <c r="AY147" s="240" t="s">
        <v>239</v>
      </c>
    </row>
    <row r="148" s="13" customFormat="1">
      <c r="A148" s="13"/>
      <c r="B148" s="188"/>
      <c r="C148" s="13"/>
      <c r="D148" s="189" t="s">
        <v>248</v>
      </c>
      <c r="E148" s="190" t="s">
        <v>3</v>
      </c>
      <c r="F148" s="191" t="s">
        <v>696</v>
      </c>
      <c r="G148" s="13"/>
      <c r="H148" s="190" t="s">
        <v>3</v>
      </c>
      <c r="I148" s="192"/>
      <c r="J148" s="13"/>
      <c r="K148" s="13"/>
      <c r="L148" s="188"/>
      <c r="M148" s="193"/>
      <c r="N148" s="194"/>
      <c r="O148" s="194"/>
      <c r="P148" s="194"/>
      <c r="Q148" s="194"/>
      <c r="R148" s="194"/>
      <c r="S148" s="194"/>
      <c r="T148" s="195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90" t="s">
        <v>248</v>
      </c>
      <c r="AU148" s="190" t="s">
        <v>86</v>
      </c>
      <c r="AV148" s="13" t="s">
        <v>80</v>
      </c>
      <c r="AW148" s="13" t="s">
        <v>33</v>
      </c>
      <c r="AX148" s="13" t="s">
        <v>73</v>
      </c>
      <c r="AY148" s="190" t="s">
        <v>239</v>
      </c>
    </row>
    <row r="149" s="14" customFormat="1">
      <c r="A149" s="14"/>
      <c r="B149" s="196"/>
      <c r="C149" s="14"/>
      <c r="D149" s="189" t="s">
        <v>248</v>
      </c>
      <c r="E149" s="197" t="s">
        <v>3</v>
      </c>
      <c r="F149" s="198" t="s">
        <v>679</v>
      </c>
      <c r="G149" s="14"/>
      <c r="H149" s="199">
        <v>169.703</v>
      </c>
      <c r="I149" s="200"/>
      <c r="J149" s="14"/>
      <c r="K149" s="14"/>
      <c r="L149" s="196"/>
      <c r="M149" s="201"/>
      <c r="N149" s="202"/>
      <c r="O149" s="202"/>
      <c r="P149" s="202"/>
      <c r="Q149" s="202"/>
      <c r="R149" s="202"/>
      <c r="S149" s="202"/>
      <c r="T149" s="20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7" t="s">
        <v>248</v>
      </c>
      <c r="AU149" s="197" t="s">
        <v>86</v>
      </c>
      <c r="AV149" s="14" t="s">
        <v>86</v>
      </c>
      <c r="AW149" s="14" t="s">
        <v>33</v>
      </c>
      <c r="AX149" s="14" t="s">
        <v>73</v>
      </c>
      <c r="AY149" s="197" t="s">
        <v>239</v>
      </c>
    </row>
    <row r="150" s="14" customFormat="1">
      <c r="A150" s="14"/>
      <c r="B150" s="196"/>
      <c r="C150" s="14"/>
      <c r="D150" s="189" t="s">
        <v>248</v>
      </c>
      <c r="E150" s="197" t="s">
        <v>3</v>
      </c>
      <c r="F150" s="198" t="s">
        <v>680</v>
      </c>
      <c r="G150" s="14"/>
      <c r="H150" s="199">
        <v>64.552000000000007</v>
      </c>
      <c r="I150" s="200"/>
      <c r="J150" s="14"/>
      <c r="K150" s="14"/>
      <c r="L150" s="196"/>
      <c r="M150" s="201"/>
      <c r="N150" s="202"/>
      <c r="O150" s="202"/>
      <c r="P150" s="202"/>
      <c r="Q150" s="202"/>
      <c r="R150" s="202"/>
      <c r="S150" s="202"/>
      <c r="T150" s="20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197" t="s">
        <v>248</v>
      </c>
      <c r="AU150" s="197" t="s">
        <v>86</v>
      </c>
      <c r="AV150" s="14" t="s">
        <v>86</v>
      </c>
      <c r="AW150" s="14" t="s">
        <v>33</v>
      </c>
      <c r="AX150" s="14" t="s">
        <v>73</v>
      </c>
      <c r="AY150" s="197" t="s">
        <v>239</v>
      </c>
    </row>
    <row r="151" s="14" customFormat="1">
      <c r="A151" s="14"/>
      <c r="B151" s="196"/>
      <c r="C151" s="14"/>
      <c r="D151" s="189" t="s">
        <v>248</v>
      </c>
      <c r="E151" s="197" t="s">
        <v>3</v>
      </c>
      <c r="F151" s="198" t="s">
        <v>681</v>
      </c>
      <c r="G151" s="14"/>
      <c r="H151" s="199">
        <v>3.8439999999999999</v>
      </c>
      <c r="I151" s="200"/>
      <c r="J151" s="14"/>
      <c r="K151" s="14"/>
      <c r="L151" s="196"/>
      <c r="M151" s="201"/>
      <c r="N151" s="202"/>
      <c r="O151" s="202"/>
      <c r="P151" s="202"/>
      <c r="Q151" s="202"/>
      <c r="R151" s="202"/>
      <c r="S151" s="202"/>
      <c r="T151" s="20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197" t="s">
        <v>248</v>
      </c>
      <c r="AU151" s="197" t="s">
        <v>86</v>
      </c>
      <c r="AV151" s="14" t="s">
        <v>86</v>
      </c>
      <c r="AW151" s="14" t="s">
        <v>33</v>
      </c>
      <c r="AX151" s="14" t="s">
        <v>73</v>
      </c>
      <c r="AY151" s="197" t="s">
        <v>239</v>
      </c>
    </row>
    <row r="152" s="14" customFormat="1">
      <c r="A152" s="14"/>
      <c r="B152" s="196"/>
      <c r="C152" s="14"/>
      <c r="D152" s="189" t="s">
        <v>248</v>
      </c>
      <c r="E152" s="197" t="s">
        <v>3</v>
      </c>
      <c r="F152" s="198" t="s">
        <v>697</v>
      </c>
      <c r="G152" s="14"/>
      <c r="H152" s="199">
        <v>27.125</v>
      </c>
      <c r="I152" s="200"/>
      <c r="J152" s="14"/>
      <c r="K152" s="14"/>
      <c r="L152" s="196"/>
      <c r="M152" s="201"/>
      <c r="N152" s="202"/>
      <c r="O152" s="202"/>
      <c r="P152" s="202"/>
      <c r="Q152" s="202"/>
      <c r="R152" s="202"/>
      <c r="S152" s="202"/>
      <c r="T152" s="20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197" t="s">
        <v>248</v>
      </c>
      <c r="AU152" s="197" t="s">
        <v>86</v>
      </c>
      <c r="AV152" s="14" t="s">
        <v>86</v>
      </c>
      <c r="AW152" s="14" t="s">
        <v>33</v>
      </c>
      <c r="AX152" s="14" t="s">
        <v>73</v>
      </c>
      <c r="AY152" s="197" t="s">
        <v>239</v>
      </c>
    </row>
    <row r="153" s="13" customFormat="1">
      <c r="A153" s="13"/>
      <c r="B153" s="188"/>
      <c r="C153" s="13"/>
      <c r="D153" s="189" t="s">
        <v>248</v>
      </c>
      <c r="E153" s="190" t="s">
        <v>3</v>
      </c>
      <c r="F153" s="191" t="s">
        <v>683</v>
      </c>
      <c r="G153" s="13"/>
      <c r="H153" s="190" t="s">
        <v>3</v>
      </c>
      <c r="I153" s="192"/>
      <c r="J153" s="13"/>
      <c r="K153" s="13"/>
      <c r="L153" s="188"/>
      <c r="M153" s="193"/>
      <c r="N153" s="194"/>
      <c r="O153" s="194"/>
      <c r="P153" s="194"/>
      <c r="Q153" s="194"/>
      <c r="R153" s="194"/>
      <c r="S153" s="194"/>
      <c r="T153" s="195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90" t="s">
        <v>248</v>
      </c>
      <c r="AU153" s="190" t="s">
        <v>86</v>
      </c>
      <c r="AV153" s="13" t="s">
        <v>80</v>
      </c>
      <c r="AW153" s="13" t="s">
        <v>33</v>
      </c>
      <c r="AX153" s="13" t="s">
        <v>73</v>
      </c>
      <c r="AY153" s="190" t="s">
        <v>239</v>
      </c>
    </row>
    <row r="154" s="14" customFormat="1">
      <c r="A154" s="14"/>
      <c r="B154" s="196"/>
      <c r="C154" s="14"/>
      <c r="D154" s="189" t="s">
        <v>248</v>
      </c>
      <c r="E154" s="197" t="s">
        <v>3</v>
      </c>
      <c r="F154" s="198" t="s">
        <v>698</v>
      </c>
      <c r="G154" s="14"/>
      <c r="H154" s="199">
        <v>-29.399999999999999</v>
      </c>
      <c r="I154" s="200"/>
      <c r="J154" s="14"/>
      <c r="K154" s="14"/>
      <c r="L154" s="196"/>
      <c r="M154" s="201"/>
      <c r="N154" s="202"/>
      <c r="O154" s="202"/>
      <c r="P154" s="202"/>
      <c r="Q154" s="202"/>
      <c r="R154" s="202"/>
      <c r="S154" s="202"/>
      <c r="T154" s="20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197" t="s">
        <v>248</v>
      </c>
      <c r="AU154" s="197" t="s">
        <v>86</v>
      </c>
      <c r="AV154" s="14" t="s">
        <v>86</v>
      </c>
      <c r="AW154" s="14" t="s">
        <v>33</v>
      </c>
      <c r="AX154" s="14" t="s">
        <v>73</v>
      </c>
      <c r="AY154" s="197" t="s">
        <v>239</v>
      </c>
    </row>
    <row r="155" s="14" customFormat="1">
      <c r="A155" s="14"/>
      <c r="B155" s="196"/>
      <c r="C155" s="14"/>
      <c r="D155" s="189" t="s">
        <v>248</v>
      </c>
      <c r="E155" s="197" t="s">
        <v>3</v>
      </c>
      <c r="F155" s="198" t="s">
        <v>687</v>
      </c>
      <c r="G155" s="14"/>
      <c r="H155" s="199">
        <v>-2.3039999999999998</v>
      </c>
      <c r="I155" s="200"/>
      <c r="J155" s="14"/>
      <c r="K155" s="14"/>
      <c r="L155" s="196"/>
      <c r="M155" s="201"/>
      <c r="N155" s="202"/>
      <c r="O155" s="202"/>
      <c r="P155" s="202"/>
      <c r="Q155" s="202"/>
      <c r="R155" s="202"/>
      <c r="S155" s="202"/>
      <c r="T155" s="20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7" t="s">
        <v>248</v>
      </c>
      <c r="AU155" s="197" t="s">
        <v>86</v>
      </c>
      <c r="AV155" s="14" t="s">
        <v>86</v>
      </c>
      <c r="AW155" s="14" t="s">
        <v>33</v>
      </c>
      <c r="AX155" s="14" t="s">
        <v>73</v>
      </c>
      <c r="AY155" s="197" t="s">
        <v>239</v>
      </c>
    </row>
    <row r="156" s="14" customFormat="1">
      <c r="A156" s="14"/>
      <c r="B156" s="196"/>
      <c r="C156" s="14"/>
      <c r="D156" s="189" t="s">
        <v>248</v>
      </c>
      <c r="E156" s="197" t="s">
        <v>3</v>
      </c>
      <c r="F156" s="198" t="s">
        <v>699</v>
      </c>
      <c r="G156" s="14"/>
      <c r="H156" s="199">
        <v>-10.545999999999999</v>
      </c>
      <c r="I156" s="200"/>
      <c r="J156" s="14"/>
      <c r="K156" s="14"/>
      <c r="L156" s="196"/>
      <c r="M156" s="201"/>
      <c r="N156" s="202"/>
      <c r="O156" s="202"/>
      <c r="P156" s="202"/>
      <c r="Q156" s="202"/>
      <c r="R156" s="202"/>
      <c r="S156" s="202"/>
      <c r="T156" s="20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197" t="s">
        <v>248</v>
      </c>
      <c r="AU156" s="197" t="s">
        <v>86</v>
      </c>
      <c r="AV156" s="14" t="s">
        <v>86</v>
      </c>
      <c r="AW156" s="14" t="s">
        <v>33</v>
      </c>
      <c r="AX156" s="14" t="s">
        <v>73</v>
      </c>
      <c r="AY156" s="197" t="s">
        <v>239</v>
      </c>
    </row>
    <row r="157" s="13" customFormat="1">
      <c r="A157" s="13"/>
      <c r="B157" s="188"/>
      <c r="C157" s="13"/>
      <c r="D157" s="189" t="s">
        <v>248</v>
      </c>
      <c r="E157" s="190" t="s">
        <v>3</v>
      </c>
      <c r="F157" s="191" t="s">
        <v>691</v>
      </c>
      <c r="G157" s="13"/>
      <c r="H157" s="190" t="s">
        <v>3</v>
      </c>
      <c r="I157" s="192"/>
      <c r="J157" s="13"/>
      <c r="K157" s="13"/>
      <c r="L157" s="188"/>
      <c r="M157" s="193"/>
      <c r="N157" s="194"/>
      <c r="O157" s="194"/>
      <c r="P157" s="194"/>
      <c r="Q157" s="194"/>
      <c r="R157" s="194"/>
      <c r="S157" s="194"/>
      <c r="T157" s="195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90" t="s">
        <v>248</v>
      </c>
      <c r="AU157" s="190" t="s">
        <v>86</v>
      </c>
      <c r="AV157" s="13" t="s">
        <v>80</v>
      </c>
      <c r="AW157" s="13" t="s">
        <v>33</v>
      </c>
      <c r="AX157" s="13" t="s">
        <v>73</v>
      </c>
      <c r="AY157" s="190" t="s">
        <v>239</v>
      </c>
    </row>
    <row r="158" s="14" customFormat="1">
      <c r="A158" s="14"/>
      <c r="B158" s="196"/>
      <c r="C158" s="14"/>
      <c r="D158" s="189" t="s">
        <v>248</v>
      </c>
      <c r="E158" s="197" t="s">
        <v>3</v>
      </c>
      <c r="F158" s="198" t="s">
        <v>692</v>
      </c>
      <c r="G158" s="14"/>
      <c r="H158" s="199">
        <v>-6.8680000000000003</v>
      </c>
      <c r="I158" s="200"/>
      <c r="J158" s="14"/>
      <c r="K158" s="14"/>
      <c r="L158" s="196"/>
      <c r="M158" s="201"/>
      <c r="N158" s="202"/>
      <c r="O158" s="202"/>
      <c r="P158" s="202"/>
      <c r="Q158" s="202"/>
      <c r="R158" s="202"/>
      <c r="S158" s="202"/>
      <c r="T158" s="20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197" t="s">
        <v>248</v>
      </c>
      <c r="AU158" s="197" t="s">
        <v>86</v>
      </c>
      <c r="AV158" s="14" t="s">
        <v>86</v>
      </c>
      <c r="AW158" s="14" t="s">
        <v>33</v>
      </c>
      <c r="AX158" s="14" t="s">
        <v>73</v>
      </c>
      <c r="AY158" s="197" t="s">
        <v>239</v>
      </c>
    </row>
    <row r="159" s="13" customFormat="1">
      <c r="A159" s="13"/>
      <c r="B159" s="188"/>
      <c r="C159" s="13"/>
      <c r="D159" s="189" t="s">
        <v>248</v>
      </c>
      <c r="E159" s="190" t="s">
        <v>3</v>
      </c>
      <c r="F159" s="191" t="s">
        <v>693</v>
      </c>
      <c r="G159" s="13"/>
      <c r="H159" s="190" t="s">
        <v>3</v>
      </c>
      <c r="I159" s="192"/>
      <c r="J159" s="13"/>
      <c r="K159" s="13"/>
      <c r="L159" s="188"/>
      <c r="M159" s="193"/>
      <c r="N159" s="194"/>
      <c r="O159" s="194"/>
      <c r="P159" s="194"/>
      <c r="Q159" s="194"/>
      <c r="R159" s="194"/>
      <c r="S159" s="194"/>
      <c r="T159" s="195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0" t="s">
        <v>248</v>
      </c>
      <c r="AU159" s="190" t="s">
        <v>86</v>
      </c>
      <c r="AV159" s="13" t="s">
        <v>80</v>
      </c>
      <c r="AW159" s="13" t="s">
        <v>33</v>
      </c>
      <c r="AX159" s="13" t="s">
        <v>73</v>
      </c>
      <c r="AY159" s="190" t="s">
        <v>239</v>
      </c>
    </row>
    <row r="160" s="14" customFormat="1">
      <c r="A160" s="14"/>
      <c r="B160" s="196"/>
      <c r="C160" s="14"/>
      <c r="D160" s="189" t="s">
        <v>248</v>
      </c>
      <c r="E160" s="197" t="s">
        <v>3</v>
      </c>
      <c r="F160" s="198" t="s">
        <v>700</v>
      </c>
      <c r="G160" s="14"/>
      <c r="H160" s="199">
        <v>-6.048</v>
      </c>
      <c r="I160" s="200"/>
      <c r="J160" s="14"/>
      <c r="K160" s="14"/>
      <c r="L160" s="196"/>
      <c r="M160" s="201"/>
      <c r="N160" s="202"/>
      <c r="O160" s="202"/>
      <c r="P160" s="202"/>
      <c r="Q160" s="202"/>
      <c r="R160" s="202"/>
      <c r="S160" s="202"/>
      <c r="T160" s="20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197" t="s">
        <v>248</v>
      </c>
      <c r="AU160" s="197" t="s">
        <v>86</v>
      </c>
      <c r="AV160" s="14" t="s">
        <v>86</v>
      </c>
      <c r="AW160" s="14" t="s">
        <v>33</v>
      </c>
      <c r="AX160" s="14" t="s">
        <v>73</v>
      </c>
      <c r="AY160" s="197" t="s">
        <v>239</v>
      </c>
    </row>
    <row r="161" s="16" customFormat="1">
      <c r="A161" s="16"/>
      <c r="B161" s="239"/>
      <c r="C161" s="16"/>
      <c r="D161" s="189" t="s">
        <v>248</v>
      </c>
      <c r="E161" s="240" t="s">
        <v>3</v>
      </c>
      <c r="F161" s="241" t="s">
        <v>695</v>
      </c>
      <c r="G161" s="16"/>
      <c r="H161" s="242">
        <v>210.05799999999999</v>
      </c>
      <c r="I161" s="243"/>
      <c r="J161" s="16"/>
      <c r="K161" s="16"/>
      <c r="L161" s="239"/>
      <c r="M161" s="244"/>
      <c r="N161" s="245"/>
      <c r="O161" s="245"/>
      <c r="P161" s="245"/>
      <c r="Q161" s="245"/>
      <c r="R161" s="245"/>
      <c r="S161" s="245"/>
      <c r="T161" s="24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240" t="s">
        <v>248</v>
      </c>
      <c r="AU161" s="240" t="s">
        <v>86</v>
      </c>
      <c r="AV161" s="16" t="s">
        <v>117</v>
      </c>
      <c r="AW161" s="16" t="s">
        <v>33</v>
      </c>
      <c r="AX161" s="16" t="s">
        <v>73</v>
      </c>
      <c r="AY161" s="240" t="s">
        <v>239</v>
      </c>
    </row>
    <row r="162" s="13" customFormat="1">
      <c r="A162" s="13"/>
      <c r="B162" s="188"/>
      <c r="C162" s="13"/>
      <c r="D162" s="189" t="s">
        <v>248</v>
      </c>
      <c r="E162" s="190" t="s">
        <v>3</v>
      </c>
      <c r="F162" s="191" t="s">
        <v>701</v>
      </c>
      <c r="G162" s="13"/>
      <c r="H162" s="190" t="s">
        <v>3</v>
      </c>
      <c r="I162" s="192"/>
      <c r="J162" s="13"/>
      <c r="K162" s="13"/>
      <c r="L162" s="188"/>
      <c r="M162" s="193"/>
      <c r="N162" s="194"/>
      <c r="O162" s="194"/>
      <c r="P162" s="194"/>
      <c r="Q162" s="194"/>
      <c r="R162" s="194"/>
      <c r="S162" s="194"/>
      <c r="T162" s="195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0" t="s">
        <v>248</v>
      </c>
      <c r="AU162" s="190" t="s">
        <v>86</v>
      </c>
      <c r="AV162" s="13" t="s">
        <v>80</v>
      </c>
      <c r="AW162" s="13" t="s">
        <v>33</v>
      </c>
      <c r="AX162" s="13" t="s">
        <v>73</v>
      </c>
      <c r="AY162" s="190" t="s">
        <v>239</v>
      </c>
    </row>
    <row r="163" s="14" customFormat="1">
      <c r="A163" s="14"/>
      <c r="B163" s="196"/>
      <c r="C163" s="14"/>
      <c r="D163" s="189" t="s">
        <v>248</v>
      </c>
      <c r="E163" s="197" t="s">
        <v>3</v>
      </c>
      <c r="F163" s="198" t="s">
        <v>702</v>
      </c>
      <c r="G163" s="14"/>
      <c r="H163" s="199">
        <v>182.75700000000001</v>
      </c>
      <c r="I163" s="200"/>
      <c r="J163" s="14"/>
      <c r="K163" s="14"/>
      <c r="L163" s="196"/>
      <c r="M163" s="201"/>
      <c r="N163" s="202"/>
      <c r="O163" s="202"/>
      <c r="P163" s="202"/>
      <c r="Q163" s="202"/>
      <c r="R163" s="202"/>
      <c r="S163" s="202"/>
      <c r="T163" s="20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197" t="s">
        <v>248</v>
      </c>
      <c r="AU163" s="197" t="s">
        <v>86</v>
      </c>
      <c r="AV163" s="14" t="s">
        <v>86</v>
      </c>
      <c r="AW163" s="14" t="s">
        <v>33</v>
      </c>
      <c r="AX163" s="14" t="s">
        <v>73</v>
      </c>
      <c r="AY163" s="197" t="s">
        <v>239</v>
      </c>
    </row>
    <row r="164" s="14" customFormat="1">
      <c r="A164" s="14"/>
      <c r="B164" s="196"/>
      <c r="C164" s="14"/>
      <c r="D164" s="189" t="s">
        <v>248</v>
      </c>
      <c r="E164" s="197" t="s">
        <v>3</v>
      </c>
      <c r="F164" s="198" t="s">
        <v>703</v>
      </c>
      <c r="G164" s="14"/>
      <c r="H164" s="199">
        <v>47.069000000000003</v>
      </c>
      <c r="I164" s="200"/>
      <c r="J164" s="14"/>
      <c r="K164" s="14"/>
      <c r="L164" s="196"/>
      <c r="M164" s="201"/>
      <c r="N164" s="202"/>
      <c r="O164" s="202"/>
      <c r="P164" s="202"/>
      <c r="Q164" s="202"/>
      <c r="R164" s="202"/>
      <c r="S164" s="202"/>
      <c r="T164" s="20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197" t="s">
        <v>248</v>
      </c>
      <c r="AU164" s="197" t="s">
        <v>86</v>
      </c>
      <c r="AV164" s="14" t="s">
        <v>86</v>
      </c>
      <c r="AW164" s="14" t="s">
        <v>33</v>
      </c>
      <c r="AX164" s="14" t="s">
        <v>73</v>
      </c>
      <c r="AY164" s="197" t="s">
        <v>239</v>
      </c>
    </row>
    <row r="165" s="14" customFormat="1">
      <c r="A165" s="14"/>
      <c r="B165" s="196"/>
      <c r="C165" s="14"/>
      <c r="D165" s="189" t="s">
        <v>248</v>
      </c>
      <c r="E165" s="197" t="s">
        <v>3</v>
      </c>
      <c r="F165" s="198" t="s">
        <v>704</v>
      </c>
      <c r="G165" s="14"/>
      <c r="H165" s="199">
        <v>14.414</v>
      </c>
      <c r="I165" s="200"/>
      <c r="J165" s="14"/>
      <c r="K165" s="14"/>
      <c r="L165" s="196"/>
      <c r="M165" s="201"/>
      <c r="N165" s="202"/>
      <c r="O165" s="202"/>
      <c r="P165" s="202"/>
      <c r="Q165" s="202"/>
      <c r="R165" s="202"/>
      <c r="S165" s="202"/>
      <c r="T165" s="20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7" t="s">
        <v>248</v>
      </c>
      <c r="AU165" s="197" t="s">
        <v>86</v>
      </c>
      <c r="AV165" s="14" t="s">
        <v>86</v>
      </c>
      <c r="AW165" s="14" t="s">
        <v>33</v>
      </c>
      <c r="AX165" s="14" t="s">
        <v>73</v>
      </c>
      <c r="AY165" s="197" t="s">
        <v>239</v>
      </c>
    </row>
    <row r="166" s="14" customFormat="1">
      <c r="A166" s="14"/>
      <c r="B166" s="196"/>
      <c r="C166" s="14"/>
      <c r="D166" s="189" t="s">
        <v>248</v>
      </c>
      <c r="E166" s="197" t="s">
        <v>3</v>
      </c>
      <c r="F166" s="198" t="s">
        <v>705</v>
      </c>
      <c r="G166" s="14"/>
      <c r="H166" s="199">
        <v>31.297999999999998</v>
      </c>
      <c r="I166" s="200"/>
      <c r="J166" s="14"/>
      <c r="K166" s="14"/>
      <c r="L166" s="196"/>
      <c r="M166" s="201"/>
      <c r="N166" s="202"/>
      <c r="O166" s="202"/>
      <c r="P166" s="202"/>
      <c r="Q166" s="202"/>
      <c r="R166" s="202"/>
      <c r="S166" s="202"/>
      <c r="T166" s="20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197" t="s">
        <v>248</v>
      </c>
      <c r="AU166" s="197" t="s">
        <v>86</v>
      </c>
      <c r="AV166" s="14" t="s">
        <v>86</v>
      </c>
      <c r="AW166" s="14" t="s">
        <v>33</v>
      </c>
      <c r="AX166" s="14" t="s">
        <v>73</v>
      </c>
      <c r="AY166" s="197" t="s">
        <v>239</v>
      </c>
    </row>
    <row r="167" s="13" customFormat="1">
      <c r="A167" s="13"/>
      <c r="B167" s="188"/>
      <c r="C167" s="13"/>
      <c r="D167" s="189" t="s">
        <v>248</v>
      </c>
      <c r="E167" s="190" t="s">
        <v>3</v>
      </c>
      <c r="F167" s="191" t="s">
        <v>683</v>
      </c>
      <c r="G167" s="13"/>
      <c r="H167" s="190" t="s">
        <v>3</v>
      </c>
      <c r="I167" s="192"/>
      <c r="J167" s="13"/>
      <c r="K167" s="13"/>
      <c r="L167" s="188"/>
      <c r="M167" s="193"/>
      <c r="N167" s="194"/>
      <c r="O167" s="194"/>
      <c r="P167" s="194"/>
      <c r="Q167" s="194"/>
      <c r="R167" s="194"/>
      <c r="S167" s="194"/>
      <c r="T167" s="195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0" t="s">
        <v>248</v>
      </c>
      <c r="AU167" s="190" t="s">
        <v>86</v>
      </c>
      <c r="AV167" s="13" t="s">
        <v>80</v>
      </c>
      <c r="AW167" s="13" t="s">
        <v>33</v>
      </c>
      <c r="AX167" s="13" t="s">
        <v>73</v>
      </c>
      <c r="AY167" s="190" t="s">
        <v>239</v>
      </c>
    </row>
    <row r="168" s="14" customFormat="1">
      <c r="A168" s="14"/>
      <c r="B168" s="196"/>
      <c r="C168" s="14"/>
      <c r="D168" s="189" t="s">
        <v>248</v>
      </c>
      <c r="E168" s="197" t="s">
        <v>3</v>
      </c>
      <c r="F168" s="198" t="s">
        <v>706</v>
      </c>
      <c r="G168" s="14"/>
      <c r="H168" s="199">
        <v>-31.800000000000001</v>
      </c>
      <c r="I168" s="200"/>
      <c r="J168" s="14"/>
      <c r="K168" s="14"/>
      <c r="L168" s="196"/>
      <c r="M168" s="201"/>
      <c r="N168" s="202"/>
      <c r="O168" s="202"/>
      <c r="P168" s="202"/>
      <c r="Q168" s="202"/>
      <c r="R168" s="202"/>
      <c r="S168" s="202"/>
      <c r="T168" s="20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197" t="s">
        <v>248</v>
      </c>
      <c r="AU168" s="197" t="s">
        <v>86</v>
      </c>
      <c r="AV168" s="14" t="s">
        <v>86</v>
      </c>
      <c r="AW168" s="14" t="s">
        <v>33</v>
      </c>
      <c r="AX168" s="14" t="s">
        <v>73</v>
      </c>
      <c r="AY168" s="197" t="s">
        <v>239</v>
      </c>
    </row>
    <row r="169" s="14" customFormat="1">
      <c r="A169" s="14"/>
      <c r="B169" s="196"/>
      <c r="C169" s="14"/>
      <c r="D169" s="189" t="s">
        <v>248</v>
      </c>
      <c r="E169" s="197" t="s">
        <v>3</v>
      </c>
      <c r="F169" s="198" t="s">
        <v>707</v>
      </c>
      <c r="G169" s="14"/>
      <c r="H169" s="199">
        <v>-2.5920000000000001</v>
      </c>
      <c r="I169" s="200"/>
      <c r="J169" s="14"/>
      <c r="K169" s="14"/>
      <c r="L169" s="196"/>
      <c r="M169" s="201"/>
      <c r="N169" s="202"/>
      <c r="O169" s="202"/>
      <c r="P169" s="202"/>
      <c r="Q169" s="202"/>
      <c r="R169" s="202"/>
      <c r="S169" s="202"/>
      <c r="T169" s="20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7" t="s">
        <v>248</v>
      </c>
      <c r="AU169" s="197" t="s">
        <v>86</v>
      </c>
      <c r="AV169" s="14" t="s">
        <v>86</v>
      </c>
      <c r="AW169" s="14" t="s">
        <v>33</v>
      </c>
      <c r="AX169" s="14" t="s">
        <v>73</v>
      </c>
      <c r="AY169" s="197" t="s">
        <v>239</v>
      </c>
    </row>
    <row r="170" s="14" customFormat="1">
      <c r="A170" s="14"/>
      <c r="B170" s="196"/>
      <c r="C170" s="14"/>
      <c r="D170" s="189" t="s">
        <v>248</v>
      </c>
      <c r="E170" s="197" t="s">
        <v>3</v>
      </c>
      <c r="F170" s="198" t="s">
        <v>708</v>
      </c>
      <c r="G170" s="14"/>
      <c r="H170" s="199">
        <v>-8.0350000000000001</v>
      </c>
      <c r="I170" s="200"/>
      <c r="J170" s="14"/>
      <c r="K170" s="14"/>
      <c r="L170" s="196"/>
      <c r="M170" s="201"/>
      <c r="N170" s="202"/>
      <c r="O170" s="202"/>
      <c r="P170" s="202"/>
      <c r="Q170" s="202"/>
      <c r="R170" s="202"/>
      <c r="S170" s="202"/>
      <c r="T170" s="20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197" t="s">
        <v>248</v>
      </c>
      <c r="AU170" s="197" t="s">
        <v>86</v>
      </c>
      <c r="AV170" s="14" t="s">
        <v>86</v>
      </c>
      <c r="AW170" s="14" t="s">
        <v>33</v>
      </c>
      <c r="AX170" s="14" t="s">
        <v>73</v>
      </c>
      <c r="AY170" s="197" t="s">
        <v>239</v>
      </c>
    </row>
    <row r="171" s="13" customFormat="1">
      <c r="A171" s="13"/>
      <c r="B171" s="188"/>
      <c r="C171" s="13"/>
      <c r="D171" s="189" t="s">
        <v>248</v>
      </c>
      <c r="E171" s="190" t="s">
        <v>3</v>
      </c>
      <c r="F171" s="191" t="s">
        <v>691</v>
      </c>
      <c r="G171" s="13"/>
      <c r="H171" s="190" t="s">
        <v>3</v>
      </c>
      <c r="I171" s="192"/>
      <c r="J171" s="13"/>
      <c r="K171" s="13"/>
      <c r="L171" s="188"/>
      <c r="M171" s="193"/>
      <c r="N171" s="194"/>
      <c r="O171" s="194"/>
      <c r="P171" s="194"/>
      <c r="Q171" s="194"/>
      <c r="R171" s="194"/>
      <c r="S171" s="194"/>
      <c r="T171" s="195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190" t="s">
        <v>248</v>
      </c>
      <c r="AU171" s="190" t="s">
        <v>86</v>
      </c>
      <c r="AV171" s="13" t="s">
        <v>80</v>
      </c>
      <c r="AW171" s="13" t="s">
        <v>33</v>
      </c>
      <c r="AX171" s="13" t="s">
        <v>73</v>
      </c>
      <c r="AY171" s="190" t="s">
        <v>239</v>
      </c>
    </row>
    <row r="172" s="14" customFormat="1">
      <c r="A172" s="14"/>
      <c r="B172" s="196"/>
      <c r="C172" s="14"/>
      <c r="D172" s="189" t="s">
        <v>248</v>
      </c>
      <c r="E172" s="197" t="s">
        <v>3</v>
      </c>
      <c r="F172" s="198" t="s">
        <v>692</v>
      </c>
      <c r="G172" s="14"/>
      <c r="H172" s="199">
        <v>-6.8680000000000003</v>
      </c>
      <c r="I172" s="200"/>
      <c r="J172" s="14"/>
      <c r="K172" s="14"/>
      <c r="L172" s="196"/>
      <c r="M172" s="201"/>
      <c r="N172" s="202"/>
      <c r="O172" s="202"/>
      <c r="P172" s="202"/>
      <c r="Q172" s="202"/>
      <c r="R172" s="202"/>
      <c r="S172" s="202"/>
      <c r="T172" s="20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197" t="s">
        <v>248</v>
      </c>
      <c r="AU172" s="197" t="s">
        <v>86</v>
      </c>
      <c r="AV172" s="14" t="s">
        <v>86</v>
      </c>
      <c r="AW172" s="14" t="s">
        <v>33</v>
      </c>
      <c r="AX172" s="14" t="s">
        <v>73</v>
      </c>
      <c r="AY172" s="197" t="s">
        <v>239</v>
      </c>
    </row>
    <row r="173" s="13" customFormat="1">
      <c r="A173" s="13"/>
      <c r="B173" s="188"/>
      <c r="C173" s="13"/>
      <c r="D173" s="189" t="s">
        <v>248</v>
      </c>
      <c r="E173" s="190" t="s">
        <v>3</v>
      </c>
      <c r="F173" s="191" t="s">
        <v>693</v>
      </c>
      <c r="G173" s="13"/>
      <c r="H173" s="190" t="s">
        <v>3</v>
      </c>
      <c r="I173" s="192"/>
      <c r="J173" s="13"/>
      <c r="K173" s="13"/>
      <c r="L173" s="188"/>
      <c r="M173" s="193"/>
      <c r="N173" s="194"/>
      <c r="O173" s="194"/>
      <c r="P173" s="194"/>
      <c r="Q173" s="194"/>
      <c r="R173" s="194"/>
      <c r="S173" s="194"/>
      <c r="T173" s="195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0" t="s">
        <v>248</v>
      </c>
      <c r="AU173" s="190" t="s">
        <v>86</v>
      </c>
      <c r="AV173" s="13" t="s">
        <v>80</v>
      </c>
      <c r="AW173" s="13" t="s">
        <v>33</v>
      </c>
      <c r="AX173" s="13" t="s">
        <v>73</v>
      </c>
      <c r="AY173" s="190" t="s">
        <v>239</v>
      </c>
    </row>
    <row r="174" s="14" customFormat="1">
      <c r="A174" s="14"/>
      <c r="B174" s="196"/>
      <c r="C174" s="14"/>
      <c r="D174" s="189" t="s">
        <v>248</v>
      </c>
      <c r="E174" s="197" t="s">
        <v>3</v>
      </c>
      <c r="F174" s="198" t="s">
        <v>709</v>
      </c>
      <c r="G174" s="14"/>
      <c r="H174" s="199">
        <v>-5.7460000000000004</v>
      </c>
      <c r="I174" s="200"/>
      <c r="J174" s="14"/>
      <c r="K174" s="14"/>
      <c r="L174" s="196"/>
      <c r="M174" s="201"/>
      <c r="N174" s="202"/>
      <c r="O174" s="202"/>
      <c r="P174" s="202"/>
      <c r="Q174" s="202"/>
      <c r="R174" s="202"/>
      <c r="S174" s="202"/>
      <c r="T174" s="20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197" t="s">
        <v>248</v>
      </c>
      <c r="AU174" s="197" t="s">
        <v>86</v>
      </c>
      <c r="AV174" s="14" t="s">
        <v>86</v>
      </c>
      <c r="AW174" s="14" t="s">
        <v>33</v>
      </c>
      <c r="AX174" s="14" t="s">
        <v>73</v>
      </c>
      <c r="AY174" s="197" t="s">
        <v>239</v>
      </c>
    </row>
    <row r="175" s="14" customFormat="1">
      <c r="A175" s="14"/>
      <c r="B175" s="196"/>
      <c r="C175" s="14"/>
      <c r="D175" s="189" t="s">
        <v>248</v>
      </c>
      <c r="E175" s="197" t="s">
        <v>3</v>
      </c>
      <c r="F175" s="198" t="s">
        <v>710</v>
      </c>
      <c r="G175" s="14"/>
      <c r="H175" s="199">
        <v>-3.7629999999999999</v>
      </c>
      <c r="I175" s="200"/>
      <c r="J175" s="14"/>
      <c r="K175" s="14"/>
      <c r="L175" s="196"/>
      <c r="M175" s="201"/>
      <c r="N175" s="202"/>
      <c r="O175" s="202"/>
      <c r="P175" s="202"/>
      <c r="Q175" s="202"/>
      <c r="R175" s="202"/>
      <c r="S175" s="202"/>
      <c r="T175" s="20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197" t="s">
        <v>248</v>
      </c>
      <c r="AU175" s="197" t="s">
        <v>86</v>
      </c>
      <c r="AV175" s="14" t="s">
        <v>86</v>
      </c>
      <c r="AW175" s="14" t="s">
        <v>33</v>
      </c>
      <c r="AX175" s="14" t="s">
        <v>73</v>
      </c>
      <c r="AY175" s="197" t="s">
        <v>239</v>
      </c>
    </row>
    <row r="176" s="14" customFormat="1">
      <c r="A176" s="14"/>
      <c r="B176" s="196"/>
      <c r="C176" s="14"/>
      <c r="D176" s="189" t="s">
        <v>248</v>
      </c>
      <c r="E176" s="197" t="s">
        <v>3</v>
      </c>
      <c r="F176" s="198" t="s">
        <v>711</v>
      </c>
      <c r="G176" s="14"/>
      <c r="H176" s="199">
        <v>-0.48399999999999999</v>
      </c>
      <c r="I176" s="200"/>
      <c r="J176" s="14"/>
      <c r="K176" s="14"/>
      <c r="L176" s="196"/>
      <c r="M176" s="201"/>
      <c r="N176" s="202"/>
      <c r="O176" s="202"/>
      <c r="P176" s="202"/>
      <c r="Q176" s="202"/>
      <c r="R176" s="202"/>
      <c r="S176" s="202"/>
      <c r="T176" s="20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197" t="s">
        <v>248</v>
      </c>
      <c r="AU176" s="197" t="s">
        <v>86</v>
      </c>
      <c r="AV176" s="14" t="s">
        <v>86</v>
      </c>
      <c r="AW176" s="14" t="s">
        <v>33</v>
      </c>
      <c r="AX176" s="14" t="s">
        <v>73</v>
      </c>
      <c r="AY176" s="197" t="s">
        <v>239</v>
      </c>
    </row>
    <row r="177" s="16" customFormat="1">
      <c r="A177" s="16"/>
      <c r="B177" s="239"/>
      <c r="C177" s="16"/>
      <c r="D177" s="189" t="s">
        <v>248</v>
      </c>
      <c r="E177" s="240" t="s">
        <v>3</v>
      </c>
      <c r="F177" s="241" t="s">
        <v>695</v>
      </c>
      <c r="G177" s="16"/>
      <c r="H177" s="242">
        <v>216.25</v>
      </c>
      <c r="I177" s="243"/>
      <c r="J177" s="16"/>
      <c r="K177" s="16"/>
      <c r="L177" s="239"/>
      <c r="M177" s="244"/>
      <c r="N177" s="245"/>
      <c r="O177" s="245"/>
      <c r="P177" s="245"/>
      <c r="Q177" s="245"/>
      <c r="R177" s="245"/>
      <c r="S177" s="245"/>
      <c r="T177" s="24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40" t="s">
        <v>248</v>
      </c>
      <c r="AU177" s="240" t="s">
        <v>86</v>
      </c>
      <c r="AV177" s="16" t="s">
        <v>117</v>
      </c>
      <c r="AW177" s="16" t="s">
        <v>33</v>
      </c>
      <c r="AX177" s="16" t="s">
        <v>73</v>
      </c>
      <c r="AY177" s="240" t="s">
        <v>239</v>
      </c>
    </row>
    <row r="178" s="13" customFormat="1">
      <c r="A178" s="13"/>
      <c r="B178" s="188"/>
      <c r="C178" s="13"/>
      <c r="D178" s="189" t="s">
        <v>248</v>
      </c>
      <c r="E178" s="190" t="s">
        <v>3</v>
      </c>
      <c r="F178" s="191" t="s">
        <v>712</v>
      </c>
      <c r="G178" s="13"/>
      <c r="H178" s="190" t="s">
        <v>3</v>
      </c>
      <c r="I178" s="192"/>
      <c r="J178" s="13"/>
      <c r="K178" s="13"/>
      <c r="L178" s="188"/>
      <c r="M178" s="193"/>
      <c r="N178" s="194"/>
      <c r="O178" s="194"/>
      <c r="P178" s="194"/>
      <c r="Q178" s="194"/>
      <c r="R178" s="194"/>
      <c r="S178" s="194"/>
      <c r="T178" s="195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0" t="s">
        <v>248</v>
      </c>
      <c r="AU178" s="190" t="s">
        <v>86</v>
      </c>
      <c r="AV178" s="13" t="s">
        <v>80</v>
      </c>
      <c r="AW178" s="13" t="s">
        <v>33</v>
      </c>
      <c r="AX178" s="13" t="s">
        <v>73</v>
      </c>
      <c r="AY178" s="190" t="s">
        <v>239</v>
      </c>
    </row>
    <row r="179" s="14" customFormat="1">
      <c r="A179" s="14"/>
      <c r="B179" s="196"/>
      <c r="C179" s="14"/>
      <c r="D179" s="189" t="s">
        <v>248</v>
      </c>
      <c r="E179" s="197" t="s">
        <v>3</v>
      </c>
      <c r="F179" s="198" t="s">
        <v>713</v>
      </c>
      <c r="G179" s="14"/>
      <c r="H179" s="199">
        <v>10.571</v>
      </c>
      <c r="I179" s="200"/>
      <c r="J179" s="14"/>
      <c r="K179" s="14"/>
      <c r="L179" s="196"/>
      <c r="M179" s="201"/>
      <c r="N179" s="202"/>
      <c r="O179" s="202"/>
      <c r="P179" s="202"/>
      <c r="Q179" s="202"/>
      <c r="R179" s="202"/>
      <c r="S179" s="202"/>
      <c r="T179" s="20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197" t="s">
        <v>248</v>
      </c>
      <c r="AU179" s="197" t="s">
        <v>86</v>
      </c>
      <c r="AV179" s="14" t="s">
        <v>86</v>
      </c>
      <c r="AW179" s="14" t="s">
        <v>33</v>
      </c>
      <c r="AX179" s="14" t="s">
        <v>73</v>
      </c>
      <c r="AY179" s="197" t="s">
        <v>239</v>
      </c>
    </row>
    <row r="180" s="16" customFormat="1">
      <c r="A180" s="16"/>
      <c r="B180" s="239"/>
      <c r="C180" s="16"/>
      <c r="D180" s="189" t="s">
        <v>248</v>
      </c>
      <c r="E180" s="240" t="s">
        <v>3</v>
      </c>
      <c r="F180" s="241" t="s">
        <v>695</v>
      </c>
      <c r="G180" s="16"/>
      <c r="H180" s="242">
        <v>10.571</v>
      </c>
      <c r="I180" s="243"/>
      <c r="J180" s="16"/>
      <c r="K180" s="16"/>
      <c r="L180" s="239"/>
      <c r="M180" s="244"/>
      <c r="N180" s="245"/>
      <c r="O180" s="245"/>
      <c r="P180" s="245"/>
      <c r="Q180" s="245"/>
      <c r="R180" s="245"/>
      <c r="S180" s="245"/>
      <c r="T180" s="24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240" t="s">
        <v>248</v>
      </c>
      <c r="AU180" s="240" t="s">
        <v>86</v>
      </c>
      <c r="AV180" s="16" t="s">
        <v>117</v>
      </c>
      <c r="AW180" s="16" t="s">
        <v>33</v>
      </c>
      <c r="AX180" s="16" t="s">
        <v>73</v>
      </c>
      <c r="AY180" s="240" t="s">
        <v>239</v>
      </c>
    </row>
    <row r="181" s="15" customFormat="1">
      <c r="A181" s="15"/>
      <c r="B181" s="204"/>
      <c r="C181" s="15"/>
      <c r="D181" s="189" t="s">
        <v>248</v>
      </c>
      <c r="E181" s="205" t="s">
        <v>3</v>
      </c>
      <c r="F181" s="206" t="s">
        <v>251</v>
      </c>
      <c r="G181" s="15"/>
      <c r="H181" s="207">
        <v>626.44100000000003</v>
      </c>
      <c r="I181" s="208"/>
      <c r="J181" s="15"/>
      <c r="K181" s="15"/>
      <c r="L181" s="204"/>
      <c r="M181" s="209"/>
      <c r="N181" s="210"/>
      <c r="O181" s="210"/>
      <c r="P181" s="210"/>
      <c r="Q181" s="210"/>
      <c r="R181" s="210"/>
      <c r="S181" s="210"/>
      <c r="T181" s="211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05" t="s">
        <v>248</v>
      </c>
      <c r="AU181" s="205" t="s">
        <v>86</v>
      </c>
      <c r="AV181" s="15" t="s">
        <v>246</v>
      </c>
      <c r="AW181" s="15" t="s">
        <v>33</v>
      </c>
      <c r="AX181" s="15" t="s">
        <v>80</v>
      </c>
      <c r="AY181" s="205" t="s">
        <v>239</v>
      </c>
    </row>
    <row r="182" s="2" customFormat="1" ht="44.25" customHeight="1">
      <c r="A182" s="39"/>
      <c r="B182" s="174"/>
      <c r="C182" s="175" t="s">
        <v>276</v>
      </c>
      <c r="D182" s="175" t="s">
        <v>241</v>
      </c>
      <c r="E182" s="176" t="s">
        <v>714</v>
      </c>
      <c r="F182" s="177" t="s">
        <v>715</v>
      </c>
      <c r="G182" s="178" t="s">
        <v>385</v>
      </c>
      <c r="H182" s="179">
        <v>30</v>
      </c>
      <c r="I182" s="180"/>
      <c r="J182" s="181">
        <f>ROUND(I182*H182,2)</f>
        <v>0</v>
      </c>
      <c r="K182" s="177" t="s">
        <v>245</v>
      </c>
      <c r="L182" s="40"/>
      <c r="M182" s="182" t="s">
        <v>3</v>
      </c>
      <c r="N182" s="183" t="s">
        <v>45</v>
      </c>
      <c r="O182" s="73"/>
      <c r="P182" s="184">
        <f>O182*H182</f>
        <v>0</v>
      </c>
      <c r="Q182" s="184">
        <v>0.035630000000000002</v>
      </c>
      <c r="R182" s="184">
        <f>Q182*H182</f>
        <v>1.0689</v>
      </c>
      <c r="S182" s="184">
        <v>0</v>
      </c>
      <c r="T182" s="185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186" t="s">
        <v>246</v>
      </c>
      <c r="AT182" s="186" t="s">
        <v>241</v>
      </c>
      <c r="AU182" s="186" t="s">
        <v>86</v>
      </c>
      <c r="AY182" s="20" t="s">
        <v>239</v>
      </c>
      <c r="BE182" s="187">
        <f>IF(N182="základní",J182,0)</f>
        <v>0</v>
      </c>
      <c r="BF182" s="187">
        <f>IF(N182="snížená",J182,0)</f>
        <v>0</v>
      </c>
      <c r="BG182" s="187">
        <f>IF(N182="zákl. přenesená",J182,0)</f>
        <v>0</v>
      </c>
      <c r="BH182" s="187">
        <f>IF(N182="sníž. přenesená",J182,0)</f>
        <v>0</v>
      </c>
      <c r="BI182" s="187">
        <f>IF(N182="nulová",J182,0)</f>
        <v>0</v>
      </c>
      <c r="BJ182" s="20" t="s">
        <v>86</v>
      </c>
      <c r="BK182" s="187">
        <f>ROUND(I182*H182,2)</f>
        <v>0</v>
      </c>
      <c r="BL182" s="20" t="s">
        <v>246</v>
      </c>
      <c r="BM182" s="186" t="s">
        <v>716</v>
      </c>
    </row>
    <row r="183" s="13" customFormat="1">
      <c r="A183" s="13"/>
      <c r="B183" s="188"/>
      <c r="C183" s="13"/>
      <c r="D183" s="189" t="s">
        <v>248</v>
      </c>
      <c r="E183" s="190" t="s">
        <v>3</v>
      </c>
      <c r="F183" s="191" t="s">
        <v>717</v>
      </c>
      <c r="G183" s="13"/>
      <c r="H183" s="190" t="s">
        <v>3</v>
      </c>
      <c r="I183" s="192"/>
      <c r="J183" s="13"/>
      <c r="K183" s="13"/>
      <c r="L183" s="188"/>
      <c r="M183" s="193"/>
      <c r="N183" s="194"/>
      <c r="O183" s="194"/>
      <c r="P183" s="194"/>
      <c r="Q183" s="194"/>
      <c r="R183" s="194"/>
      <c r="S183" s="194"/>
      <c r="T183" s="195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0" t="s">
        <v>248</v>
      </c>
      <c r="AU183" s="190" t="s">
        <v>86</v>
      </c>
      <c r="AV183" s="13" t="s">
        <v>80</v>
      </c>
      <c r="AW183" s="13" t="s">
        <v>33</v>
      </c>
      <c r="AX183" s="13" t="s">
        <v>73</v>
      </c>
      <c r="AY183" s="190" t="s">
        <v>239</v>
      </c>
    </row>
    <row r="184" s="14" customFormat="1">
      <c r="A184" s="14"/>
      <c r="B184" s="196"/>
      <c r="C184" s="14"/>
      <c r="D184" s="189" t="s">
        <v>248</v>
      </c>
      <c r="E184" s="197" t="s">
        <v>3</v>
      </c>
      <c r="F184" s="198" t="s">
        <v>441</v>
      </c>
      <c r="G184" s="14"/>
      <c r="H184" s="199">
        <v>30</v>
      </c>
      <c r="I184" s="200"/>
      <c r="J184" s="14"/>
      <c r="K184" s="14"/>
      <c r="L184" s="196"/>
      <c r="M184" s="201"/>
      <c r="N184" s="202"/>
      <c r="O184" s="202"/>
      <c r="P184" s="202"/>
      <c r="Q184" s="202"/>
      <c r="R184" s="202"/>
      <c r="S184" s="202"/>
      <c r="T184" s="20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197" t="s">
        <v>248</v>
      </c>
      <c r="AU184" s="197" t="s">
        <v>86</v>
      </c>
      <c r="AV184" s="14" t="s">
        <v>86</v>
      </c>
      <c r="AW184" s="14" t="s">
        <v>33</v>
      </c>
      <c r="AX184" s="14" t="s">
        <v>73</v>
      </c>
      <c r="AY184" s="197" t="s">
        <v>239</v>
      </c>
    </row>
    <row r="185" s="15" customFormat="1">
      <c r="A185" s="15"/>
      <c r="B185" s="204"/>
      <c r="C185" s="15"/>
      <c r="D185" s="189" t="s">
        <v>248</v>
      </c>
      <c r="E185" s="205" t="s">
        <v>3</v>
      </c>
      <c r="F185" s="206" t="s">
        <v>251</v>
      </c>
      <c r="G185" s="15"/>
      <c r="H185" s="207">
        <v>30</v>
      </c>
      <c r="I185" s="208"/>
      <c r="J185" s="15"/>
      <c r="K185" s="15"/>
      <c r="L185" s="204"/>
      <c r="M185" s="209"/>
      <c r="N185" s="210"/>
      <c r="O185" s="210"/>
      <c r="P185" s="210"/>
      <c r="Q185" s="210"/>
      <c r="R185" s="210"/>
      <c r="S185" s="210"/>
      <c r="T185" s="211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05" t="s">
        <v>248</v>
      </c>
      <c r="AU185" s="205" t="s">
        <v>86</v>
      </c>
      <c r="AV185" s="15" t="s">
        <v>246</v>
      </c>
      <c r="AW185" s="15" t="s">
        <v>33</v>
      </c>
      <c r="AX185" s="15" t="s">
        <v>80</v>
      </c>
      <c r="AY185" s="205" t="s">
        <v>239</v>
      </c>
    </row>
    <row r="186" s="2" customFormat="1" ht="33" customHeight="1">
      <c r="A186" s="39"/>
      <c r="B186" s="174"/>
      <c r="C186" s="175" t="s">
        <v>283</v>
      </c>
      <c r="D186" s="175" t="s">
        <v>241</v>
      </c>
      <c r="E186" s="176" t="s">
        <v>718</v>
      </c>
      <c r="F186" s="177" t="s">
        <v>719</v>
      </c>
      <c r="G186" s="178" t="s">
        <v>385</v>
      </c>
      <c r="H186" s="179">
        <v>30</v>
      </c>
      <c r="I186" s="180"/>
      <c r="J186" s="181">
        <f>ROUND(I186*H186,2)</f>
        <v>0</v>
      </c>
      <c r="K186" s="177" t="s">
        <v>245</v>
      </c>
      <c r="L186" s="40"/>
      <c r="M186" s="182" t="s">
        <v>3</v>
      </c>
      <c r="N186" s="183" t="s">
        <v>45</v>
      </c>
      <c r="O186" s="73"/>
      <c r="P186" s="184">
        <f>O186*H186</f>
        <v>0</v>
      </c>
      <c r="Q186" s="184">
        <v>0.03329</v>
      </c>
      <c r="R186" s="184">
        <f>Q186*H186</f>
        <v>0.99870000000000003</v>
      </c>
      <c r="S186" s="184">
        <v>0</v>
      </c>
      <c r="T186" s="185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186" t="s">
        <v>246</v>
      </c>
      <c r="AT186" s="186" t="s">
        <v>241</v>
      </c>
      <c r="AU186" s="186" t="s">
        <v>86</v>
      </c>
      <c r="AY186" s="20" t="s">
        <v>239</v>
      </c>
      <c r="BE186" s="187">
        <f>IF(N186="základní",J186,0)</f>
        <v>0</v>
      </c>
      <c r="BF186" s="187">
        <f>IF(N186="snížená",J186,0)</f>
        <v>0</v>
      </c>
      <c r="BG186" s="187">
        <f>IF(N186="zákl. přenesená",J186,0)</f>
        <v>0</v>
      </c>
      <c r="BH186" s="187">
        <f>IF(N186="sníž. přenesená",J186,0)</f>
        <v>0</v>
      </c>
      <c r="BI186" s="187">
        <f>IF(N186="nulová",J186,0)</f>
        <v>0</v>
      </c>
      <c r="BJ186" s="20" t="s">
        <v>86</v>
      </c>
      <c r="BK186" s="187">
        <f>ROUND(I186*H186,2)</f>
        <v>0</v>
      </c>
      <c r="BL186" s="20" t="s">
        <v>246</v>
      </c>
      <c r="BM186" s="186" t="s">
        <v>720</v>
      </c>
    </row>
    <row r="187" s="13" customFormat="1">
      <c r="A187" s="13"/>
      <c r="B187" s="188"/>
      <c r="C187" s="13"/>
      <c r="D187" s="189" t="s">
        <v>248</v>
      </c>
      <c r="E187" s="190" t="s">
        <v>3</v>
      </c>
      <c r="F187" s="191" t="s">
        <v>721</v>
      </c>
      <c r="G187" s="13"/>
      <c r="H187" s="190" t="s">
        <v>3</v>
      </c>
      <c r="I187" s="192"/>
      <c r="J187" s="13"/>
      <c r="K187" s="13"/>
      <c r="L187" s="188"/>
      <c r="M187" s="193"/>
      <c r="N187" s="194"/>
      <c r="O187" s="194"/>
      <c r="P187" s="194"/>
      <c r="Q187" s="194"/>
      <c r="R187" s="194"/>
      <c r="S187" s="194"/>
      <c r="T187" s="19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0" t="s">
        <v>248</v>
      </c>
      <c r="AU187" s="190" t="s">
        <v>86</v>
      </c>
      <c r="AV187" s="13" t="s">
        <v>80</v>
      </c>
      <c r="AW187" s="13" t="s">
        <v>33</v>
      </c>
      <c r="AX187" s="13" t="s">
        <v>73</v>
      </c>
      <c r="AY187" s="190" t="s">
        <v>239</v>
      </c>
    </row>
    <row r="188" s="14" customFormat="1">
      <c r="A188" s="14"/>
      <c r="B188" s="196"/>
      <c r="C188" s="14"/>
      <c r="D188" s="189" t="s">
        <v>248</v>
      </c>
      <c r="E188" s="197" t="s">
        <v>3</v>
      </c>
      <c r="F188" s="198" t="s">
        <v>441</v>
      </c>
      <c r="G188" s="14"/>
      <c r="H188" s="199">
        <v>30</v>
      </c>
      <c r="I188" s="200"/>
      <c r="J188" s="14"/>
      <c r="K188" s="14"/>
      <c r="L188" s="196"/>
      <c r="M188" s="201"/>
      <c r="N188" s="202"/>
      <c r="O188" s="202"/>
      <c r="P188" s="202"/>
      <c r="Q188" s="202"/>
      <c r="R188" s="202"/>
      <c r="S188" s="202"/>
      <c r="T188" s="20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197" t="s">
        <v>248</v>
      </c>
      <c r="AU188" s="197" t="s">
        <v>86</v>
      </c>
      <c r="AV188" s="14" t="s">
        <v>86</v>
      </c>
      <c r="AW188" s="14" t="s">
        <v>33</v>
      </c>
      <c r="AX188" s="14" t="s">
        <v>73</v>
      </c>
      <c r="AY188" s="197" t="s">
        <v>239</v>
      </c>
    </row>
    <row r="189" s="15" customFormat="1">
      <c r="A189" s="15"/>
      <c r="B189" s="204"/>
      <c r="C189" s="15"/>
      <c r="D189" s="189" t="s">
        <v>248</v>
      </c>
      <c r="E189" s="205" t="s">
        <v>3</v>
      </c>
      <c r="F189" s="206" t="s">
        <v>251</v>
      </c>
      <c r="G189" s="15"/>
      <c r="H189" s="207">
        <v>30</v>
      </c>
      <c r="I189" s="208"/>
      <c r="J189" s="15"/>
      <c r="K189" s="15"/>
      <c r="L189" s="204"/>
      <c r="M189" s="209"/>
      <c r="N189" s="210"/>
      <c r="O189" s="210"/>
      <c r="P189" s="210"/>
      <c r="Q189" s="210"/>
      <c r="R189" s="210"/>
      <c r="S189" s="210"/>
      <c r="T189" s="211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05" t="s">
        <v>248</v>
      </c>
      <c r="AU189" s="205" t="s">
        <v>86</v>
      </c>
      <c r="AV189" s="15" t="s">
        <v>246</v>
      </c>
      <c r="AW189" s="15" t="s">
        <v>33</v>
      </c>
      <c r="AX189" s="15" t="s">
        <v>80</v>
      </c>
      <c r="AY189" s="205" t="s">
        <v>239</v>
      </c>
    </row>
    <row r="190" s="2" customFormat="1" ht="33" customHeight="1">
      <c r="A190" s="39"/>
      <c r="B190" s="174"/>
      <c r="C190" s="175" t="s">
        <v>287</v>
      </c>
      <c r="D190" s="175" t="s">
        <v>241</v>
      </c>
      <c r="E190" s="176" t="s">
        <v>722</v>
      </c>
      <c r="F190" s="177" t="s">
        <v>723</v>
      </c>
      <c r="G190" s="178" t="s">
        <v>385</v>
      </c>
      <c r="H190" s="179">
        <v>56</v>
      </c>
      <c r="I190" s="180"/>
      <c r="J190" s="181">
        <f>ROUND(I190*H190,2)</f>
        <v>0</v>
      </c>
      <c r="K190" s="177" t="s">
        <v>245</v>
      </c>
      <c r="L190" s="40"/>
      <c r="M190" s="182" t="s">
        <v>3</v>
      </c>
      <c r="N190" s="183" t="s">
        <v>45</v>
      </c>
      <c r="O190" s="73"/>
      <c r="P190" s="184">
        <f>O190*H190</f>
        <v>0</v>
      </c>
      <c r="Q190" s="184">
        <v>0.040090000000000001</v>
      </c>
      <c r="R190" s="184">
        <f>Q190*H190</f>
        <v>2.2450399999999999</v>
      </c>
      <c r="S190" s="184">
        <v>0</v>
      </c>
      <c r="T190" s="185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186" t="s">
        <v>246</v>
      </c>
      <c r="AT190" s="186" t="s">
        <v>241</v>
      </c>
      <c r="AU190" s="186" t="s">
        <v>86</v>
      </c>
      <c r="AY190" s="20" t="s">
        <v>239</v>
      </c>
      <c r="BE190" s="187">
        <f>IF(N190="základní",J190,0)</f>
        <v>0</v>
      </c>
      <c r="BF190" s="187">
        <f>IF(N190="snížená",J190,0)</f>
        <v>0</v>
      </c>
      <c r="BG190" s="187">
        <f>IF(N190="zákl. přenesená",J190,0)</f>
        <v>0</v>
      </c>
      <c r="BH190" s="187">
        <f>IF(N190="sníž. přenesená",J190,0)</f>
        <v>0</v>
      </c>
      <c r="BI190" s="187">
        <f>IF(N190="nulová",J190,0)</f>
        <v>0</v>
      </c>
      <c r="BJ190" s="20" t="s">
        <v>86</v>
      </c>
      <c r="BK190" s="187">
        <f>ROUND(I190*H190,2)</f>
        <v>0</v>
      </c>
      <c r="BL190" s="20" t="s">
        <v>246</v>
      </c>
      <c r="BM190" s="186" t="s">
        <v>724</v>
      </c>
    </row>
    <row r="191" s="13" customFormat="1">
      <c r="A191" s="13"/>
      <c r="B191" s="188"/>
      <c r="C191" s="13"/>
      <c r="D191" s="189" t="s">
        <v>248</v>
      </c>
      <c r="E191" s="190" t="s">
        <v>3</v>
      </c>
      <c r="F191" s="191" t="s">
        <v>725</v>
      </c>
      <c r="G191" s="13"/>
      <c r="H191" s="190" t="s">
        <v>3</v>
      </c>
      <c r="I191" s="192"/>
      <c r="J191" s="13"/>
      <c r="K191" s="13"/>
      <c r="L191" s="188"/>
      <c r="M191" s="193"/>
      <c r="N191" s="194"/>
      <c r="O191" s="194"/>
      <c r="P191" s="194"/>
      <c r="Q191" s="194"/>
      <c r="R191" s="194"/>
      <c r="S191" s="194"/>
      <c r="T191" s="195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0" t="s">
        <v>248</v>
      </c>
      <c r="AU191" s="190" t="s">
        <v>86</v>
      </c>
      <c r="AV191" s="13" t="s">
        <v>80</v>
      </c>
      <c r="AW191" s="13" t="s">
        <v>33</v>
      </c>
      <c r="AX191" s="13" t="s">
        <v>73</v>
      </c>
      <c r="AY191" s="190" t="s">
        <v>239</v>
      </c>
    </row>
    <row r="192" s="14" customFormat="1">
      <c r="A192" s="14"/>
      <c r="B192" s="196"/>
      <c r="C192" s="14"/>
      <c r="D192" s="189" t="s">
        <v>248</v>
      </c>
      <c r="E192" s="197" t="s">
        <v>3</v>
      </c>
      <c r="F192" s="198" t="s">
        <v>726</v>
      </c>
      <c r="G192" s="14"/>
      <c r="H192" s="199">
        <v>56</v>
      </c>
      <c r="I192" s="200"/>
      <c r="J192" s="14"/>
      <c r="K192" s="14"/>
      <c r="L192" s="196"/>
      <c r="M192" s="201"/>
      <c r="N192" s="202"/>
      <c r="O192" s="202"/>
      <c r="P192" s="202"/>
      <c r="Q192" s="202"/>
      <c r="R192" s="202"/>
      <c r="S192" s="202"/>
      <c r="T192" s="20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197" t="s">
        <v>248</v>
      </c>
      <c r="AU192" s="197" t="s">
        <v>86</v>
      </c>
      <c r="AV192" s="14" t="s">
        <v>86</v>
      </c>
      <c r="AW192" s="14" t="s">
        <v>33</v>
      </c>
      <c r="AX192" s="14" t="s">
        <v>73</v>
      </c>
      <c r="AY192" s="197" t="s">
        <v>239</v>
      </c>
    </row>
    <row r="193" s="15" customFormat="1">
      <c r="A193" s="15"/>
      <c r="B193" s="204"/>
      <c r="C193" s="15"/>
      <c r="D193" s="189" t="s">
        <v>248</v>
      </c>
      <c r="E193" s="205" t="s">
        <v>3</v>
      </c>
      <c r="F193" s="206" t="s">
        <v>251</v>
      </c>
      <c r="G193" s="15"/>
      <c r="H193" s="207">
        <v>56</v>
      </c>
      <c r="I193" s="208"/>
      <c r="J193" s="15"/>
      <c r="K193" s="15"/>
      <c r="L193" s="204"/>
      <c r="M193" s="209"/>
      <c r="N193" s="210"/>
      <c r="O193" s="210"/>
      <c r="P193" s="210"/>
      <c r="Q193" s="210"/>
      <c r="R193" s="210"/>
      <c r="S193" s="210"/>
      <c r="T193" s="211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05" t="s">
        <v>248</v>
      </c>
      <c r="AU193" s="205" t="s">
        <v>86</v>
      </c>
      <c r="AV193" s="15" t="s">
        <v>246</v>
      </c>
      <c r="AW193" s="15" t="s">
        <v>33</v>
      </c>
      <c r="AX193" s="15" t="s">
        <v>80</v>
      </c>
      <c r="AY193" s="205" t="s">
        <v>239</v>
      </c>
    </row>
    <row r="194" s="2" customFormat="1" ht="33" customHeight="1">
      <c r="A194" s="39"/>
      <c r="B194" s="174"/>
      <c r="C194" s="175" t="s">
        <v>293</v>
      </c>
      <c r="D194" s="175" t="s">
        <v>241</v>
      </c>
      <c r="E194" s="176" t="s">
        <v>727</v>
      </c>
      <c r="F194" s="177" t="s">
        <v>728</v>
      </c>
      <c r="G194" s="178" t="s">
        <v>385</v>
      </c>
      <c r="H194" s="179">
        <v>40</v>
      </c>
      <c r="I194" s="180"/>
      <c r="J194" s="181">
        <f>ROUND(I194*H194,2)</f>
        <v>0</v>
      </c>
      <c r="K194" s="177" t="s">
        <v>245</v>
      </c>
      <c r="L194" s="40"/>
      <c r="M194" s="182" t="s">
        <v>3</v>
      </c>
      <c r="N194" s="183" t="s">
        <v>45</v>
      </c>
      <c r="O194" s="73"/>
      <c r="P194" s="184">
        <f>O194*H194</f>
        <v>0</v>
      </c>
      <c r="Q194" s="184">
        <v>0.046780000000000002</v>
      </c>
      <c r="R194" s="184">
        <f>Q194*H194</f>
        <v>1.8712</v>
      </c>
      <c r="S194" s="184">
        <v>0</v>
      </c>
      <c r="T194" s="185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186" t="s">
        <v>246</v>
      </c>
      <c r="AT194" s="186" t="s">
        <v>241</v>
      </c>
      <c r="AU194" s="186" t="s">
        <v>86</v>
      </c>
      <c r="AY194" s="20" t="s">
        <v>239</v>
      </c>
      <c r="BE194" s="187">
        <f>IF(N194="základní",J194,0)</f>
        <v>0</v>
      </c>
      <c r="BF194" s="187">
        <f>IF(N194="snížená",J194,0)</f>
        <v>0</v>
      </c>
      <c r="BG194" s="187">
        <f>IF(N194="zákl. přenesená",J194,0)</f>
        <v>0</v>
      </c>
      <c r="BH194" s="187">
        <f>IF(N194="sníž. přenesená",J194,0)</f>
        <v>0</v>
      </c>
      <c r="BI194" s="187">
        <f>IF(N194="nulová",J194,0)</f>
        <v>0</v>
      </c>
      <c r="BJ194" s="20" t="s">
        <v>86</v>
      </c>
      <c r="BK194" s="187">
        <f>ROUND(I194*H194,2)</f>
        <v>0</v>
      </c>
      <c r="BL194" s="20" t="s">
        <v>246</v>
      </c>
      <c r="BM194" s="186" t="s">
        <v>729</v>
      </c>
    </row>
    <row r="195" s="13" customFormat="1">
      <c r="A195" s="13"/>
      <c r="B195" s="188"/>
      <c r="C195" s="13"/>
      <c r="D195" s="189" t="s">
        <v>248</v>
      </c>
      <c r="E195" s="190" t="s">
        <v>3</v>
      </c>
      <c r="F195" s="191" t="s">
        <v>730</v>
      </c>
      <c r="G195" s="13"/>
      <c r="H195" s="190" t="s">
        <v>3</v>
      </c>
      <c r="I195" s="192"/>
      <c r="J195" s="13"/>
      <c r="K195" s="13"/>
      <c r="L195" s="188"/>
      <c r="M195" s="193"/>
      <c r="N195" s="194"/>
      <c r="O195" s="194"/>
      <c r="P195" s="194"/>
      <c r="Q195" s="194"/>
      <c r="R195" s="194"/>
      <c r="S195" s="194"/>
      <c r="T195" s="195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0" t="s">
        <v>248</v>
      </c>
      <c r="AU195" s="190" t="s">
        <v>86</v>
      </c>
      <c r="AV195" s="13" t="s">
        <v>80</v>
      </c>
      <c r="AW195" s="13" t="s">
        <v>33</v>
      </c>
      <c r="AX195" s="13" t="s">
        <v>73</v>
      </c>
      <c r="AY195" s="190" t="s">
        <v>239</v>
      </c>
    </row>
    <row r="196" s="14" customFormat="1">
      <c r="A196" s="14"/>
      <c r="B196" s="196"/>
      <c r="C196" s="14"/>
      <c r="D196" s="189" t="s">
        <v>248</v>
      </c>
      <c r="E196" s="197" t="s">
        <v>3</v>
      </c>
      <c r="F196" s="198" t="s">
        <v>420</v>
      </c>
      <c r="G196" s="14"/>
      <c r="H196" s="199">
        <v>26</v>
      </c>
      <c r="I196" s="200"/>
      <c r="J196" s="14"/>
      <c r="K196" s="14"/>
      <c r="L196" s="196"/>
      <c r="M196" s="201"/>
      <c r="N196" s="202"/>
      <c r="O196" s="202"/>
      <c r="P196" s="202"/>
      <c r="Q196" s="202"/>
      <c r="R196" s="202"/>
      <c r="S196" s="202"/>
      <c r="T196" s="20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197" t="s">
        <v>248</v>
      </c>
      <c r="AU196" s="197" t="s">
        <v>86</v>
      </c>
      <c r="AV196" s="14" t="s">
        <v>86</v>
      </c>
      <c r="AW196" s="14" t="s">
        <v>33</v>
      </c>
      <c r="AX196" s="14" t="s">
        <v>73</v>
      </c>
      <c r="AY196" s="197" t="s">
        <v>239</v>
      </c>
    </row>
    <row r="197" s="13" customFormat="1">
      <c r="A197" s="13"/>
      <c r="B197" s="188"/>
      <c r="C197" s="13"/>
      <c r="D197" s="189" t="s">
        <v>248</v>
      </c>
      <c r="E197" s="190" t="s">
        <v>3</v>
      </c>
      <c r="F197" s="191" t="s">
        <v>731</v>
      </c>
      <c r="G197" s="13"/>
      <c r="H197" s="190" t="s">
        <v>3</v>
      </c>
      <c r="I197" s="192"/>
      <c r="J197" s="13"/>
      <c r="K197" s="13"/>
      <c r="L197" s="188"/>
      <c r="M197" s="193"/>
      <c r="N197" s="194"/>
      <c r="O197" s="194"/>
      <c r="P197" s="194"/>
      <c r="Q197" s="194"/>
      <c r="R197" s="194"/>
      <c r="S197" s="194"/>
      <c r="T197" s="195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90" t="s">
        <v>248</v>
      </c>
      <c r="AU197" s="190" t="s">
        <v>86</v>
      </c>
      <c r="AV197" s="13" t="s">
        <v>80</v>
      </c>
      <c r="AW197" s="13" t="s">
        <v>33</v>
      </c>
      <c r="AX197" s="13" t="s">
        <v>73</v>
      </c>
      <c r="AY197" s="190" t="s">
        <v>239</v>
      </c>
    </row>
    <row r="198" s="14" customFormat="1">
      <c r="A198" s="14"/>
      <c r="B198" s="196"/>
      <c r="C198" s="14"/>
      <c r="D198" s="189" t="s">
        <v>248</v>
      </c>
      <c r="E198" s="197" t="s">
        <v>3</v>
      </c>
      <c r="F198" s="198" t="s">
        <v>368</v>
      </c>
      <c r="G198" s="14"/>
      <c r="H198" s="199">
        <v>14</v>
      </c>
      <c r="I198" s="200"/>
      <c r="J198" s="14"/>
      <c r="K198" s="14"/>
      <c r="L198" s="196"/>
      <c r="M198" s="201"/>
      <c r="N198" s="202"/>
      <c r="O198" s="202"/>
      <c r="P198" s="202"/>
      <c r="Q198" s="202"/>
      <c r="R198" s="202"/>
      <c r="S198" s="202"/>
      <c r="T198" s="20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7" t="s">
        <v>248</v>
      </c>
      <c r="AU198" s="197" t="s">
        <v>86</v>
      </c>
      <c r="AV198" s="14" t="s">
        <v>86</v>
      </c>
      <c r="AW198" s="14" t="s">
        <v>33</v>
      </c>
      <c r="AX198" s="14" t="s">
        <v>73</v>
      </c>
      <c r="AY198" s="197" t="s">
        <v>239</v>
      </c>
    </row>
    <row r="199" s="15" customFormat="1">
      <c r="A199" s="15"/>
      <c r="B199" s="204"/>
      <c r="C199" s="15"/>
      <c r="D199" s="189" t="s">
        <v>248</v>
      </c>
      <c r="E199" s="205" t="s">
        <v>3</v>
      </c>
      <c r="F199" s="206" t="s">
        <v>251</v>
      </c>
      <c r="G199" s="15"/>
      <c r="H199" s="207">
        <v>40</v>
      </c>
      <c r="I199" s="208"/>
      <c r="J199" s="15"/>
      <c r="K199" s="15"/>
      <c r="L199" s="204"/>
      <c r="M199" s="209"/>
      <c r="N199" s="210"/>
      <c r="O199" s="210"/>
      <c r="P199" s="210"/>
      <c r="Q199" s="210"/>
      <c r="R199" s="210"/>
      <c r="S199" s="210"/>
      <c r="T199" s="211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05" t="s">
        <v>248</v>
      </c>
      <c r="AU199" s="205" t="s">
        <v>86</v>
      </c>
      <c r="AV199" s="15" t="s">
        <v>246</v>
      </c>
      <c r="AW199" s="15" t="s">
        <v>33</v>
      </c>
      <c r="AX199" s="15" t="s">
        <v>80</v>
      </c>
      <c r="AY199" s="205" t="s">
        <v>239</v>
      </c>
    </row>
    <row r="200" s="2" customFormat="1" ht="33" customHeight="1">
      <c r="A200" s="39"/>
      <c r="B200" s="174"/>
      <c r="C200" s="175" t="s">
        <v>299</v>
      </c>
      <c r="D200" s="175" t="s">
        <v>241</v>
      </c>
      <c r="E200" s="176" t="s">
        <v>732</v>
      </c>
      <c r="F200" s="177" t="s">
        <v>733</v>
      </c>
      <c r="G200" s="178" t="s">
        <v>385</v>
      </c>
      <c r="H200" s="179">
        <v>20</v>
      </c>
      <c r="I200" s="180"/>
      <c r="J200" s="181">
        <f>ROUND(I200*H200,2)</f>
        <v>0</v>
      </c>
      <c r="K200" s="177" t="s">
        <v>245</v>
      </c>
      <c r="L200" s="40"/>
      <c r="M200" s="182" t="s">
        <v>3</v>
      </c>
      <c r="N200" s="183" t="s">
        <v>45</v>
      </c>
      <c r="O200" s="73"/>
      <c r="P200" s="184">
        <f>O200*H200</f>
        <v>0</v>
      </c>
      <c r="Q200" s="184">
        <v>0.060069999999999998</v>
      </c>
      <c r="R200" s="184">
        <f>Q200*H200</f>
        <v>1.2014</v>
      </c>
      <c r="S200" s="184">
        <v>0</v>
      </c>
      <c r="T200" s="185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186" t="s">
        <v>246</v>
      </c>
      <c r="AT200" s="186" t="s">
        <v>241</v>
      </c>
      <c r="AU200" s="186" t="s">
        <v>86</v>
      </c>
      <c r="AY200" s="20" t="s">
        <v>239</v>
      </c>
      <c r="BE200" s="187">
        <f>IF(N200="základní",J200,0)</f>
        <v>0</v>
      </c>
      <c r="BF200" s="187">
        <f>IF(N200="snížená",J200,0)</f>
        <v>0</v>
      </c>
      <c r="BG200" s="187">
        <f>IF(N200="zákl. přenesená",J200,0)</f>
        <v>0</v>
      </c>
      <c r="BH200" s="187">
        <f>IF(N200="sníž. přenesená",J200,0)</f>
        <v>0</v>
      </c>
      <c r="BI200" s="187">
        <f>IF(N200="nulová",J200,0)</f>
        <v>0</v>
      </c>
      <c r="BJ200" s="20" t="s">
        <v>86</v>
      </c>
      <c r="BK200" s="187">
        <f>ROUND(I200*H200,2)</f>
        <v>0</v>
      </c>
      <c r="BL200" s="20" t="s">
        <v>246</v>
      </c>
      <c r="BM200" s="186" t="s">
        <v>734</v>
      </c>
    </row>
    <row r="201" s="13" customFormat="1">
      <c r="A201" s="13"/>
      <c r="B201" s="188"/>
      <c r="C201" s="13"/>
      <c r="D201" s="189" t="s">
        <v>248</v>
      </c>
      <c r="E201" s="190" t="s">
        <v>3</v>
      </c>
      <c r="F201" s="191" t="s">
        <v>735</v>
      </c>
      <c r="G201" s="13"/>
      <c r="H201" s="190" t="s">
        <v>3</v>
      </c>
      <c r="I201" s="192"/>
      <c r="J201" s="13"/>
      <c r="K201" s="13"/>
      <c r="L201" s="188"/>
      <c r="M201" s="193"/>
      <c r="N201" s="194"/>
      <c r="O201" s="194"/>
      <c r="P201" s="194"/>
      <c r="Q201" s="194"/>
      <c r="R201" s="194"/>
      <c r="S201" s="194"/>
      <c r="T201" s="195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0" t="s">
        <v>248</v>
      </c>
      <c r="AU201" s="190" t="s">
        <v>86</v>
      </c>
      <c r="AV201" s="13" t="s">
        <v>80</v>
      </c>
      <c r="AW201" s="13" t="s">
        <v>33</v>
      </c>
      <c r="AX201" s="13" t="s">
        <v>73</v>
      </c>
      <c r="AY201" s="190" t="s">
        <v>239</v>
      </c>
    </row>
    <row r="202" s="14" customFormat="1">
      <c r="A202" s="14"/>
      <c r="B202" s="196"/>
      <c r="C202" s="14"/>
      <c r="D202" s="189" t="s">
        <v>248</v>
      </c>
      <c r="E202" s="197" t="s">
        <v>3</v>
      </c>
      <c r="F202" s="198" t="s">
        <v>397</v>
      </c>
      <c r="G202" s="14"/>
      <c r="H202" s="199">
        <v>20</v>
      </c>
      <c r="I202" s="200"/>
      <c r="J202" s="14"/>
      <c r="K202" s="14"/>
      <c r="L202" s="196"/>
      <c r="M202" s="201"/>
      <c r="N202" s="202"/>
      <c r="O202" s="202"/>
      <c r="P202" s="202"/>
      <c r="Q202" s="202"/>
      <c r="R202" s="202"/>
      <c r="S202" s="202"/>
      <c r="T202" s="20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7" t="s">
        <v>248</v>
      </c>
      <c r="AU202" s="197" t="s">
        <v>86</v>
      </c>
      <c r="AV202" s="14" t="s">
        <v>86</v>
      </c>
      <c r="AW202" s="14" t="s">
        <v>33</v>
      </c>
      <c r="AX202" s="14" t="s">
        <v>73</v>
      </c>
      <c r="AY202" s="197" t="s">
        <v>239</v>
      </c>
    </row>
    <row r="203" s="15" customFormat="1">
      <c r="A203" s="15"/>
      <c r="B203" s="204"/>
      <c r="C203" s="15"/>
      <c r="D203" s="189" t="s">
        <v>248</v>
      </c>
      <c r="E203" s="205" t="s">
        <v>3</v>
      </c>
      <c r="F203" s="206" t="s">
        <v>251</v>
      </c>
      <c r="G203" s="15"/>
      <c r="H203" s="207">
        <v>20</v>
      </c>
      <c r="I203" s="208"/>
      <c r="J203" s="15"/>
      <c r="K203" s="15"/>
      <c r="L203" s="204"/>
      <c r="M203" s="209"/>
      <c r="N203" s="210"/>
      <c r="O203" s="210"/>
      <c r="P203" s="210"/>
      <c r="Q203" s="210"/>
      <c r="R203" s="210"/>
      <c r="S203" s="210"/>
      <c r="T203" s="211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5" t="s">
        <v>248</v>
      </c>
      <c r="AU203" s="205" t="s">
        <v>86</v>
      </c>
      <c r="AV203" s="15" t="s">
        <v>246</v>
      </c>
      <c r="AW203" s="15" t="s">
        <v>33</v>
      </c>
      <c r="AX203" s="15" t="s">
        <v>80</v>
      </c>
      <c r="AY203" s="205" t="s">
        <v>239</v>
      </c>
    </row>
    <row r="204" s="2" customFormat="1">
      <c r="A204" s="39"/>
      <c r="B204" s="174"/>
      <c r="C204" s="175" t="s">
        <v>310</v>
      </c>
      <c r="D204" s="175" t="s">
        <v>241</v>
      </c>
      <c r="E204" s="176" t="s">
        <v>736</v>
      </c>
      <c r="F204" s="177" t="s">
        <v>737</v>
      </c>
      <c r="G204" s="178" t="s">
        <v>244</v>
      </c>
      <c r="H204" s="179">
        <v>1482.99</v>
      </c>
      <c r="I204" s="180"/>
      <c r="J204" s="181">
        <f>ROUND(I204*H204,2)</f>
        <v>0</v>
      </c>
      <c r="K204" s="177" t="s">
        <v>245</v>
      </c>
      <c r="L204" s="40"/>
      <c r="M204" s="182" t="s">
        <v>3</v>
      </c>
      <c r="N204" s="183" t="s">
        <v>45</v>
      </c>
      <c r="O204" s="73"/>
      <c r="P204" s="184">
        <f>O204*H204</f>
        <v>0</v>
      </c>
      <c r="Q204" s="184">
        <v>0.14901</v>
      </c>
      <c r="R204" s="184">
        <f>Q204*H204</f>
        <v>220.98033990000002</v>
      </c>
      <c r="S204" s="184">
        <v>0</v>
      </c>
      <c r="T204" s="185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186" t="s">
        <v>246</v>
      </c>
      <c r="AT204" s="186" t="s">
        <v>241</v>
      </c>
      <c r="AU204" s="186" t="s">
        <v>86</v>
      </c>
      <c r="AY204" s="20" t="s">
        <v>239</v>
      </c>
      <c r="BE204" s="187">
        <f>IF(N204="základní",J204,0)</f>
        <v>0</v>
      </c>
      <c r="BF204" s="187">
        <f>IF(N204="snížená",J204,0)</f>
        <v>0</v>
      </c>
      <c r="BG204" s="187">
        <f>IF(N204="zákl. přenesená",J204,0)</f>
        <v>0</v>
      </c>
      <c r="BH204" s="187">
        <f>IF(N204="sníž. přenesená",J204,0)</f>
        <v>0</v>
      </c>
      <c r="BI204" s="187">
        <f>IF(N204="nulová",J204,0)</f>
        <v>0</v>
      </c>
      <c r="BJ204" s="20" t="s">
        <v>86</v>
      </c>
      <c r="BK204" s="187">
        <f>ROUND(I204*H204,2)</f>
        <v>0</v>
      </c>
      <c r="BL204" s="20" t="s">
        <v>246</v>
      </c>
      <c r="BM204" s="186" t="s">
        <v>738</v>
      </c>
    </row>
    <row r="205" s="13" customFormat="1">
      <c r="A205" s="13"/>
      <c r="B205" s="188"/>
      <c r="C205" s="13"/>
      <c r="D205" s="189" t="s">
        <v>248</v>
      </c>
      <c r="E205" s="190" t="s">
        <v>3</v>
      </c>
      <c r="F205" s="191" t="s">
        <v>739</v>
      </c>
      <c r="G205" s="13"/>
      <c r="H205" s="190" t="s">
        <v>3</v>
      </c>
      <c r="I205" s="192"/>
      <c r="J205" s="13"/>
      <c r="K205" s="13"/>
      <c r="L205" s="188"/>
      <c r="M205" s="193"/>
      <c r="N205" s="194"/>
      <c r="O205" s="194"/>
      <c r="P205" s="194"/>
      <c r="Q205" s="194"/>
      <c r="R205" s="194"/>
      <c r="S205" s="194"/>
      <c r="T205" s="195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90" t="s">
        <v>248</v>
      </c>
      <c r="AU205" s="190" t="s">
        <v>86</v>
      </c>
      <c r="AV205" s="13" t="s">
        <v>80</v>
      </c>
      <c r="AW205" s="13" t="s">
        <v>33</v>
      </c>
      <c r="AX205" s="13" t="s">
        <v>73</v>
      </c>
      <c r="AY205" s="190" t="s">
        <v>239</v>
      </c>
    </row>
    <row r="206" s="14" customFormat="1">
      <c r="A206" s="14"/>
      <c r="B206" s="196"/>
      <c r="C206" s="14"/>
      <c r="D206" s="189" t="s">
        <v>248</v>
      </c>
      <c r="E206" s="197" t="s">
        <v>3</v>
      </c>
      <c r="F206" s="198" t="s">
        <v>740</v>
      </c>
      <c r="G206" s="14"/>
      <c r="H206" s="199">
        <v>32.049999999999997</v>
      </c>
      <c r="I206" s="200"/>
      <c r="J206" s="14"/>
      <c r="K206" s="14"/>
      <c r="L206" s="196"/>
      <c r="M206" s="201"/>
      <c r="N206" s="202"/>
      <c r="O206" s="202"/>
      <c r="P206" s="202"/>
      <c r="Q206" s="202"/>
      <c r="R206" s="202"/>
      <c r="S206" s="202"/>
      <c r="T206" s="20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197" t="s">
        <v>248</v>
      </c>
      <c r="AU206" s="197" t="s">
        <v>86</v>
      </c>
      <c r="AV206" s="14" t="s">
        <v>86</v>
      </c>
      <c r="AW206" s="14" t="s">
        <v>33</v>
      </c>
      <c r="AX206" s="14" t="s">
        <v>73</v>
      </c>
      <c r="AY206" s="197" t="s">
        <v>239</v>
      </c>
    </row>
    <row r="207" s="14" customFormat="1">
      <c r="A207" s="14"/>
      <c r="B207" s="196"/>
      <c r="C207" s="14"/>
      <c r="D207" s="189" t="s">
        <v>248</v>
      </c>
      <c r="E207" s="197" t="s">
        <v>3</v>
      </c>
      <c r="F207" s="198" t="s">
        <v>741</v>
      </c>
      <c r="G207" s="14"/>
      <c r="H207" s="199">
        <v>-3.5459999999999998</v>
      </c>
      <c r="I207" s="200"/>
      <c r="J207" s="14"/>
      <c r="K207" s="14"/>
      <c r="L207" s="196"/>
      <c r="M207" s="201"/>
      <c r="N207" s="202"/>
      <c r="O207" s="202"/>
      <c r="P207" s="202"/>
      <c r="Q207" s="202"/>
      <c r="R207" s="202"/>
      <c r="S207" s="202"/>
      <c r="T207" s="20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197" t="s">
        <v>248</v>
      </c>
      <c r="AU207" s="197" t="s">
        <v>86</v>
      </c>
      <c r="AV207" s="14" t="s">
        <v>86</v>
      </c>
      <c r="AW207" s="14" t="s">
        <v>33</v>
      </c>
      <c r="AX207" s="14" t="s">
        <v>73</v>
      </c>
      <c r="AY207" s="197" t="s">
        <v>239</v>
      </c>
    </row>
    <row r="208" s="14" customFormat="1">
      <c r="A208" s="14"/>
      <c r="B208" s="196"/>
      <c r="C208" s="14"/>
      <c r="D208" s="189" t="s">
        <v>248</v>
      </c>
      <c r="E208" s="197" t="s">
        <v>3</v>
      </c>
      <c r="F208" s="198" t="s">
        <v>742</v>
      </c>
      <c r="G208" s="14"/>
      <c r="H208" s="199">
        <v>-0.45600000000000002</v>
      </c>
      <c r="I208" s="200"/>
      <c r="J208" s="14"/>
      <c r="K208" s="14"/>
      <c r="L208" s="196"/>
      <c r="M208" s="201"/>
      <c r="N208" s="202"/>
      <c r="O208" s="202"/>
      <c r="P208" s="202"/>
      <c r="Q208" s="202"/>
      <c r="R208" s="202"/>
      <c r="S208" s="202"/>
      <c r="T208" s="20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197" t="s">
        <v>248</v>
      </c>
      <c r="AU208" s="197" t="s">
        <v>86</v>
      </c>
      <c r="AV208" s="14" t="s">
        <v>86</v>
      </c>
      <c r="AW208" s="14" t="s">
        <v>33</v>
      </c>
      <c r="AX208" s="14" t="s">
        <v>73</v>
      </c>
      <c r="AY208" s="197" t="s">
        <v>239</v>
      </c>
    </row>
    <row r="209" s="16" customFormat="1">
      <c r="A209" s="16"/>
      <c r="B209" s="239"/>
      <c r="C209" s="16"/>
      <c r="D209" s="189" t="s">
        <v>248</v>
      </c>
      <c r="E209" s="240" t="s">
        <v>3</v>
      </c>
      <c r="F209" s="241" t="s">
        <v>695</v>
      </c>
      <c r="G209" s="16"/>
      <c r="H209" s="242">
        <v>28.047999999999998</v>
      </c>
      <c r="I209" s="243"/>
      <c r="J209" s="16"/>
      <c r="K209" s="16"/>
      <c r="L209" s="239"/>
      <c r="M209" s="244"/>
      <c r="N209" s="245"/>
      <c r="O209" s="245"/>
      <c r="P209" s="245"/>
      <c r="Q209" s="245"/>
      <c r="R209" s="245"/>
      <c r="S209" s="245"/>
      <c r="T209" s="24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T209" s="240" t="s">
        <v>248</v>
      </c>
      <c r="AU209" s="240" t="s">
        <v>86</v>
      </c>
      <c r="AV209" s="16" t="s">
        <v>117</v>
      </c>
      <c r="AW209" s="16" t="s">
        <v>33</v>
      </c>
      <c r="AX209" s="16" t="s">
        <v>73</v>
      </c>
      <c r="AY209" s="240" t="s">
        <v>239</v>
      </c>
    </row>
    <row r="210" s="13" customFormat="1">
      <c r="A210" s="13"/>
      <c r="B210" s="188"/>
      <c r="C210" s="13"/>
      <c r="D210" s="189" t="s">
        <v>248</v>
      </c>
      <c r="E210" s="190" t="s">
        <v>3</v>
      </c>
      <c r="F210" s="191" t="s">
        <v>678</v>
      </c>
      <c r="G210" s="13"/>
      <c r="H210" s="190" t="s">
        <v>3</v>
      </c>
      <c r="I210" s="192"/>
      <c r="J210" s="13"/>
      <c r="K210" s="13"/>
      <c r="L210" s="188"/>
      <c r="M210" s="193"/>
      <c r="N210" s="194"/>
      <c r="O210" s="194"/>
      <c r="P210" s="194"/>
      <c r="Q210" s="194"/>
      <c r="R210" s="194"/>
      <c r="S210" s="194"/>
      <c r="T210" s="195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90" t="s">
        <v>248</v>
      </c>
      <c r="AU210" s="190" t="s">
        <v>86</v>
      </c>
      <c r="AV210" s="13" t="s">
        <v>80</v>
      </c>
      <c r="AW210" s="13" t="s">
        <v>33</v>
      </c>
      <c r="AX210" s="13" t="s">
        <v>73</v>
      </c>
      <c r="AY210" s="190" t="s">
        <v>239</v>
      </c>
    </row>
    <row r="211" s="13" customFormat="1">
      <c r="A211" s="13"/>
      <c r="B211" s="188"/>
      <c r="C211" s="13"/>
      <c r="D211" s="189" t="s">
        <v>248</v>
      </c>
      <c r="E211" s="190" t="s">
        <v>3</v>
      </c>
      <c r="F211" s="191" t="s">
        <v>743</v>
      </c>
      <c r="G211" s="13"/>
      <c r="H211" s="190" t="s">
        <v>3</v>
      </c>
      <c r="I211" s="192"/>
      <c r="J211" s="13"/>
      <c r="K211" s="13"/>
      <c r="L211" s="188"/>
      <c r="M211" s="193"/>
      <c r="N211" s="194"/>
      <c r="O211" s="194"/>
      <c r="P211" s="194"/>
      <c r="Q211" s="194"/>
      <c r="R211" s="194"/>
      <c r="S211" s="194"/>
      <c r="T211" s="195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0" t="s">
        <v>248</v>
      </c>
      <c r="AU211" s="190" t="s">
        <v>86</v>
      </c>
      <c r="AV211" s="13" t="s">
        <v>80</v>
      </c>
      <c r="AW211" s="13" t="s">
        <v>33</v>
      </c>
      <c r="AX211" s="13" t="s">
        <v>73</v>
      </c>
      <c r="AY211" s="190" t="s">
        <v>239</v>
      </c>
    </row>
    <row r="212" s="14" customFormat="1">
      <c r="A212" s="14"/>
      <c r="B212" s="196"/>
      <c r="C212" s="14"/>
      <c r="D212" s="189" t="s">
        <v>248</v>
      </c>
      <c r="E212" s="197" t="s">
        <v>3</v>
      </c>
      <c r="F212" s="198" t="s">
        <v>744</v>
      </c>
      <c r="G212" s="14"/>
      <c r="H212" s="199">
        <v>56.560000000000002</v>
      </c>
      <c r="I212" s="200"/>
      <c r="J212" s="14"/>
      <c r="K212" s="14"/>
      <c r="L212" s="196"/>
      <c r="M212" s="201"/>
      <c r="N212" s="202"/>
      <c r="O212" s="202"/>
      <c r="P212" s="202"/>
      <c r="Q212" s="202"/>
      <c r="R212" s="202"/>
      <c r="S212" s="202"/>
      <c r="T212" s="20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197" t="s">
        <v>248</v>
      </c>
      <c r="AU212" s="197" t="s">
        <v>86</v>
      </c>
      <c r="AV212" s="14" t="s">
        <v>86</v>
      </c>
      <c r="AW212" s="14" t="s">
        <v>33</v>
      </c>
      <c r="AX212" s="14" t="s">
        <v>73</v>
      </c>
      <c r="AY212" s="197" t="s">
        <v>239</v>
      </c>
    </row>
    <row r="213" s="14" customFormat="1">
      <c r="A213" s="14"/>
      <c r="B213" s="196"/>
      <c r="C213" s="14"/>
      <c r="D213" s="189" t="s">
        <v>248</v>
      </c>
      <c r="E213" s="197" t="s">
        <v>3</v>
      </c>
      <c r="F213" s="198" t="s">
        <v>745</v>
      </c>
      <c r="G213" s="14"/>
      <c r="H213" s="199">
        <v>-3.5459999999999998</v>
      </c>
      <c r="I213" s="200"/>
      <c r="J213" s="14"/>
      <c r="K213" s="14"/>
      <c r="L213" s="196"/>
      <c r="M213" s="201"/>
      <c r="N213" s="202"/>
      <c r="O213" s="202"/>
      <c r="P213" s="202"/>
      <c r="Q213" s="202"/>
      <c r="R213" s="202"/>
      <c r="S213" s="202"/>
      <c r="T213" s="20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197" t="s">
        <v>248</v>
      </c>
      <c r="AU213" s="197" t="s">
        <v>86</v>
      </c>
      <c r="AV213" s="14" t="s">
        <v>86</v>
      </c>
      <c r="AW213" s="14" t="s">
        <v>33</v>
      </c>
      <c r="AX213" s="14" t="s">
        <v>73</v>
      </c>
      <c r="AY213" s="197" t="s">
        <v>239</v>
      </c>
    </row>
    <row r="214" s="14" customFormat="1">
      <c r="A214" s="14"/>
      <c r="B214" s="196"/>
      <c r="C214" s="14"/>
      <c r="D214" s="189" t="s">
        <v>248</v>
      </c>
      <c r="E214" s="197" t="s">
        <v>3</v>
      </c>
      <c r="F214" s="198" t="s">
        <v>742</v>
      </c>
      <c r="G214" s="14"/>
      <c r="H214" s="199">
        <v>-0.45600000000000002</v>
      </c>
      <c r="I214" s="200"/>
      <c r="J214" s="14"/>
      <c r="K214" s="14"/>
      <c r="L214" s="196"/>
      <c r="M214" s="201"/>
      <c r="N214" s="202"/>
      <c r="O214" s="202"/>
      <c r="P214" s="202"/>
      <c r="Q214" s="202"/>
      <c r="R214" s="202"/>
      <c r="S214" s="202"/>
      <c r="T214" s="20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197" t="s">
        <v>248</v>
      </c>
      <c r="AU214" s="197" t="s">
        <v>86</v>
      </c>
      <c r="AV214" s="14" t="s">
        <v>86</v>
      </c>
      <c r="AW214" s="14" t="s">
        <v>33</v>
      </c>
      <c r="AX214" s="14" t="s">
        <v>73</v>
      </c>
      <c r="AY214" s="197" t="s">
        <v>239</v>
      </c>
    </row>
    <row r="215" s="13" customFormat="1">
      <c r="A215" s="13"/>
      <c r="B215" s="188"/>
      <c r="C215" s="13"/>
      <c r="D215" s="189" t="s">
        <v>248</v>
      </c>
      <c r="E215" s="190" t="s">
        <v>3</v>
      </c>
      <c r="F215" s="191" t="s">
        <v>746</v>
      </c>
      <c r="G215" s="13"/>
      <c r="H215" s="190" t="s">
        <v>3</v>
      </c>
      <c r="I215" s="192"/>
      <c r="J215" s="13"/>
      <c r="K215" s="13"/>
      <c r="L215" s="188"/>
      <c r="M215" s="193"/>
      <c r="N215" s="194"/>
      <c r="O215" s="194"/>
      <c r="P215" s="194"/>
      <c r="Q215" s="194"/>
      <c r="R215" s="194"/>
      <c r="S215" s="194"/>
      <c r="T215" s="195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0" t="s">
        <v>248</v>
      </c>
      <c r="AU215" s="190" t="s">
        <v>86</v>
      </c>
      <c r="AV215" s="13" t="s">
        <v>80</v>
      </c>
      <c r="AW215" s="13" t="s">
        <v>33</v>
      </c>
      <c r="AX215" s="13" t="s">
        <v>73</v>
      </c>
      <c r="AY215" s="190" t="s">
        <v>239</v>
      </c>
    </row>
    <row r="216" s="14" customFormat="1">
      <c r="A216" s="14"/>
      <c r="B216" s="196"/>
      <c r="C216" s="14"/>
      <c r="D216" s="189" t="s">
        <v>248</v>
      </c>
      <c r="E216" s="197" t="s">
        <v>3</v>
      </c>
      <c r="F216" s="198" t="s">
        <v>747</v>
      </c>
      <c r="G216" s="14"/>
      <c r="H216" s="199">
        <v>59.920000000000002</v>
      </c>
      <c r="I216" s="200"/>
      <c r="J216" s="14"/>
      <c r="K216" s="14"/>
      <c r="L216" s="196"/>
      <c r="M216" s="201"/>
      <c r="N216" s="202"/>
      <c r="O216" s="202"/>
      <c r="P216" s="202"/>
      <c r="Q216" s="202"/>
      <c r="R216" s="202"/>
      <c r="S216" s="202"/>
      <c r="T216" s="20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197" t="s">
        <v>248</v>
      </c>
      <c r="AU216" s="197" t="s">
        <v>86</v>
      </c>
      <c r="AV216" s="14" t="s">
        <v>86</v>
      </c>
      <c r="AW216" s="14" t="s">
        <v>33</v>
      </c>
      <c r="AX216" s="14" t="s">
        <v>73</v>
      </c>
      <c r="AY216" s="197" t="s">
        <v>239</v>
      </c>
    </row>
    <row r="217" s="14" customFormat="1">
      <c r="A217" s="14"/>
      <c r="B217" s="196"/>
      <c r="C217" s="14"/>
      <c r="D217" s="189" t="s">
        <v>248</v>
      </c>
      <c r="E217" s="197" t="s">
        <v>3</v>
      </c>
      <c r="F217" s="198" t="s">
        <v>748</v>
      </c>
      <c r="G217" s="14"/>
      <c r="H217" s="199">
        <v>-5.516</v>
      </c>
      <c r="I217" s="200"/>
      <c r="J217" s="14"/>
      <c r="K217" s="14"/>
      <c r="L217" s="196"/>
      <c r="M217" s="201"/>
      <c r="N217" s="202"/>
      <c r="O217" s="202"/>
      <c r="P217" s="202"/>
      <c r="Q217" s="202"/>
      <c r="R217" s="202"/>
      <c r="S217" s="202"/>
      <c r="T217" s="20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197" t="s">
        <v>248</v>
      </c>
      <c r="AU217" s="197" t="s">
        <v>86</v>
      </c>
      <c r="AV217" s="14" t="s">
        <v>86</v>
      </c>
      <c r="AW217" s="14" t="s">
        <v>33</v>
      </c>
      <c r="AX217" s="14" t="s">
        <v>73</v>
      </c>
      <c r="AY217" s="197" t="s">
        <v>239</v>
      </c>
    </row>
    <row r="218" s="14" customFormat="1">
      <c r="A218" s="14"/>
      <c r="B218" s="196"/>
      <c r="C218" s="14"/>
      <c r="D218" s="189" t="s">
        <v>248</v>
      </c>
      <c r="E218" s="197" t="s">
        <v>3</v>
      </c>
      <c r="F218" s="198" t="s">
        <v>749</v>
      </c>
      <c r="G218" s="14"/>
      <c r="H218" s="199">
        <v>-0.91200000000000003</v>
      </c>
      <c r="I218" s="200"/>
      <c r="J218" s="14"/>
      <c r="K218" s="14"/>
      <c r="L218" s="196"/>
      <c r="M218" s="201"/>
      <c r="N218" s="202"/>
      <c r="O218" s="202"/>
      <c r="P218" s="202"/>
      <c r="Q218" s="202"/>
      <c r="R218" s="202"/>
      <c r="S218" s="202"/>
      <c r="T218" s="20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7" t="s">
        <v>248</v>
      </c>
      <c r="AU218" s="197" t="s">
        <v>86</v>
      </c>
      <c r="AV218" s="14" t="s">
        <v>86</v>
      </c>
      <c r="AW218" s="14" t="s">
        <v>33</v>
      </c>
      <c r="AX218" s="14" t="s">
        <v>73</v>
      </c>
      <c r="AY218" s="197" t="s">
        <v>239</v>
      </c>
    </row>
    <row r="219" s="13" customFormat="1">
      <c r="A219" s="13"/>
      <c r="B219" s="188"/>
      <c r="C219" s="13"/>
      <c r="D219" s="189" t="s">
        <v>248</v>
      </c>
      <c r="E219" s="190" t="s">
        <v>3</v>
      </c>
      <c r="F219" s="191" t="s">
        <v>750</v>
      </c>
      <c r="G219" s="13"/>
      <c r="H219" s="190" t="s">
        <v>3</v>
      </c>
      <c r="I219" s="192"/>
      <c r="J219" s="13"/>
      <c r="K219" s="13"/>
      <c r="L219" s="188"/>
      <c r="M219" s="193"/>
      <c r="N219" s="194"/>
      <c r="O219" s="194"/>
      <c r="P219" s="194"/>
      <c r="Q219" s="194"/>
      <c r="R219" s="194"/>
      <c r="S219" s="194"/>
      <c r="T219" s="195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190" t="s">
        <v>248</v>
      </c>
      <c r="AU219" s="190" t="s">
        <v>86</v>
      </c>
      <c r="AV219" s="13" t="s">
        <v>80</v>
      </c>
      <c r="AW219" s="13" t="s">
        <v>33</v>
      </c>
      <c r="AX219" s="13" t="s">
        <v>73</v>
      </c>
      <c r="AY219" s="190" t="s">
        <v>239</v>
      </c>
    </row>
    <row r="220" s="14" customFormat="1">
      <c r="A220" s="14"/>
      <c r="B220" s="196"/>
      <c r="C220" s="14"/>
      <c r="D220" s="189" t="s">
        <v>248</v>
      </c>
      <c r="E220" s="197" t="s">
        <v>3</v>
      </c>
      <c r="F220" s="198" t="s">
        <v>751</v>
      </c>
      <c r="G220" s="14"/>
      <c r="H220" s="199">
        <v>401.46100000000001</v>
      </c>
      <c r="I220" s="200"/>
      <c r="J220" s="14"/>
      <c r="K220" s="14"/>
      <c r="L220" s="196"/>
      <c r="M220" s="201"/>
      <c r="N220" s="202"/>
      <c r="O220" s="202"/>
      <c r="P220" s="202"/>
      <c r="Q220" s="202"/>
      <c r="R220" s="202"/>
      <c r="S220" s="202"/>
      <c r="T220" s="20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197" t="s">
        <v>248</v>
      </c>
      <c r="AU220" s="197" t="s">
        <v>86</v>
      </c>
      <c r="AV220" s="14" t="s">
        <v>86</v>
      </c>
      <c r="AW220" s="14" t="s">
        <v>33</v>
      </c>
      <c r="AX220" s="14" t="s">
        <v>73</v>
      </c>
      <c r="AY220" s="197" t="s">
        <v>239</v>
      </c>
    </row>
    <row r="221" s="14" customFormat="1">
      <c r="A221" s="14"/>
      <c r="B221" s="196"/>
      <c r="C221" s="14"/>
      <c r="D221" s="189" t="s">
        <v>248</v>
      </c>
      <c r="E221" s="197" t="s">
        <v>3</v>
      </c>
      <c r="F221" s="198" t="s">
        <v>752</v>
      </c>
      <c r="G221" s="14"/>
      <c r="H221" s="199">
        <v>-56.735999999999997</v>
      </c>
      <c r="I221" s="200"/>
      <c r="J221" s="14"/>
      <c r="K221" s="14"/>
      <c r="L221" s="196"/>
      <c r="M221" s="201"/>
      <c r="N221" s="202"/>
      <c r="O221" s="202"/>
      <c r="P221" s="202"/>
      <c r="Q221" s="202"/>
      <c r="R221" s="202"/>
      <c r="S221" s="202"/>
      <c r="T221" s="20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197" t="s">
        <v>248</v>
      </c>
      <c r="AU221" s="197" t="s">
        <v>86</v>
      </c>
      <c r="AV221" s="14" t="s">
        <v>86</v>
      </c>
      <c r="AW221" s="14" t="s">
        <v>33</v>
      </c>
      <c r="AX221" s="14" t="s">
        <v>73</v>
      </c>
      <c r="AY221" s="197" t="s">
        <v>239</v>
      </c>
    </row>
    <row r="222" s="14" customFormat="1">
      <c r="A222" s="14"/>
      <c r="B222" s="196"/>
      <c r="C222" s="14"/>
      <c r="D222" s="189" t="s">
        <v>248</v>
      </c>
      <c r="E222" s="197" t="s">
        <v>3</v>
      </c>
      <c r="F222" s="198" t="s">
        <v>753</v>
      </c>
      <c r="G222" s="14"/>
      <c r="H222" s="199">
        <v>-8.2080000000000002</v>
      </c>
      <c r="I222" s="200"/>
      <c r="J222" s="14"/>
      <c r="K222" s="14"/>
      <c r="L222" s="196"/>
      <c r="M222" s="201"/>
      <c r="N222" s="202"/>
      <c r="O222" s="202"/>
      <c r="P222" s="202"/>
      <c r="Q222" s="202"/>
      <c r="R222" s="202"/>
      <c r="S222" s="202"/>
      <c r="T222" s="20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7" t="s">
        <v>248</v>
      </c>
      <c r="AU222" s="197" t="s">
        <v>86</v>
      </c>
      <c r="AV222" s="14" t="s">
        <v>86</v>
      </c>
      <c r="AW222" s="14" t="s">
        <v>33</v>
      </c>
      <c r="AX222" s="14" t="s">
        <v>73</v>
      </c>
      <c r="AY222" s="197" t="s">
        <v>239</v>
      </c>
    </row>
    <row r="223" s="16" customFormat="1">
      <c r="A223" s="16"/>
      <c r="B223" s="239"/>
      <c r="C223" s="16"/>
      <c r="D223" s="189" t="s">
        <v>248</v>
      </c>
      <c r="E223" s="240" t="s">
        <v>3</v>
      </c>
      <c r="F223" s="241" t="s">
        <v>695</v>
      </c>
      <c r="G223" s="16"/>
      <c r="H223" s="242">
        <v>442.56700000000001</v>
      </c>
      <c r="I223" s="243"/>
      <c r="J223" s="16"/>
      <c r="K223" s="16"/>
      <c r="L223" s="239"/>
      <c r="M223" s="244"/>
      <c r="N223" s="245"/>
      <c r="O223" s="245"/>
      <c r="P223" s="245"/>
      <c r="Q223" s="245"/>
      <c r="R223" s="245"/>
      <c r="S223" s="245"/>
      <c r="T223" s="24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40" t="s">
        <v>248</v>
      </c>
      <c r="AU223" s="240" t="s">
        <v>86</v>
      </c>
      <c r="AV223" s="16" t="s">
        <v>117</v>
      </c>
      <c r="AW223" s="16" t="s">
        <v>33</v>
      </c>
      <c r="AX223" s="16" t="s">
        <v>73</v>
      </c>
      <c r="AY223" s="240" t="s">
        <v>239</v>
      </c>
    </row>
    <row r="224" s="13" customFormat="1">
      <c r="A224" s="13"/>
      <c r="B224" s="188"/>
      <c r="C224" s="13"/>
      <c r="D224" s="189" t="s">
        <v>248</v>
      </c>
      <c r="E224" s="190" t="s">
        <v>3</v>
      </c>
      <c r="F224" s="191" t="s">
        <v>696</v>
      </c>
      <c r="G224" s="13"/>
      <c r="H224" s="190" t="s">
        <v>3</v>
      </c>
      <c r="I224" s="192"/>
      <c r="J224" s="13"/>
      <c r="K224" s="13"/>
      <c r="L224" s="188"/>
      <c r="M224" s="193"/>
      <c r="N224" s="194"/>
      <c r="O224" s="194"/>
      <c r="P224" s="194"/>
      <c r="Q224" s="194"/>
      <c r="R224" s="194"/>
      <c r="S224" s="194"/>
      <c r="T224" s="195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190" t="s">
        <v>248</v>
      </c>
      <c r="AU224" s="190" t="s">
        <v>86</v>
      </c>
      <c r="AV224" s="13" t="s">
        <v>80</v>
      </c>
      <c r="AW224" s="13" t="s">
        <v>33</v>
      </c>
      <c r="AX224" s="13" t="s">
        <v>73</v>
      </c>
      <c r="AY224" s="190" t="s">
        <v>239</v>
      </c>
    </row>
    <row r="225" s="13" customFormat="1">
      <c r="A225" s="13"/>
      <c r="B225" s="188"/>
      <c r="C225" s="13"/>
      <c r="D225" s="189" t="s">
        <v>248</v>
      </c>
      <c r="E225" s="190" t="s">
        <v>3</v>
      </c>
      <c r="F225" s="191" t="s">
        <v>746</v>
      </c>
      <c r="G225" s="13"/>
      <c r="H225" s="190" t="s">
        <v>3</v>
      </c>
      <c r="I225" s="192"/>
      <c r="J225" s="13"/>
      <c r="K225" s="13"/>
      <c r="L225" s="188"/>
      <c r="M225" s="193"/>
      <c r="N225" s="194"/>
      <c r="O225" s="194"/>
      <c r="P225" s="194"/>
      <c r="Q225" s="194"/>
      <c r="R225" s="194"/>
      <c r="S225" s="194"/>
      <c r="T225" s="195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90" t="s">
        <v>248</v>
      </c>
      <c r="AU225" s="190" t="s">
        <v>86</v>
      </c>
      <c r="AV225" s="13" t="s">
        <v>80</v>
      </c>
      <c r="AW225" s="13" t="s">
        <v>33</v>
      </c>
      <c r="AX225" s="13" t="s">
        <v>73</v>
      </c>
      <c r="AY225" s="190" t="s">
        <v>239</v>
      </c>
    </row>
    <row r="226" s="14" customFormat="1">
      <c r="A226" s="14"/>
      <c r="B226" s="196"/>
      <c r="C226" s="14"/>
      <c r="D226" s="189" t="s">
        <v>248</v>
      </c>
      <c r="E226" s="197" t="s">
        <v>3</v>
      </c>
      <c r="F226" s="198" t="s">
        <v>754</v>
      </c>
      <c r="G226" s="14"/>
      <c r="H226" s="199">
        <v>239.68000000000001</v>
      </c>
      <c r="I226" s="200"/>
      <c r="J226" s="14"/>
      <c r="K226" s="14"/>
      <c r="L226" s="196"/>
      <c r="M226" s="201"/>
      <c r="N226" s="202"/>
      <c r="O226" s="202"/>
      <c r="P226" s="202"/>
      <c r="Q226" s="202"/>
      <c r="R226" s="202"/>
      <c r="S226" s="202"/>
      <c r="T226" s="20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7" t="s">
        <v>248</v>
      </c>
      <c r="AU226" s="197" t="s">
        <v>86</v>
      </c>
      <c r="AV226" s="14" t="s">
        <v>86</v>
      </c>
      <c r="AW226" s="14" t="s">
        <v>33</v>
      </c>
      <c r="AX226" s="14" t="s">
        <v>73</v>
      </c>
      <c r="AY226" s="197" t="s">
        <v>239</v>
      </c>
    </row>
    <row r="227" s="14" customFormat="1">
      <c r="A227" s="14"/>
      <c r="B227" s="196"/>
      <c r="C227" s="14"/>
      <c r="D227" s="189" t="s">
        <v>248</v>
      </c>
      <c r="E227" s="197" t="s">
        <v>3</v>
      </c>
      <c r="F227" s="198" t="s">
        <v>755</v>
      </c>
      <c r="G227" s="14"/>
      <c r="H227" s="199">
        <v>-22.064</v>
      </c>
      <c r="I227" s="200"/>
      <c r="J227" s="14"/>
      <c r="K227" s="14"/>
      <c r="L227" s="196"/>
      <c r="M227" s="201"/>
      <c r="N227" s="202"/>
      <c r="O227" s="202"/>
      <c r="P227" s="202"/>
      <c r="Q227" s="202"/>
      <c r="R227" s="202"/>
      <c r="S227" s="202"/>
      <c r="T227" s="20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197" t="s">
        <v>248</v>
      </c>
      <c r="AU227" s="197" t="s">
        <v>86</v>
      </c>
      <c r="AV227" s="14" t="s">
        <v>86</v>
      </c>
      <c r="AW227" s="14" t="s">
        <v>33</v>
      </c>
      <c r="AX227" s="14" t="s">
        <v>73</v>
      </c>
      <c r="AY227" s="197" t="s">
        <v>239</v>
      </c>
    </row>
    <row r="228" s="14" customFormat="1">
      <c r="A228" s="14"/>
      <c r="B228" s="196"/>
      <c r="C228" s="14"/>
      <c r="D228" s="189" t="s">
        <v>248</v>
      </c>
      <c r="E228" s="197" t="s">
        <v>3</v>
      </c>
      <c r="F228" s="198" t="s">
        <v>756</v>
      </c>
      <c r="G228" s="14"/>
      <c r="H228" s="199">
        <v>-3.6480000000000001</v>
      </c>
      <c r="I228" s="200"/>
      <c r="J228" s="14"/>
      <c r="K228" s="14"/>
      <c r="L228" s="196"/>
      <c r="M228" s="201"/>
      <c r="N228" s="202"/>
      <c r="O228" s="202"/>
      <c r="P228" s="202"/>
      <c r="Q228" s="202"/>
      <c r="R228" s="202"/>
      <c r="S228" s="202"/>
      <c r="T228" s="20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197" t="s">
        <v>248</v>
      </c>
      <c r="AU228" s="197" t="s">
        <v>86</v>
      </c>
      <c r="AV228" s="14" t="s">
        <v>86</v>
      </c>
      <c r="AW228" s="14" t="s">
        <v>33</v>
      </c>
      <c r="AX228" s="14" t="s">
        <v>73</v>
      </c>
      <c r="AY228" s="197" t="s">
        <v>239</v>
      </c>
    </row>
    <row r="229" s="13" customFormat="1">
      <c r="A229" s="13"/>
      <c r="B229" s="188"/>
      <c r="C229" s="13"/>
      <c r="D229" s="189" t="s">
        <v>248</v>
      </c>
      <c r="E229" s="190" t="s">
        <v>3</v>
      </c>
      <c r="F229" s="191" t="s">
        <v>750</v>
      </c>
      <c r="G229" s="13"/>
      <c r="H229" s="190" t="s">
        <v>3</v>
      </c>
      <c r="I229" s="192"/>
      <c r="J229" s="13"/>
      <c r="K229" s="13"/>
      <c r="L229" s="188"/>
      <c r="M229" s="193"/>
      <c r="N229" s="194"/>
      <c r="O229" s="194"/>
      <c r="P229" s="194"/>
      <c r="Q229" s="194"/>
      <c r="R229" s="194"/>
      <c r="S229" s="194"/>
      <c r="T229" s="195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90" t="s">
        <v>248</v>
      </c>
      <c r="AU229" s="190" t="s">
        <v>86</v>
      </c>
      <c r="AV229" s="13" t="s">
        <v>80</v>
      </c>
      <c r="AW229" s="13" t="s">
        <v>33</v>
      </c>
      <c r="AX229" s="13" t="s">
        <v>73</v>
      </c>
      <c r="AY229" s="190" t="s">
        <v>239</v>
      </c>
    </row>
    <row r="230" s="14" customFormat="1">
      <c r="A230" s="14"/>
      <c r="B230" s="196"/>
      <c r="C230" s="14"/>
      <c r="D230" s="189" t="s">
        <v>248</v>
      </c>
      <c r="E230" s="197" t="s">
        <v>3</v>
      </c>
      <c r="F230" s="198" t="s">
        <v>757</v>
      </c>
      <c r="G230" s="14"/>
      <c r="H230" s="199">
        <v>133.81999999999999</v>
      </c>
      <c r="I230" s="200"/>
      <c r="J230" s="14"/>
      <c r="K230" s="14"/>
      <c r="L230" s="196"/>
      <c r="M230" s="201"/>
      <c r="N230" s="202"/>
      <c r="O230" s="202"/>
      <c r="P230" s="202"/>
      <c r="Q230" s="202"/>
      <c r="R230" s="202"/>
      <c r="S230" s="202"/>
      <c r="T230" s="203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7" t="s">
        <v>248</v>
      </c>
      <c r="AU230" s="197" t="s">
        <v>86</v>
      </c>
      <c r="AV230" s="14" t="s">
        <v>86</v>
      </c>
      <c r="AW230" s="14" t="s">
        <v>33</v>
      </c>
      <c r="AX230" s="14" t="s">
        <v>73</v>
      </c>
      <c r="AY230" s="197" t="s">
        <v>239</v>
      </c>
    </row>
    <row r="231" s="14" customFormat="1">
      <c r="A231" s="14"/>
      <c r="B231" s="196"/>
      <c r="C231" s="14"/>
      <c r="D231" s="189" t="s">
        <v>248</v>
      </c>
      <c r="E231" s="197" t="s">
        <v>3</v>
      </c>
      <c r="F231" s="198" t="s">
        <v>758</v>
      </c>
      <c r="G231" s="14"/>
      <c r="H231" s="199">
        <v>-18.911999999999999</v>
      </c>
      <c r="I231" s="200"/>
      <c r="J231" s="14"/>
      <c r="K231" s="14"/>
      <c r="L231" s="196"/>
      <c r="M231" s="201"/>
      <c r="N231" s="202"/>
      <c r="O231" s="202"/>
      <c r="P231" s="202"/>
      <c r="Q231" s="202"/>
      <c r="R231" s="202"/>
      <c r="S231" s="202"/>
      <c r="T231" s="20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197" t="s">
        <v>248</v>
      </c>
      <c r="AU231" s="197" t="s">
        <v>86</v>
      </c>
      <c r="AV231" s="14" t="s">
        <v>86</v>
      </c>
      <c r="AW231" s="14" t="s">
        <v>33</v>
      </c>
      <c r="AX231" s="14" t="s">
        <v>73</v>
      </c>
      <c r="AY231" s="197" t="s">
        <v>239</v>
      </c>
    </row>
    <row r="232" s="14" customFormat="1">
      <c r="A232" s="14"/>
      <c r="B232" s="196"/>
      <c r="C232" s="14"/>
      <c r="D232" s="189" t="s">
        <v>248</v>
      </c>
      <c r="E232" s="197" t="s">
        <v>3</v>
      </c>
      <c r="F232" s="198" t="s">
        <v>759</v>
      </c>
      <c r="G232" s="14"/>
      <c r="H232" s="199">
        <v>-2.7360000000000002</v>
      </c>
      <c r="I232" s="200"/>
      <c r="J232" s="14"/>
      <c r="K232" s="14"/>
      <c r="L232" s="196"/>
      <c r="M232" s="201"/>
      <c r="N232" s="202"/>
      <c r="O232" s="202"/>
      <c r="P232" s="202"/>
      <c r="Q232" s="202"/>
      <c r="R232" s="202"/>
      <c r="S232" s="202"/>
      <c r="T232" s="20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197" t="s">
        <v>248</v>
      </c>
      <c r="AU232" s="197" t="s">
        <v>86</v>
      </c>
      <c r="AV232" s="14" t="s">
        <v>86</v>
      </c>
      <c r="AW232" s="14" t="s">
        <v>33</v>
      </c>
      <c r="AX232" s="14" t="s">
        <v>73</v>
      </c>
      <c r="AY232" s="197" t="s">
        <v>239</v>
      </c>
    </row>
    <row r="233" s="13" customFormat="1">
      <c r="A233" s="13"/>
      <c r="B233" s="188"/>
      <c r="C233" s="13"/>
      <c r="D233" s="189" t="s">
        <v>248</v>
      </c>
      <c r="E233" s="190" t="s">
        <v>3</v>
      </c>
      <c r="F233" s="191" t="s">
        <v>760</v>
      </c>
      <c r="G233" s="13"/>
      <c r="H233" s="190" t="s">
        <v>3</v>
      </c>
      <c r="I233" s="192"/>
      <c r="J233" s="13"/>
      <c r="K233" s="13"/>
      <c r="L233" s="188"/>
      <c r="M233" s="193"/>
      <c r="N233" s="194"/>
      <c r="O233" s="194"/>
      <c r="P233" s="194"/>
      <c r="Q233" s="194"/>
      <c r="R233" s="194"/>
      <c r="S233" s="194"/>
      <c r="T233" s="195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190" t="s">
        <v>248</v>
      </c>
      <c r="AU233" s="190" t="s">
        <v>86</v>
      </c>
      <c r="AV233" s="13" t="s">
        <v>80</v>
      </c>
      <c r="AW233" s="13" t="s">
        <v>33</v>
      </c>
      <c r="AX233" s="13" t="s">
        <v>73</v>
      </c>
      <c r="AY233" s="190" t="s">
        <v>239</v>
      </c>
    </row>
    <row r="234" s="14" customFormat="1">
      <c r="A234" s="14"/>
      <c r="B234" s="196"/>
      <c r="C234" s="14"/>
      <c r="D234" s="189" t="s">
        <v>248</v>
      </c>
      <c r="E234" s="197" t="s">
        <v>3</v>
      </c>
      <c r="F234" s="198" t="s">
        <v>761</v>
      </c>
      <c r="G234" s="14"/>
      <c r="H234" s="199">
        <v>123.956</v>
      </c>
      <c r="I234" s="200"/>
      <c r="J234" s="14"/>
      <c r="K234" s="14"/>
      <c r="L234" s="196"/>
      <c r="M234" s="201"/>
      <c r="N234" s="202"/>
      <c r="O234" s="202"/>
      <c r="P234" s="202"/>
      <c r="Q234" s="202"/>
      <c r="R234" s="202"/>
      <c r="S234" s="202"/>
      <c r="T234" s="20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197" t="s">
        <v>248</v>
      </c>
      <c r="AU234" s="197" t="s">
        <v>86</v>
      </c>
      <c r="AV234" s="14" t="s">
        <v>86</v>
      </c>
      <c r="AW234" s="14" t="s">
        <v>33</v>
      </c>
      <c r="AX234" s="14" t="s">
        <v>73</v>
      </c>
      <c r="AY234" s="197" t="s">
        <v>239</v>
      </c>
    </row>
    <row r="235" s="14" customFormat="1">
      <c r="A235" s="14"/>
      <c r="B235" s="196"/>
      <c r="C235" s="14"/>
      <c r="D235" s="189" t="s">
        <v>248</v>
      </c>
      <c r="E235" s="197" t="s">
        <v>3</v>
      </c>
      <c r="F235" s="198" t="s">
        <v>762</v>
      </c>
      <c r="G235" s="14"/>
      <c r="H235" s="199">
        <v>-16.154</v>
      </c>
      <c r="I235" s="200"/>
      <c r="J235" s="14"/>
      <c r="K235" s="14"/>
      <c r="L235" s="196"/>
      <c r="M235" s="201"/>
      <c r="N235" s="202"/>
      <c r="O235" s="202"/>
      <c r="P235" s="202"/>
      <c r="Q235" s="202"/>
      <c r="R235" s="202"/>
      <c r="S235" s="202"/>
      <c r="T235" s="20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197" t="s">
        <v>248</v>
      </c>
      <c r="AU235" s="197" t="s">
        <v>86</v>
      </c>
      <c r="AV235" s="14" t="s">
        <v>86</v>
      </c>
      <c r="AW235" s="14" t="s">
        <v>33</v>
      </c>
      <c r="AX235" s="14" t="s">
        <v>73</v>
      </c>
      <c r="AY235" s="197" t="s">
        <v>239</v>
      </c>
    </row>
    <row r="236" s="14" customFormat="1">
      <c r="A236" s="14"/>
      <c r="B236" s="196"/>
      <c r="C236" s="14"/>
      <c r="D236" s="189" t="s">
        <v>248</v>
      </c>
      <c r="E236" s="197" t="s">
        <v>3</v>
      </c>
      <c r="F236" s="198" t="s">
        <v>763</v>
      </c>
      <c r="G236" s="14"/>
      <c r="H236" s="199">
        <v>-2.2799999999999998</v>
      </c>
      <c r="I236" s="200"/>
      <c r="J236" s="14"/>
      <c r="K236" s="14"/>
      <c r="L236" s="196"/>
      <c r="M236" s="201"/>
      <c r="N236" s="202"/>
      <c r="O236" s="202"/>
      <c r="P236" s="202"/>
      <c r="Q236" s="202"/>
      <c r="R236" s="202"/>
      <c r="S236" s="202"/>
      <c r="T236" s="20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197" t="s">
        <v>248</v>
      </c>
      <c r="AU236" s="197" t="s">
        <v>86</v>
      </c>
      <c r="AV236" s="14" t="s">
        <v>86</v>
      </c>
      <c r="AW236" s="14" t="s">
        <v>33</v>
      </c>
      <c r="AX236" s="14" t="s">
        <v>73</v>
      </c>
      <c r="AY236" s="197" t="s">
        <v>239</v>
      </c>
    </row>
    <row r="237" s="16" customFormat="1">
      <c r="A237" s="16"/>
      <c r="B237" s="239"/>
      <c r="C237" s="16"/>
      <c r="D237" s="189" t="s">
        <v>248</v>
      </c>
      <c r="E237" s="240" t="s">
        <v>3</v>
      </c>
      <c r="F237" s="241" t="s">
        <v>695</v>
      </c>
      <c r="G237" s="16"/>
      <c r="H237" s="242">
        <v>431.66199999999998</v>
      </c>
      <c r="I237" s="243"/>
      <c r="J237" s="16"/>
      <c r="K237" s="16"/>
      <c r="L237" s="239"/>
      <c r="M237" s="244"/>
      <c r="N237" s="245"/>
      <c r="O237" s="245"/>
      <c r="P237" s="245"/>
      <c r="Q237" s="245"/>
      <c r="R237" s="245"/>
      <c r="S237" s="245"/>
      <c r="T237" s="24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T237" s="240" t="s">
        <v>248</v>
      </c>
      <c r="AU237" s="240" t="s">
        <v>86</v>
      </c>
      <c r="AV237" s="16" t="s">
        <v>117</v>
      </c>
      <c r="AW237" s="16" t="s">
        <v>33</v>
      </c>
      <c r="AX237" s="16" t="s">
        <v>73</v>
      </c>
      <c r="AY237" s="240" t="s">
        <v>239</v>
      </c>
    </row>
    <row r="238" s="13" customFormat="1">
      <c r="A238" s="13"/>
      <c r="B238" s="188"/>
      <c r="C238" s="13"/>
      <c r="D238" s="189" t="s">
        <v>248</v>
      </c>
      <c r="E238" s="190" t="s">
        <v>3</v>
      </c>
      <c r="F238" s="191" t="s">
        <v>701</v>
      </c>
      <c r="G238" s="13"/>
      <c r="H238" s="190" t="s">
        <v>3</v>
      </c>
      <c r="I238" s="192"/>
      <c r="J238" s="13"/>
      <c r="K238" s="13"/>
      <c r="L238" s="188"/>
      <c r="M238" s="193"/>
      <c r="N238" s="194"/>
      <c r="O238" s="194"/>
      <c r="P238" s="194"/>
      <c r="Q238" s="194"/>
      <c r="R238" s="194"/>
      <c r="S238" s="194"/>
      <c r="T238" s="195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190" t="s">
        <v>248</v>
      </c>
      <c r="AU238" s="190" t="s">
        <v>86</v>
      </c>
      <c r="AV238" s="13" t="s">
        <v>80</v>
      </c>
      <c r="AW238" s="13" t="s">
        <v>33</v>
      </c>
      <c r="AX238" s="13" t="s">
        <v>73</v>
      </c>
      <c r="AY238" s="190" t="s">
        <v>239</v>
      </c>
    </row>
    <row r="239" s="13" customFormat="1">
      <c r="A239" s="13"/>
      <c r="B239" s="188"/>
      <c r="C239" s="13"/>
      <c r="D239" s="189" t="s">
        <v>248</v>
      </c>
      <c r="E239" s="190" t="s">
        <v>3</v>
      </c>
      <c r="F239" s="191" t="s">
        <v>746</v>
      </c>
      <c r="G239" s="13"/>
      <c r="H239" s="190" t="s">
        <v>3</v>
      </c>
      <c r="I239" s="192"/>
      <c r="J239" s="13"/>
      <c r="K239" s="13"/>
      <c r="L239" s="188"/>
      <c r="M239" s="193"/>
      <c r="N239" s="194"/>
      <c r="O239" s="194"/>
      <c r="P239" s="194"/>
      <c r="Q239" s="194"/>
      <c r="R239" s="194"/>
      <c r="S239" s="194"/>
      <c r="T239" s="195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0" t="s">
        <v>248</v>
      </c>
      <c r="AU239" s="190" t="s">
        <v>86</v>
      </c>
      <c r="AV239" s="13" t="s">
        <v>80</v>
      </c>
      <c r="AW239" s="13" t="s">
        <v>33</v>
      </c>
      <c r="AX239" s="13" t="s">
        <v>73</v>
      </c>
      <c r="AY239" s="190" t="s">
        <v>239</v>
      </c>
    </row>
    <row r="240" s="14" customFormat="1">
      <c r="A240" s="14"/>
      <c r="B240" s="196"/>
      <c r="C240" s="14"/>
      <c r="D240" s="189" t="s">
        <v>248</v>
      </c>
      <c r="E240" s="197" t="s">
        <v>3</v>
      </c>
      <c r="F240" s="198" t="s">
        <v>764</v>
      </c>
      <c r="G240" s="14"/>
      <c r="H240" s="199">
        <v>187.25</v>
      </c>
      <c r="I240" s="200"/>
      <c r="J240" s="14"/>
      <c r="K240" s="14"/>
      <c r="L240" s="196"/>
      <c r="M240" s="201"/>
      <c r="N240" s="202"/>
      <c r="O240" s="202"/>
      <c r="P240" s="202"/>
      <c r="Q240" s="202"/>
      <c r="R240" s="202"/>
      <c r="S240" s="202"/>
      <c r="T240" s="20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197" t="s">
        <v>248</v>
      </c>
      <c r="AU240" s="197" t="s">
        <v>86</v>
      </c>
      <c r="AV240" s="14" t="s">
        <v>86</v>
      </c>
      <c r="AW240" s="14" t="s">
        <v>33</v>
      </c>
      <c r="AX240" s="14" t="s">
        <v>73</v>
      </c>
      <c r="AY240" s="197" t="s">
        <v>239</v>
      </c>
    </row>
    <row r="241" s="14" customFormat="1">
      <c r="A241" s="14"/>
      <c r="B241" s="196"/>
      <c r="C241" s="14"/>
      <c r="D241" s="189" t="s">
        <v>248</v>
      </c>
      <c r="E241" s="197" t="s">
        <v>3</v>
      </c>
      <c r="F241" s="198" t="s">
        <v>765</v>
      </c>
      <c r="G241" s="14"/>
      <c r="H241" s="199">
        <v>-13.789999999999999</v>
      </c>
      <c r="I241" s="200"/>
      <c r="J241" s="14"/>
      <c r="K241" s="14"/>
      <c r="L241" s="196"/>
      <c r="M241" s="201"/>
      <c r="N241" s="202"/>
      <c r="O241" s="202"/>
      <c r="P241" s="202"/>
      <c r="Q241" s="202"/>
      <c r="R241" s="202"/>
      <c r="S241" s="202"/>
      <c r="T241" s="20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197" t="s">
        <v>248</v>
      </c>
      <c r="AU241" s="197" t="s">
        <v>86</v>
      </c>
      <c r="AV241" s="14" t="s">
        <v>86</v>
      </c>
      <c r="AW241" s="14" t="s">
        <v>33</v>
      </c>
      <c r="AX241" s="14" t="s">
        <v>73</v>
      </c>
      <c r="AY241" s="197" t="s">
        <v>239</v>
      </c>
    </row>
    <row r="242" s="14" customFormat="1">
      <c r="A242" s="14"/>
      <c r="B242" s="196"/>
      <c r="C242" s="14"/>
      <c r="D242" s="189" t="s">
        <v>248</v>
      </c>
      <c r="E242" s="197" t="s">
        <v>3</v>
      </c>
      <c r="F242" s="198" t="s">
        <v>766</v>
      </c>
      <c r="G242" s="14"/>
      <c r="H242" s="199">
        <v>-2.2799999999999998</v>
      </c>
      <c r="I242" s="200"/>
      <c r="J242" s="14"/>
      <c r="K242" s="14"/>
      <c r="L242" s="196"/>
      <c r="M242" s="201"/>
      <c r="N242" s="202"/>
      <c r="O242" s="202"/>
      <c r="P242" s="202"/>
      <c r="Q242" s="202"/>
      <c r="R242" s="202"/>
      <c r="S242" s="202"/>
      <c r="T242" s="20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197" t="s">
        <v>248</v>
      </c>
      <c r="AU242" s="197" t="s">
        <v>86</v>
      </c>
      <c r="AV242" s="14" t="s">
        <v>86</v>
      </c>
      <c r="AW242" s="14" t="s">
        <v>33</v>
      </c>
      <c r="AX242" s="14" t="s">
        <v>73</v>
      </c>
      <c r="AY242" s="197" t="s">
        <v>239</v>
      </c>
    </row>
    <row r="243" s="13" customFormat="1">
      <c r="A243" s="13"/>
      <c r="B243" s="188"/>
      <c r="C243" s="13"/>
      <c r="D243" s="189" t="s">
        <v>248</v>
      </c>
      <c r="E243" s="190" t="s">
        <v>3</v>
      </c>
      <c r="F243" s="191" t="s">
        <v>760</v>
      </c>
      <c r="G243" s="13"/>
      <c r="H243" s="190" t="s">
        <v>3</v>
      </c>
      <c r="I243" s="192"/>
      <c r="J243" s="13"/>
      <c r="K243" s="13"/>
      <c r="L243" s="188"/>
      <c r="M243" s="193"/>
      <c r="N243" s="194"/>
      <c r="O243" s="194"/>
      <c r="P243" s="194"/>
      <c r="Q243" s="194"/>
      <c r="R243" s="194"/>
      <c r="S243" s="194"/>
      <c r="T243" s="195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190" t="s">
        <v>248</v>
      </c>
      <c r="AU243" s="190" t="s">
        <v>86</v>
      </c>
      <c r="AV243" s="13" t="s">
        <v>80</v>
      </c>
      <c r="AW243" s="13" t="s">
        <v>33</v>
      </c>
      <c r="AX243" s="13" t="s">
        <v>73</v>
      </c>
      <c r="AY243" s="190" t="s">
        <v>239</v>
      </c>
    </row>
    <row r="244" s="14" customFormat="1">
      <c r="A244" s="14"/>
      <c r="B244" s="196"/>
      <c r="C244" s="14"/>
      <c r="D244" s="189" t="s">
        <v>248</v>
      </c>
      <c r="E244" s="197" t="s">
        <v>3</v>
      </c>
      <c r="F244" s="198" t="s">
        <v>767</v>
      </c>
      <c r="G244" s="14"/>
      <c r="H244" s="199">
        <v>464.83499999999998</v>
      </c>
      <c r="I244" s="200"/>
      <c r="J244" s="14"/>
      <c r="K244" s="14"/>
      <c r="L244" s="196"/>
      <c r="M244" s="201"/>
      <c r="N244" s="202"/>
      <c r="O244" s="202"/>
      <c r="P244" s="202"/>
      <c r="Q244" s="202"/>
      <c r="R244" s="202"/>
      <c r="S244" s="202"/>
      <c r="T244" s="20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197" t="s">
        <v>248</v>
      </c>
      <c r="AU244" s="197" t="s">
        <v>86</v>
      </c>
      <c r="AV244" s="14" t="s">
        <v>86</v>
      </c>
      <c r="AW244" s="14" t="s">
        <v>33</v>
      </c>
      <c r="AX244" s="14" t="s">
        <v>73</v>
      </c>
      <c r="AY244" s="197" t="s">
        <v>239</v>
      </c>
    </row>
    <row r="245" s="14" customFormat="1">
      <c r="A245" s="14"/>
      <c r="B245" s="196"/>
      <c r="C245" s="14"/>
      <c r="D245" s="189" t="s">
        <v>248</v>
      </c>
      <c r="E245" s="197" t="s">
        <v>3</v>
      </c>
      <c r="F245" s="198" t="s">
        <v>768</v>
      </c>
      <c r="G245" s="14"/>
      <c r="H245" s="199">
        <v>-48.462000000000003</v>
      </c>
      <c r="I245" s="200"/>
      <c r="J245" s="14"/>
      <c r="K245" s="14"/>
      <c r="L245" s="196"/>
      <c r="M245" s="201"/>
      <c r="N245" s="202"/>
      <c r="O245" s="202"/>
      <c r="P245" s="202"/>
      <c r="Q245" s="202"/>
      <c r="R245" s="202"/>
      <c r="S245" s="202"/>
      <c r="T245" s="20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197" t="s">
        <v>248</v>
      </c>
      <c r="AU245" s="197" t="s">
        <v>86</v>
      </c>
      <c r="AV245" s="14" t="s">
        <v>86</v>
      </c>
      <c r="AW245" s="14" t="s">
        <v>33</v>
      </c>
      <c r="AX245" s="14" t="s">
        <v>73</v>
      </c>
      <c r="AY245" s="197" t="s">
        <v>239</v>
      </c>
    </row>
    <row r="246" s="14" customFormat="1">
      <c r="A246" s="14"/>
      <c r="B246" s="196"/>
      <c r="C246" s="14"/>
      <c r="D246" s="189" t="s">
        <v>248</v>
      </c>
      <c r="E246" s="197" t="s">
        <v>3</v>
      </c>
      <c r="F246" s="198" t="s">
        <v>769</v>
      </c>
      <c r="G246" s="14"/>
      <c r="H246" s="199">
        <v>-6.8399999999999999</v>
      </c>
      <c r="I246" s="200"/>
      <c r="J246" s="14"/>
      <c r="K246" s="14"/>
      <c r="L246" s="196"/>
      <c r="M246" s="201"/>
      <c r="N246" s="202"/>
      <c r="O246" s="202"/>
      <c r="P246" s="202"/>
      <c r="Q246" s="202"/>
      <c r="R246" s="202"/>
      <c r="S246" s="202"/>
      <c r="T246" s="20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197" t="s">
        <v>248</v>
      </c>
      <c r="AU246" s="197" t="s">
        <v>86</v>
      </c>
      <c r="AV246" s="14" t="s">
        <v>86</v>
      </c>
      <c r="AW246" s="14" t="s">
        <v>33</v>
      </c>
      <c r="AX246" s="14" t="s">
        <v>73</v>
      </c>
      <c r="AY246" s="197" t="s">
        <v>239</v>
      </c>
    </row>
    <row r="247" s="16" customFormat="1">
      <c r="A247" s="16"/>
      <c r="B247" s="239"/>
      <c r="C247" s="16"/>
      <c r="D247" s="189" t="s">
        <v>248</v>
      </c>
      <c r="E247" s="240" t="s">
        <v>3</v>
      </c>
      <c r="F247" s="241" t="s">
        <v>695</v>
      </c>
      <c r="G247" s="16"/>
      <c r="H247" s="242">
        <v>580.71299999999997</v>
      </c>
      <c r="I247" s="243"/>
      <c r="J247" s="16"/>
      <c r="K247" s="16"/>
      <c r="L247" s="239"/>
      <c r="M247" s="244"/>
      <c r="N247" s="245"/>
      <c r="O247" s="245"/>
      <c r="P247" s="245"/>
      <c r="Q247" s="245"/>
      <c r="R247" s="245"/>
      <c r="S247" s="245"/>
      <c r="T247" s="24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T247" s="240" t="s">
        <v>248</v>
      </c>
      <c r="AU247" s="240" t="s">
        <v>86</v>
      </c>
      <c r="AV247" s="16" t="s">
        <v>117</v>
      </c>
      <c r="AW247" s="16" t="s">
        <v>33</v>
      </c>
      <c r="AX247" s="16" t="s">
        <v>73</v>
      </c>
      <c r="AY247" s="240" t="s">
        <v>239</v>
      </c>
    </row>
    <row r="248" s="15" customFormat="1">
      <c r="A248" s="15"/>
      <c r="B248" s="204"/>
      <c r="C248" s="15"/>
      <c r="D248" s="189" t="s">
        <v>248</v>
      </c>
      <c r="E248" s="205" t="s">
        <v>3</v>
      </c>
      <c r="F248" s="206" t="s">
        <v>251</v>
      </c>
      <c r="G248" s="15"/>
      <c r="H248" s="207">
        <v>1482.99</v>
      </c>
      <c r="I248" s="208"/>
      <c r="J248" s="15"/>
      <c r="K248" s="15"/>
      <c r="L248" s="204"/>
      <c r="M248" s="209"/>
      <c r="N248" s="210"/>
      <c r="O248" s="210"/>
      <c r="P248" s="210"/>
      <c r="Q248" s="210"/>
      <c r="R248" s="210"/>
      <c r="S248" s="210"/>
      <c r="T248" s="211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05" t="s">
        <v>248</v>
      </c>
      <c r="AU248" s="205" t="s">
        <v>86</v>
      </c>
      <c r="AV248" s="15" t="s">
        <v>246</v>
      </c>
      <c r="AW248" s="15" t="s">
        <v>33</v>
      </c>
      <c r="AX248" s="15" t="s">
        <v>80</v>
      </c>
      <c r="AY248" s="205" t="s">
        <v>239</v>
      </c>
    </row>
    <row r="249" s="2" customFormat="1">
      <c r="A249" s="39"/>
      <c r="B249" s="174"/>
      <c r="C249" s="175" t="s">
        <v>357</v>
      </c>
      <c r="D249" s="175" t="s">
        <v>241</v>
      </c>
      <c r="E249" s="176" t="s">
        <v>770</v>
      </c>
      <c r="F249" s="177" t="s">
        <v>771</v>
      </c>
      <c r="G249" s="178" t="s">
        <v>244</v>
      </c>
      <c r="H249" s="179">
        <v>218.22399999999999</v>
      </c>
      <c r="I249" s="180"/>
      <c r="J249" s="181">
        <f>ROUND(I249*H249,2)</f>
        <v>0</v>
      </c>
      <c r="K249" s="177" t="s">
        <v>245</v>
      </c>
      <c r="L249" s="40"/>
      <c r="M249" s="182" t="s">
        <v>3</v>
      </c>
      <c r="N249" s="183" t="s">
        <v>45</v>
      </c>
      <c r="O249" s="73"/>
      <c r="P249" s="184">
        <f>O249*H249</f>
        <v>0</v>
      </c>
      <c r="Q249" s="184">
        <v>0.1588</v>
      </c>
      <c r="R249" s="184">
        <f>Q249*H249</f>
        <v>34.653971200000001</v>
      </c>
      <c r="S249" s="184">
        <v>0</v>
      </c>
      <c r="T249" s="185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186" t="s">
        <v>246</v>
      </c>
      <c r="AT249" s="186" t="s">
        <v>241</v>
      </c>
      <c r="AU249" s="186" t="s">
        <v>86</v>
      </c>
      <c r="AY249" s="20" t="s">
        <v>239</v>
      </c>
      <c r="BE249" s="187">
        <f>IF(N249="základní",J249,0)</f>
        <v>0</v>
      </c>
      <c r="BF249" s="187">
        <f>IF(N249="snížená",J249,0)</f>
        <v>0</v>
      </c>
      <c r="BG249" s="187">
        <f>IF(N249="zákl. přenesená",J249,0)</f>
        <v>0</v>
      </c>
      <c r="BH249" s="187">
        <f>IF(N249="sníž. přenesená",J249,0)</f>
        <v>0</v>
      </c>
      <c r="BI249" s="187">
        <f>IF(N249="nulová",J249,0)</f>
        <v>0</v>
      </c>
      <c r="BJ249" s="20" t="s">
        <v>86</v>
      </c>
      <c r="BK249" s="187">
        <f>ROUND(I249*H249,2)</f>
        <v>0</v>
      </c>
      <c r="BL249" s="20" t="s">
        <v>246</v>
      </c>
      <c r="BM249" s="186" t="s">
        <v>772</v>
      </c>
    </row>
    <row r="250" s="13" customFormat="1">
      <c r="A250" s="13"/>
      <c r="B250" s="188"/>
      <c r="C250" s="13"/>
      <c r="D250" s="189" t="s">
        <v>248</v>
      </c>
      <c r="E250" s="190" t="s">
        <v>3</v>
      </c>
      <c r="F250" s="191" t="s">
        <v>773</v>
      </c>
      <c r="G250" s="13"/>
      <c r="H250" s="190" t="s">
        <v>3</v>
      </c>
      <c r="I250" s="192"/>
      <c r="J250" s="13"/>
      <c r="K250" s="13"/>
      <c r="L250" s="188"/>
      <c r="M250" s="193"/>
      <c r="N250" s="194"/>
      <c r="O250" s="194"/>
      <c r="P250" s="194"/>
      <c r="Q250" s="194"/>
      <c r="R250" s="194"/>
      <c r="S250" s="194"/>
      <c r="T250" s="195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190" t="s">
        <v>248</v>
      </c>
      <c r="AU250" s="190" t="s">
        <v>86</v>
      </c>
      <c r="AV250" s="13" t="s">
        <v>80</v>
      </c>
      <c r="AW250" s="13" t="s">
        <v>33</v>
      </c>
      <c r="AX250" s="13" t="s">
        <v>73</v>
      </c>
      <c r="AY250" s="190" t="s">
        <v>239</v>
      </c>
    </row>
    <row r="251" s="14" customFormat="1">
      <c r="A251" s="14"/>
      <c r="B251" s="196"/>
      <c r="C251" s="14"/>
      <c r="D251" s="189" t="s">
        <v>248</v>
      </c>
      <c r="E251" s="197" t="s">
        <v>3</v>
      </c>
      <c r="F251" s="198" t="s">
        <v>774</v>
      </c>
      <c r="G251" s="14"/>
      <c r="H251" s="199">
        <v>218.22399999999999</v>
      </c>
      <c r="I251" s="200"/>
      <c r="J251" s="14"/>
      <c r="K251" s="14"/>
      <c r="L251" s="196"/>
      <c r="M251" s="201"/>
      <c r="N251" s="202"/>
      <c r="O251" s="202"/>
      <c r="P251" s="202"/>
      <c r="Q251" s="202"/>
      <c r="R251" s="202"/>
      <c r="S251" s="202"/>
      <c r="T251" s="20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197" t="s">
        <v>248</v>
      </c>
      <c r="AU251" s="197" t="s">
        <v>86</v>
      </c>
      <c r="AV251" s="14" t="s">
        <v>86</v>
      </c>
      <c r="AW251" s="14" t="s">
        <v>33</v>
      </c>
      <c r="AX251" s="14" t="s">
        <v>73</v>
      </c>
      <c r="AY251" s="197" t="s">
        <v>239</v>
      </c>
    </row>
    <row r="252" s="15" customFormat="1">
      <c r="A252" s="15"/>
      <c r="B252" s="204"/>
      <c r="C252" s="15"/>
      <c r="D252" s="189" t="s">
        <v>248</v>
      </c>
      <c r="E252" s="205" t="s">
        <v>3</v>
      </c>
      <c r="F252" s="206" t="s">
        <v>251</v>
      </c>
      <c r="G252" s="15"/>
      <c r="H252" s="207">
        <v>218.22399999999999</v>
      </c>
      <c r="I252" s="208"/>
      <c r="J252" s="15"/>
      <c r="K252" s="15"/>
      <c r="L252" s="204"/>
      <c r="M252" s="209"/>
      <c r="N252" s="210"/>
      <c r="O252" s="210"/>
      <c r="P252" s="210"/>
      <c r="Q252" s="210"/>
      <c r="R252" s="210"/>
      <c r="S252" s="210"/>
      <c r="T252" s="211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05" t="s">
        <v>248</v>
      </c>
      <c r="AU252" s="205" t="s">
        <v>86</v>
      </c>
      <c r="AV252" s="15" t="s">
        <v>246</v>
      </c>
      <c r="AW252" s="15" t="s">
        <v>33</v>
      </c>
      <c r="AX252" s="15" t="s">
        <v>80</v>
      </c>
      <c r="AY252" s="205" t="s">
        <v>239</v>
      </c>
    </row>
    <row r="253" s="2" customFormat="1">
      <c r="A253" s="39"/>
      <c r="B253" s="174"/>
      <c r="C253" s="175" t="s">
        <v>363</v>
      </c>
      <c r="D253" s="175" t="s">
        <v>241</v>
      </c>
      <c r="E253" s="176" t="s">
        <v>775</v>
      </c>
      <c r="F253" s="177" t="s">
        <v>776</v>
      </c>
      <c r="G253" s="178" t="s">
        <v>244</v>
      </c>
      <c r="H253" s="179">
        <v>52.5</v>
      </c>
      <c r="I253" s="180"/>
      <c r="J253" s="181">
        <f>ROUND(I253*H253,2)</f>
        <v>0</v>
      </c>
      <c r="K253" s="177" t="s">
        <v>245</v>
      </c>
      <c r="L253" s="40"/>
      <c r="M253" s="182" t="s">
        <v>3</v>
      </c>
      <c r="N253" s="183" t="s">
        <v>45</v>
      </c>
      <c r="O253" s="73"/>
      <c r="P253" s="184">
        <f>O253*H253</f>
        <v>0</v>
      </c>
      <c r="Q253" s="184">
        <v>0.06232</v>
      </c>
      <c r="R253" s="184">
        <f>Q253*H253</f>
        <v>3.2717999999999998</v>
      </c>
      <c r="S253" s="184">
        <v>0</v>
      </c>
      <c r="T253" s="185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186" t="s">
        <v>246</v>
      </c>
      <c r="AT253" s="186" t="s">
        <v>241</v>
      </c>
      <c r="AU253" s="186" t="s">
        <v>86</v>
      </c>
      <c r="AY253" s="20" t="s">
        <v>239</v>
      </c>
      <c r="BE253" s="187">
        <f>IF(N253="základní",J253,0)</f>
        <v>0</v>
      </c>
      <c r="BF253" s="187">
        <f>IF(N253="snížená",J253,0)</f>
        <v>0</v>
      </c>
      <c r="BG253" s="187">
        <f>IF(N253="zákl. přenesená",J253,0)</f>
        <v>0</v>
      </c>
      <c r="BH253" s="187">
        <f>IF(N253="sníž. přenesená",J253,0)</f>
        <v>0</v>
      </c>
      <c r="BI253" s="187">
        <f>IF(N253="nulová",J253,0)</f>
        <v>0</v>
      </c>
      <c r="BJ253" s="20" t="s">
        <v>86</v>
      </c>
      <c r="BK253" s="187">
        <f>ROUND(I253*H253,2)</f>
        <v>0</v>
      </c>
      <c r="BL253" s="20" t="s">
        <v>246</v>
      </c>
      <c r="BM253" s="186" t="s">
        <v>777</v>
      </c>
    </row>
    <row r="254" s="13" customFormat="1">
      <c r="A254" s="13"/>
      <c r="B254" s="188"/>
      <c r="C254" s="13"/>
      <c r="D254" s="189" t="s">
        <v>248</v>
      </c>
      <c r="E254" s="190" t="s">
        <v>3</v>
      </c>
      <c r="F254" s="191" t="s">
        <v>778</v>
      </c>
      <c r="G254" s="13"/>
      <c r="H254" s="190" t="s">
        <v>3</v>
      </c>
      <c r="I254" s="192"/>
      <c r="J254" s="13"/>
      <c r="K254" s="13"/>
      <c r="L254" s="188"/>
      <c r="M254" s="193"/>
      <c r="N254" s="194"/>
      <c r="O254" s="194"/>
      <c r="P254" s="194"/>
      <c r="Q254" s="194"/>
      <c r="R254" s="194"/>
      <c r="S254" s="194"/>
      <c r="T254" s="195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190" t="s">
        <v>248</v>
      </c>
      <c r="AU254" s="190" t="s">
        <v>86</v>
      </c>
      <c r="AV254" s="13" t="s">
        <v>80</v>
      </c>
      <c r="AW254" s="13" t="s">
        <v>33</v>
      </c>
      <c r="AX254" s="13" t="s">
        <v>73</v>
      </c>
      <c r="AY254" s="190" t="s">
        <v>239</v>
      </c>
    </row>
    <row r="255" s="14" customFormat="1">
      <c r="A255" s="14"/>
      <c r="B255" s="196"/>
      <c r="C255" s="14"/>
      <c r="D255" s="189" t="s">
        <v>248</v>
      </c>
      <c r="E255" s="197" t="s">
        <v>3</v>
      </c>
      <c r="F255" s="198" t="s">
        <v>779</v>
      </c>
      <c r="G255" s="14"/>
      <c r="H255" s="199">
        <v>52.5</v>
      </c>
      <c r="I255" s="200"/>
      <c r="J255" s="14"/>
      <c r="K255" s="14"/>
      <c r="L255" s="196"/>
      <c r="M255" s="201"/>
      <c r="N255" s="202"/>
      <c r="O255" s="202"/>
      <c r="P255" s="202"/>
      <c r="Q255" s="202"/>
      <c r="R255" s="202"/>
      <c r="S255" s="202"/>
      <c r="T255" s="20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197" t="s">
        <v>248</v>
      </c>
      <c r="AU255" s="197" t="s">
        <v>86</v>
      </c>
      <c r="AV255" s="14" t="s">
        <v>86</v>
      </c>
      <c r="AW255" s="14" t="s">
        <v>33</v>
      </c>
      <c r="AX255" s="14" t="s">
        <v>73</v>
      </c>
      <c r="AY255" s="197" t="s">
        <v>239</v>
      </c>
    </row>
    <row r="256" s="15" customFormat="1">
      <c r="A256" s="15"/>
      <c r="B256" s="204"/>
      <c r="C256" s="15"/>
      <c r="D256" s="189" t="s">
        <v>248</v>
      </c>
      <c r="E256" s="205" t="s">
        <v>3</v>
      </c>
      <c r="F256" s="206" t="s">
        <v>251</v>
      </c>
      <c r="G256" s="15"/>
      <c r="H256" s="207">
        <v>52.5</v>
      </c>
      <c r="I256" s="208"/>
      <c r="J256" s="15"/>
      <c r="K256" s="15"/>
      <c r="L256" s="204"/>
      <c r="M256" s="209"/>
      <c r="N256" s="210"/>
      <c r="O256" s="210"/>
      <c r="P256" s="210"/>
      <c r="Q256" s="210"/>
      <c r="R256" s="210"/>
      <c r="S256" s="210"/>
      <c r="T256" s="211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05" t="s">
        <v>248</v>
      </c>
      <c r="AU256" s="205" t="s">
        <v>86</v>
      </c>
      <c r="AV256" s="15" t="s">
        <v>246</v>
      </c>
      <c r="AW256" s="15" t="s">
        <v>33</v>
      </c>
      <c r="AX256" s="15" t="s">
        <v>80</v>
      </c>
      <c r="AY256" s="205" t="s">
        <v>239</v>
      </c>
    </row>
    <row r="257" s="2" customFormat="1">
      <c r="A257" s="39"/>
      <c r="B257" s="174"/>
      <c r="C257" s="175" t="s">
        <v>368</v>
      </c>
      <c r="D257" s="175" t="s">
        <v>241</v>
      </c>
      <c r="E257" s="176" t="s">
        <v>780</v>
      </c>
      <c r="F257" s="177" t="s">
        <v>781</v>
      </c>
      <c r="G257" s="178" t="s">
        <v>244</v>
      </c>
      <c r="H257" s="179">
        <v>178.898</v>
      </c>
      <c r="I257" s="180"/>
      <c r="J257" s="181">
        <f>ROUND(I257*H257,2)</f>
        <v>0</v>
      </c>
      <c r="K257" s="177" t="s">
        <v>245</v>
      </c>
      <c r="L257" s="40"/>
      <c r="M257" s="182" t="s">
        <v>3</v>
      </c>
      <c r="N257" s="183" t="s">
        <v>45</v>
      </c>
      <c r="O257" s="73"/>
      <c r="P257" s="184">
        <f>O257*H257</f>
        <v>0</v>
      </c>
      <c r="Q257" s="184">
        <v>0.079909999999999995</v>
      </c>
      <c r="R257" s="184">
        <f>Q257*H257</f>
        <v>14.295739179999998</v>
      </c>
      <c r="S257" s="184">
        <v>0</v>
      </c>
      <c r="T257" s="185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186" t="s">
        <v>246</v>
      </c>
      <c r="AT257" s="186" t="s">
        <v>241</v>
      </c>
      <c r="AU257" s="186" t="s">
        <v>86</v>
      </c>
      <c r="AY257" s="20" t="s">
        <v>239</v>
      </c>
      <c r="BE257" s="187">
        <f>IF(N257="základní",J257,0)</f>
        <v>0</v>
      </c>
      <c r="BF257" s="187">
        <f>IF(N257="snížená",J257,0)</f>
        <v>0</v>
      </c>
      <c r="BG257" s="187">
        <f>IF(N257="zákl. přenesená",J257,0)</f>
        <v>0</v>
      </c>
      <c r="BH257" s="187">
        <f>IF(N257="sníž. přenesená",J257,0)</f>
        <v>0</v>
      </c>
      <c r="BI257" s="187">
        <f>IF(N257="nulová",J257,0)</f>
        <v>0</v>
      </c>
      <c r="BJ257" s="20" t="s">
        <v>86</v>
      </c>
      <c r="BK257" s="187">
        <f>ROUND(I257*H257,2)</f>
        <v>0</v>
      </c>
      <c r="BL257" s="20" t="s">
        <v>246</v>
      </c>
      <c r="BM257" s="186" t="s">
        <v>782</v>
      </c>
    </row>
    <row r="258" s="13" customFormat="1">
      <c r="A258" s="13"/>
      <c r="B258" s="188"/>
      <c r="C258" s="13"/>
      <c r="D258" s="189" t="s">
        <v>248</v>
      </c>
      <c r="E258" s="190" t="s">
        <v>3</v>
      </c>
      <c r="F258" s="191" t="s">
        <v>783</v>
      </c>
      <c r="G258" s="13"/>
      <c r="H258" s="190" t="s">
        <v>3</v>
      </c>
      <c r="I258" s="192"/>
      <c r="J258" s="13"/>
      <c r="K258" s="13"/>
      <c r="L258" s="188"/>
      <c r="M258" s="193"/>
      <c r="N258" s="194"/>
      <c r="O258" s="194"/>
      <c r="P258" s="194"/>
      <c r="Q258" s="194"/>
      <c r="R258" s="194"/>
      <c r="S258" s="194"/>
      <c r="T258" s="195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190" t="s">
        <v>248</v>
      </c>
      <c r="AU258" s="190" t="s">
        <v>86</v>
      </c>
      <c r="AV258" s="13" t="s">
        <v>80</v>
      </c>
      <c r="AW258" s="13" t="s">
        <v>33</v>
      </c>
      <c r="AX258" s="13" t="s">
        <v>73</v>
      </c>
      <c r="AY258" s="190" t="s">
        <v>239</v>
      </c>
    </row>
    <row r="259" s="13" customFormat="1">
      <c r="A259" s="13"/>
      <c r="B259" s="188"/>
      <c r="C259" s="13"/>
      <c r="D259" s="189" t="s">
        <v>248</v>
      </c>
      <c r="E259" s="190" t="s">
        <v>3</v>
      </c>
      <c r="F259" s="191" t="s">
        <v>678</v>
      </c>
      <c r="G259" s="13"/>
      <c r="H259" s="190" t="s">
        <v>3</v>
      </c>
      <c r="I259" s="192"/>
      <c r="J259" s="13"/>
      <c r="K259" s="13"/>
      <c r="L259" s="188"/>
      <c r="M259" s="193"/>
      <c r="N259" s="194"/>
      <c r="O259" s="194"/>
      <c r="P259" s="194"/>
      <c r="Q259" s="194"/>
      <c r="R259" s="194"/>
      <c r="S259" s="194"/>
      <c r="T259" s="195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190" t="s">
        <v>248</v>
      </c>
      <c r="AU259" s="190" t="s">
        <v>86</v>
      </c>
      <c r="AV259" s="13" t="s">
        <v>80</v>
      </c>
      <c r="AW259" s="13" t="s">
        <v>33</v>
      </c>
      <c r="AX259" s="13" t="s">
        <v>73</v>
      </c>
      <c r="AY259" s="190" t="s">
        <v>239</v>
      </c>
    </row>
    <row r="260" s="13" customFormat="1">
      <c r="A260" s="13"/>
      <c r="B260" s="188"/>
      <c r="C260" s="13"/>
      <c r="D260" s="189" t="s">
        <v>248</v>
      </c>
      <c r="E260" s="190" t="s">
        <v>3</v>
      </c>
      <c r="F260" s="191" t="s">
        <v>784</v>
      </c>
      <c r="G260" s="13"/>
      <c r="H260" s="190" t="s">
        <v>3</v>
      </c>
      <c r="I260" s="192"/>
      <c r="J260" s="13"/>
      <c r="K260" s="13"/>
      <c r="L260" s="188"/>
      <c r="M260" s="193"/>
      <c r="N260" s="194"/>
      <c r="O260" s="194"/>
      <c r="P260" s="194"/>
      <c r="Q260" s="194"/>
      <c r="R260" s="194"/>
      <c r="S260" s="194"/>
      <c r="T260" s="195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190" t="s">
        <v>248</v>
      </c>
      <c r="AU260" s="190" t="s">
        <v>86</v>
      </c>
      <c r="AV260" s="13" t="s">
        <v>80</v>
      </c>
      <c r="AW260" s="13" t="s">
        <v>33</v>
      </c>
      <c r="AX260" s="13" t="s">
        <v>73</v>
      </c>
      <c r="AY260" s="190" t="s">
        <v>239</v>
      </c>
    </row>
    <row r="261" s="14" customFormat="1">
      <c r="A261" s="14"/>
      <c r="B261" s="196"/>
      <c r="C261" s="14"/>
      <c r="D261" s="189" t="s">
        <v>248</v>
      </c>
      <c r="E261" s="197" t="s">
        <v>3</v>
      </c>
      <c r="F261" s="198" t="s">
        <v>785</v>
      </c>
      <c r="G261" s="14"/>
      <c r="H261" s="199">
        <v>2.6499999999999999</v>
      </c>
      <c r="I261" s="200"/>
      <c r="J261" s="14"/>
      <c r="K261" s="14"/>
      <c r="L261" s="196"/>
      <c r="M261" s="201"/>
      <c r="N261" s="202"/>
      <c r="O261" s="202"/>
      <c r="P261" s="202"/>
      <c r="Q261" s="202"/>
      <c r="R261" s="202"/>
      <c r="S261" s="202"/>
      <c r="T261" s="20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197" t="s">
        <v>248</v>
      </c>
      <c r="AU261" s="197" t="s">
        <v>86</v>
      </c>
      <c r="AV261" s="14" t="s">
        <v>86</v>
      </c>
      <c r="AW261" s="14" t="s">
        <v>33</v>
      </c>
      <c r="AX261" s="14" t="s">
        <v>73</v>
      </c>
      <c r="AY261" s="197" t="s">
        <v>239</v>
      </c>
    </row>
    <row r="262" s="13" customFormat="1">
      <c r="A262" s="13"/>
      <c r="B262" s="188"/>
      <c r="C262" s="13"/>
      <c r="D262" s="189" t="s">
        <v>248</v>
      </c>
      <c r="E262" s="190" t="s">
        <v>3</v>
      </c>
      <c r="F262" s="191" t="s">
        <v>786</v>
      </c>
      <c r="G262" s="13"/>
      <c r="H262" s="190" t="s">
        <v>3</v>
      </c>
      <c r="I262" s="192"/>
      <c r="J262" s="13"/>
      <c r="K262" s="13"/>
      <c r="L262" s="188"/>
      <c r="M262" s="193"/>
      <c r="N262" s="194"/>
      <c r="O262" s="194"/>
      <c r="P262" s="194"/>
      <c r="Q262" s="194"/>
      <c r="R262" s="194"/>
      <c r="S262" s="194"/>
      <c r="T262" s="195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90" t="s">
        <v>248</v>
      </c>
      <c r="AU262" s="190" t="s">
        <v>86</v>
      </c>
      <c r="AV262" s="13" t="s">
        <v>80</v>
      </c>
      <c r="AW262" s="13" t="s">
        <v>33</v>
      </c>
      <c r="AX262" s="13" t="s">
        <v>73</v>
      </c>
      <c r="AY262" s="190" t="s">
        <v>239</v>
      </c>
    </row>
    <row r="263" s="14" customFormat="1">
      <c r="A263" s="14"/>
      <c r="B263" s="196"/>
      <c r="C263" s="14"/>
      <c r="D263" s="189" t="s">
        <v>248</v>
      </c>
      <c r="E263" s="197" t="s">
        <v>3</v>
      </c>
      <c r="F263" s="198" t="s">
        <v>785</v>
      </c>
      <c r="G263" s="14"/>
      <c r="H263" s="199">
        <v>2.6499999999999999</v>
      </c>
      <c r="I263" s="200"/>
      <c r="J263" s="14"/>
      <c r="K263" s="14"/>
      <c r="L263" s="196"/>
      <c r="M263" s="201"/>
      <c r="N263" s="202"/>
      <c r="O263" s="202"/>
      <c r="P263" s="202"/>
      <c r="Q263" s="202"/>
      <c r="R263" s="202"/>
      <c r="S263" s="202"/>
      <c r="T263" s="20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197" t="s">
        <v>248</v>
      </c>
      <c r="AU263" s="197" t="s">
        <v>86</v>
      </c>
      <c r="AV263" s="14" t="s">
        <v>86</v>
      </c>
      <c r="AW263" s="14" t="s">
        <v>33</v>
      </c>
      <c r="AX263" s="14" t="s">
        <v>73</v>
      </c>
      <c r="AY263" s="197" t="s">
        <v>239</v>
      </c>
    </row>
    <row r="264" s="13" customFormat="1">
      <c r="A264" s="13"/>
      <c r="B264" s="188"/>
      <c r="C264" s="13"/>
      <c r="D264" s="189" t="s">
        <v>248</v>
      </c>
      <c r="E264" s="190" t="s">
        <v>3</v>
      </c>
      <c r="F264" s="191" t="s">
        <v>787</v>
      </c>
      <c r="G264" s="13"/>
      <c r="H264" s="190" t="s">
        <v>3</v>
      </c>
      <c r="I264" s="192"/>
      <c r="J264" s="13"/>
      <c r="K264" s="13"/>
      <c r="L264" s="188"/>
      <c r="M264" s="193"/>
      <c r="N264" s="194"/>
      <c r="O264" s="194"/>
      <c r="P264" s="194"/>
      <c r="Q264" s="194"/>
      <c r="R264" s="194"/>
      <c r="S264" s="194"/>
      <c r="T264" s="195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190" t="s">
        <v>248</v>
      </c>
      <c r="AU264" s="190" t="s">
        <v>86</v>
      </c>
      <c r="AV264" s="13" t="s">
        <v>80</v>
      </c>
      <c r="AW264" s="13" t="s">
        <v>33</v>
      </c>
      <c r="AX264" s="13" t="s">
        <v>73</v>
      </c>
      <c r="AY264" s="190" t="s">
        <v>239</v>
      </c>
    </row>
    <row r="265" s="14" customFormat="1">
      <c r="A265" s="14"/>
      <c r="B265" s="196"/>
      <c r="C265" s="14"/>
      <c r="D265" s="189" t="s">
        <v>248</v>
      </c>
      <c r="E265" s="197" t="s">
        <v>3</v>
      </c>
      <c r="F265" s="198" t="s">
        <v>785</v>
      </c>
      <c r="G265" s="14"/>
      <c r="H265" s="199">
        <v>2.6499999999999999</v>
      </c>
      <c r="I265" s="200"/>
      <c r="J265" s="14"/>
      <c r="K265" s="14"/>
      <c r="L265" s="196"/>
      <c r="M265" s="201"/>
      <c r="N265" s="202"/>
      <c r="O265" s="202"/>
      <c r="P265" s="202"/>
      <c r="Q265" s="202"/>
      <c r="R265" s="202"/>
      <c r="S265" s="202"/>
      <c r="T265" s="20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197" t="s">
        <v>248</v>
      </c>
      <c r="AU265" s="197" t="s">
        <v>86</v>
      </c>
      <c r="AV265" s="14" t="s">
        <v>86</v>
      </c>
      <c r="AW265" s="14" t="s">
        <v>33</v>
      </c>
      <c r="AX265" s="14" t="s">
        <v>73</v>
      </c>
      <c r="AY265" s="197" t="s">
        <v>239</v>
      </c>
    </row>
    <row r="266" s="13" customFormat="1">
      <c r="A266" s="13"/>
      <c r="B266" s="188"/>
      <c r="C266" s="13"/>
      <c r="D266" s="189" t="s">
        <v>248</v>
      </c>
      <c r="E266" s="190" t="s">
        <v>3</v>
      </c>
      <c r="F266" s="191" t="s">
        <v>788</v>
      </c>
      <c r="G266" s="13"/>
      <c r="H266" s="190" t="s">
        <v>3</v>
      </c>
      <c r="I266" s="192"/>
      <c r="J266" s="13"/>
      <c r="K266" s="13"/>
      <c r="L266" s="188"/>
      <c r="M266" s="193"/>
      <c r="N266" s="194"/>
      <c r="O266" s="194"/>
      <c r="P266" s="194"/>
      <c r="Q266" s="194"/>
      <c r="R266" s="194"/>
      <c r="S266" s="194"/>
      <c r="T266" s="195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0" t="s">
        <v>248</v>
      </c>
      <c r="AU266" s="190" t="s">
        <v>86</v>
      </c>
      <c r="AV266" s="13" t="s">
        <v>80</v>
      </c>
      <c r="AW266" s="13" t="s">
        <v>33</v>
      </c>
      <c r="AX266" s="13" t="s">
        <v>73</v>
      </c>
      <c r="AY266" s="190" t="s">
        <v>239</v>
      </c>
    </row>
    <row r="267" s="14" customFormat="1">
      <c r="A267" s="14"/>
      <c r="B267" s="196"/>
      <c r="C267" s="14"/>
      <c r="D267" s="189" t="s">
        <v>248</v>
      </c>
      <c r="E267" s="197" t="s">
        <v>3</v>
      </c>
      <c r="F267" s="198" t="s">
        <v>789</v>
      </c>
      <c r="G267" s="14"/>
      <c r="H267" s="199">
        <v>13.939</v>
      </c>
      <c r="I267" s="200"/>
      <c r="J267" s="14"/>
      <c r="K267" s="14"/>
      <c r="L267" s="196"/>
      <c r="M267" s="201"/>
      <c r="N267" s="202"/>
      <c r="O267" s="202"/>
      <c r="P267" s="202"/>
      <c r="Q267" s="202"/>
      <c r="R267" s="202"/>
      <c r="S267" s="202"/>
      <c r="T267" s="20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197" t="s">
        <v>248</v>
      </c>
      <c r="AU267" s="197" t="s">
        <v>86</v>
      </c>
      <c r="AV267" s="14" t="s">
        <v>86</v>
      </c>
      <c r="AW267" s="14" t="s">
        <v>33</v>
      </c>
      <c r="AX267" s="14" t="s">
        <v>73</v>
      </c>
      <c r="AY267" s="197" t="s">
        <v>239</v>
      </c>
    </row>
    <row r="268" s="13" customFormat="1">
      <c r="A268" s="13"/>
      <c r="B268" s="188"/>
      <c r="C268" s="13"/>
      <c r="D268" s="189" t="s">
        <v>248</v>
      </c>
      <c r="E268" s="190" t="s">
        <v>3</v>
      </c>
      <c r="F268" s="191" t="s">
        <v>790</v>
      </c>
      <c r="G268" s="13"/>
      <c r="H268" s="190" t="s">
        <v>3</v>
      </c>
      <c r="I268" s="192"/>
      <c r="J268" s="13"/>
      <c r="K268" s="13"/>
      <c r="L268" s="188"/>
      <c r="M268" s="193"/>
      <c r="N268" s="194"/>
      <c r="O268" s="194"/>
      <c r="P268" s="194"/>
      <c r="Q268" s="194"/>
      <c r="R268" s="194"/>
      <c r="S268" s="194"/>
      <c r="T268" s="195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190" t="s">
        <v>248</v>
      </c>
      <c r="AU268" s="190" t="s">
        <v>86</v>
      </c>
      <c r="AV268" s="13" t="s">
        <v>80</v>
      </c>
      <c r="AW268" s="13" t="s">
        <v>33</v>
      </c>
      <c r="AX268" s="13" t="s">
        <v>73</v>
      </c>
      <c r="AY268" s="190" t="s">
        <v>239</v>
      </c>
    </row>
    <row r="269" s="14" customFormat="1">
      <c r="A269" s="14"/>
      <c r="B269" s="196"/>
      <c r="C269" s="14"/>
      <c r="D269" s="189" t="s">
        <v>248</v>
      </c>
      <c r="E269" s="197" t="s">
        <v>3</v>
      </c>
      <c r="F269" s="198" t="s">
        <v>791</v>
      </c>
      <c r="G269" s="14"/>
      <c r="H269" s="199">
        <v>23.850000000000001</v>
      </c>
      <c r="I269" s="200"/>
      <c r="J269" s="14"/>
      <c r="K269" s="14"/>
      <c r="L269" s="196"/>
      <c r="M269" s="201"/>
      <c r="N269" s="202"/>
      <c r="O269" s="202"/>
      <c r="P269" s="202"/>
      <c r="Q269" s="202"/>
      <c r="R269" s="202"/>
      <c r="S269" s="202"/>
      <c r="T269" s="20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197" t="s">
        <v>248</v>
      </c>
      <c r="AU269" s="197" t="s">
        <v>86</v>
      </c>
      <c r="AV269" s="14" t="s">
        <v>86</v>
      </c>
      <c r="AW269" s="14" t="s">
        <v>33</v>
      </c>
      <c r="AX269" s="14" t="s">
        <v>73</v>
      </c>
      <c r="AY269" s="197" t="s">
        <v>239</v>
      </c>
    </row>
    <row r="270" s="16" customFormat="1">
      <c r="A270" s="16"/>
      <c r="B270" s="239"/>
      <c r="C270" s="16"/>
      <c r="D270" s="189" t="s">
        <v>248</v>
      </c>
      <c r="E270" s="240" t="s">
        <v>3</v>
      </c>
      <c r="F270" s="241" t="s">
        <v>695</v>
      </c>
      <c r="G270" s="16"/>
      <c r="H270" s="242">
        <v>45.738999999999997</v>
      </c>
      <c r="I270" s="243"/>
      <c r="J270" s="16"/>
      <c r="K270" s="16"/>
      <c r="L270" s="239"/>
      <c r="M270" s="244"/>
      <c r="N270" s="245"/>
      <c r="O270" s="245"/>
      <c r="P270" s="245"/>
      <c r="Q270" s="245"/>
      <c r="R270" s="245"/>
      <c r="S270" s="245"/>
      <c r="T270" s="24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T270" s="240" t="s">
        <v>248</v>
      </c>
      <c r="AU270" s="240" t="s">
        <v>86</v>
      </c>
      <c r="AV270" s="16" t="s">
        <v>117</v>
      </c>
      <c r="AW270" s="16" t="s">
        <v>33</v>
      </c>
      <c r="AX270" s="16" t="s">
        <v>73</v>
      </c>
      <c r="AY270" s="240" t="s">
        <v>239</v>
      </c>
    </row>
    <row r="271" s="13" customFormat="1">
      <c r="A271" s="13"/>
      <c r="B271" s="188"/>
      <c r="C271" s="13"/>
      <c r="D271" s="189" t="s">
        <v>248</v>
      </c>
      <c r="E271" s="190" t="s">
        <v>3</v>
      </c>
      <c r="F271" s="191" t="s">
        <v>696</v>
      </c>
      <c r="G271" s="13"/>
      <c r="H271" s="190" t="s">
        <v>3</v>
      </c>
      <c r="I271" s="192"/>
      <c r="J271" s="13"/>
      <c r="K271" s="13"/>
      <c r="L271" s="188"/>
      <c r="M271" s="193"/>
      <c r="N271" s="194"/>
      <c r="O271" s="194"/>
      <c r="P271" s="194"/>
      <c r="Q271" s="194"/>
      <c r="R271" s="194"/>
      <c r="S271" s="194"/>
      <c r="T271" s="195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190" t="s">
        <v>248</v>
      </c>
      <c r="AU271" s="190" t="s">
        <v>86</v>
      </c>
      <c r="AV271" s="13" t="s">
        <v>80</v>
      </c>
      <c r="AW271" s="13" t="s">
        <v>33</v>
      </c>
      <c r="AX271" s="13" t="s">
        <v>73</v>
      </c>
      <c r="AY271" s="190" t="s">
        <v>239</v>
      </c>
    </row>
    <row r="272" s="13" customFormat="1">
      <c r="A272" s="13"/>
      <c r="B272" s="188"/>
      <c r="C272" s="13"/>
      <c r="D272" s="189" t="s">
        <v>248</v>
      </c>
      <c r="E272" s="190" t="s">
        <v>3</v>
      </c>
      <c r="F272" s="191" t="s">
        <v>788</v>
      </c>
      <c r="G272" s="13"/>
      <c r="H272" s="190" t="s">
        <v>3</v>
      </c>
      <c r="I272" s="192"/>
      <c r="J272" s="13"/>
      <c r="K272" s="13"/>
      <c r="L272" s="188"/>
      <c r="M272" s="193"/>
      <c r="N272" s="194"/>
      <c r="O272" s="194"/>
      <c r="P272" s="194"/>
      <c r="Q272" s="194"/>
      <c r="R272" s="194"/>
      <c r="S272" s="194"/>
      <c r="T272" s="195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90" t="s">
        <v>248</v>
      </c>
      <c r="AU272" s="190" t="s">
        <v>86</v>
      </c>
      <c r="AV272" s="13" t="s">
        <v>80</v>
      </c>
      <c r="AW272" s="13" t="s">
        <v>33</v>
      </c>
      <c r="AX272" s="13" t="s">
        <v>73</v>
      </c>
      <c r="AY272" s="190" t="s">
        <v>239</v>
      </c>
    </row>
    <row r="273" s="14" customFormat="1">
      <c r="A273" s="14"/>
      <c r="B273" s="196"/>
      <c r="C273" s="14"/>
      <c r="D273" s="189" t="s">
        <v>248</v>
      </c>
      <c r="E273" s="197" t="s">
        <v>3</v>
      </c>
      <c r="F273" s="198" t="s">
        <v>792</v>
      </c>
      <c r="G273" s="14"/>
      <c r="H273" s="199">
        <v>55.756</v>
      </c>
      <c r="I273" s="200"/>
      <c r="J273" s="14"/>
      <c r="K273" s="14"/>
      <c r="L273" s="196"/>
      <c r="M273" s="201"/>
      <c r="N273" s="202"/>
      <c r="O273" s="202"/>
      <c r="P273" s="202"/>
      <c r="Q273" s="202"/>
      <c r="R273" s="202"/>
      <c r="S273" s="202"/>
      <c r="T273" s="20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197" t="s">
        <v>248</v>
      </c>
      <c r="AU273" s="197" t="s">
        <v>86</v>
      </c>
      <c r="AV273" s="14" t="s">
        <v>86</v>
      </c>
      <c r="AW273" s="14" t="s">
        <v>33</v>
      </c>
      <c r="AX273" s="14" t="s">
        <v>73</v>
      </c>
      <c r="AY273" s="197" t="s">
        <v>239</v>
      </c>
    </row>
    <row r="274" s="13" customFormat="1">
      <c r="A274" s="13"/>
      <c r="B274" s="188"/>
      <c r="C274" s="13"/>
      <c r="D274" s="189" t="s">
        <v>248</v>
      </c>
      <c r="E274" s="190" t="s">
        <v>3</v>
      </c>
      <c r="F274" s="191" t="s">
        <v>790</v>
      </c>
      <c r="G274" s="13"/>
      <c r="H274" s="190" t="s">
        <v>3</v>
      </c>
      <c r="I274" s="192"/>
      <c r="J274" s="13"/>
      <c r="K274" s="13"/>
      <c r="L274" s="188"/>
      <c r="M274" s="193"/>
      <c r="N274" s="194"/>
      <c r="O274" s="194"/>
      <c r="P274" s="194"/>
      <c r="Q274" s="194"/>
      <c r="R274" s="194"/>
      <c r="S274" s="194"/>
      <c r="T274" s="195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190" t="s">
        <v>248</v>
      </c>
      <c r="AU274" s="190" t="s">
        <v>86</v>
      </c>
      <c r="AV274" s="13" t="s">
        <v>80</v>
      </c>
      <c r="AW274" s="13" t="s">
        <v>33</v>
      </c>
      <c r="AX274" s="13" t="s">
        <v>73</v>
      </c>
      <c r="AY274" s="190" t="s">
        <v>239</v>
      </c>
    </row>
    <row r="275" s="14" customFormat="1">
      <c r="A275" s="14"/>
      <c r="B275" s="196"/>
      <c r="C275" s="14"/>
      <c r="D275" s="189" t="s">
        <v>248</v>
      </c>
      <c r="E275" s="197" t="s">
        <v>3</v>
      </c>
      <c r="F275" s="198" t="s">
        <v>793</v>
      </c>
      <c r="G275" s="14"/>
      <c r="H275" s="199">
        <v>7.9500000000000002</v>
      </c>
      <c r="I275" s="200"/>
      <c r="J275" s="14"/>
      <c r="K275" s="14"/>
      <c r="L275" s="196"/>
      <c r="M275" s="201"/>
      <c r="N275" s="202"/>
      <c r="O275" s="202"/>
      <c r="P275" s="202"/>
      <c r="Q275" s="202"/>
      <c r="R275" s="202"/>
      <c r="S275" s="202"/>
      <c r="T275" s="20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197" t="s">
        <v>248</v>
      </c>
      <c r="AU275" s="197" t="s">
        <v>86</v>
      </c>
      <c r="AV275" s="14" t="s">
        <v>86</v>
      </c>
      <c r="AW275" s="14" t="s">
        <v>33</v>
      </c>
      <c r="AX275" s="14" t="s">
        <v>73</v>
      </c>
      <c r="AY275" s="197" t="s">
        <v>239</v>
      </c>
    </row>
    <row r="276" s="13" customFormat="1">
      <c r="A276" s="13"/>
      <c r="B276" s="188"/>
      <c r="C276" s="13"/>
      <c r="D276" s="189" t="s">
        <v>248</v>
      </c>
      <c r="E276" s="190" t="s">
        <v>3</v>
      </c>
      <c r="F276" s="191" t="s">
        <v>794</v>
      </c>
      <c r="G276" s="13"/>
      <c r="H276" s="190" t="s">
        <v>3</v>
      </c>
      <c r="I276" s="192"/>
      <c r="J276" s="13"/>
      <c r="K276" s="13"/>
      <c r="L276" s="188"/>
      <c r="M276" s="193"/>
      <c r="N276" s="194"/>
      <c r="O276" s="194"/>
      <c r="P276" s="194"/>
      <c r="Q276" s="194"/>
      <c r="R276" s="194"/>
      <c r="S276" s="194"/>
      <c r="T276" s="195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90" t="s">
        <v>248</v>
      </c>
      <c r="AU276" s="190" t="s">
        <v>86</v>
      </c>
      <c r="AV276" s="13" t="s">
        <v>80</v>
      </c>
      <c r="AW276" s="13" t="s">
        <v>33</v>
      </c>
      <c r="AX276" s="13" t="s">
        <v>73</v>
      </c>
      <c r="AY276" s="190" t="s">
        <v>239</v>
      </c>
    </row>
    <row r="277" s="14" customFormat="1">
      <c r="A277" s="14"/>
      <c r="B277" s="196"/>
      <c r="C277" s="14"/>
      <c r="D277" s="189" t="s">
        <v>248</v>
      </c>
      <c r="E277" s="197" t="s">
        <v>3</v>
      </c>
      <c r="F277" s="198" t="s">
        <v>795</v>
      </c>
      <c r="G277" s="14"/>
      <c r="H277" s="199">
        <v>5.2999999999999998</v>
      </c>
      <c r="I277" s="200"/>
      <c r="J277" s="14"/>
      <c r="K277" s="14"/>
      <c r="L277" s="196"/>
      <c r="M277" s="201"/>
      <c r="N277" s="202"/>
      <c r="O277" s="202"/>
      <c r="P277" s="202"/>
      <c r="Q277" s="202"/>
      <c r="R277" s="202"/>
      <c r="S277" s="202"/>
      <c r="T277" s="20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197" t="s">
        <v>248</v>
      </c>
      <c r="AU277" s="197" t="s">
        <v>86</v>
      </c>
      <c r="AV277" s="14" t="s">
        <v>86</v>
      </c>
      <c r="AW277" s="14" t="s">
        <v>33</v>
      </c>
      <c r="AX277" s="14" t="s">
        <v>73</v>
      </c>
      <c r="AY277" s="197" t="s">
        <v>239</v>
      </c>
    </row>
    <row r="278" s="16" customFormat="1">
      <c r="A278" s="16"/>
      <c r="B278" s="239"/>
      <c r="C278" s="16"/>
      <c r="D278" s="189" t="s">
        <v>248</v>
      </c>
      <c r="E278" s="240" t="s">
        <v>3</v>
      </c>
      <c r="F278" s="241" t="s">
        <v>695</v>
      </c>
      <c r="G278" s="16"/>
      <c r="H278" s="242">
        <v>69.006</v>
      </c>
      <c r="I278" s="243"/>
      <c r="J278" s="16"/>
      <c r="K278" s="16"/>
      <c r="L278" s="239"/>
      <c r="M278" s="244"/>
      <c r="N278" s="245"/>
      <c r="O278" s="245"/>
      <c r="P278" s="245"/>
      <c r="Q278" s="245"/>
      <c r="R278" s="245"/>
      <c r="S278" s="245"/>
      <c r="T278" s="24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240" t="s">
        <v>248</v>
      </c>
      <c r="AU278" s="240" t="s">
        <v>86</v>
      </c>
      <c r="AV278" s="16" t="s">
        <v>117</v>
      </c>
      <c r="AW278" s="16" t="s">
        <v>33</v>
      </c>
      <c r="AX278" s="16" t="s">
        <v>73</v>
      </c>
      <c r="AY278" s="240" t="s">
        <v>239</v>
      </c>
    </row>
    <row r="279" s="13" customFormat="1">
      <c r="A279" s="13"/>
      <c r="B279" s="188"/>
      <c r="C279" s="13"/>
      <c r="D279" s="189" t="s">
        <v>248</v>
      </c>
      <c r="E279" s="190" t="s">
        <v>3</v>
      </c>
      <c r="F279" s="191" t="s">
        <v>701</v>
      </c>
      <c r="G279" s="13"/>
      <c r="H279" s="190" t="s">
        <v>3</v>
      </c>
      <c r="I279" s="192"/>
      <c r="J279" s="13"/>
      <c r="K279" s="13"/>
      <c r="L279" s="188"/>
      <c r="M279" s="193"/>
      <c r="N279" s="194"/>
      <c r="O279" s="194"/>
      <c r="P279" s="194"/>
      <c r="Q279" s="194"/>
      <c r="R279" s="194"/>
      <c r="S279" s="194"/>
      <c r="T279" s="195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0" t="s">
        <v>248</v>
      </c>
      <c r="AU279" s="190" t="s">
        <v>86</v>
      </c>
      <c r="AV279" s="13" t="s">
        <v>80</v>
      </c>
      <c r="AW279" s="13" t="s">
        <v>33</v>
      </c>
      <c r="AX279" s="13" t="s">
        <v>73</v>
      </c>
      <c r="AY279" s="190" t="s">
        <v>239</v>
      </c>
    </row>
    <row r="280" s="13" customFormat="1">
      <c r="A280" s="13"/>
      <c r="B280" s="188"/>
      <c r="C280" s="13"/>
      <c r="D280" s="189" t="s">
        <v>248</v>
      </c>
      <c r="E280" s="190" t="s">
        <v>3</v>
      </c>
      <c r="F280" s="191" t="s">
        <v>788</v>
      </c>
      <c r="G280" s="13"/>
      <c r="H280" s="190" t="s">
        <v>3</v>
      </c>
      <c r="I280" s="192"/>
      <c r="J280" s="13"/>
      <c r="K280" s="13"/>
      <c r="L280" s="188"/>
      <c r="M280" s="193"/>
      <c r="N280" s="194"/>
      <c r="O280" s="194"/>
      <c r="P280" s="194"/>
      <c r="Q280" s="194"/>
      <c r="R280" s="194"/>
      <c r="S280" s="194"/>
      <c r="T280" s="195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190" t="s">
        <v>248</v>
      </c>
      <c r="AU280" s="190" t="s">
        <v>86</v>
      </c>
      <c r="AV280" s="13" t="s">
        <v>80</v>
      </c>
      <c r="AW280" s="13" t="s">
        <v>33</v>
      </c>
      <c r="AX280" s="13" t="s">
        <v>73</v>
      </c>
      <c r="AY280" s="190" t="s">
        <v>239</v>
      </c>
    </row>
    <row r="281" s="14" customFormat="1">
      <c r="A281" s="14"/>
      <c r="B281" s="196"/>
      <c r="C281" s="14"/>
      <c r="D281" s="189" t="s">
        <v>248</v>
      </c>
      <c r="E281" s="197" t="s">
        <v>3</v>
      </c>
      <c r="F281" s="198" t="s">
        <v>796</v>
      </c>
      <c r="G281" s="14"/>
      <c r="H281" s="199">
        <v>44.052999999999997</v>
      </c>
      <c r="I281" s="200"/>
      <c r="J281" s="14"/>
      <c r="K281" s="14"/>
      <c r="L281" s="196"/>
      <c r="M281" s="201"/>
      <c r="N281" s="202"/>
      <c r="O281" s="202"/>
      <c r="P281" s="202"/>
      <c r="Q281" s="202"/>
      <c r="R281" s="202"/>
      <c r="S281" s="202"/>
      <c r="T281" s="20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197" t="s">
        <v>248</v>
      </c>
      <c r="AU281" s="197" t="s">
        <v>86</v>
      </c>
      <c r="AV281" s="14" t="s">
        <v>86</v>
      </c>
      <c r="AW281" s="14" t="s">
        <v>33</v>
      </c>
      <c r="AX281" s="14" t="s">
        <v>73</v>
      </c>
      <c r="AY281" s="197" t="s">
        <v>239</v>
      </c>
    </row>
    <row r="282" s="13" customFormat="1">
      <c r="A282" s="13"/>
      <c r="B282" s="188"/>
      <c r="C282" s="13"/>
      <c r="D282" s="189" t="s">
        <v>248</v>
      </c>
      <c r="E282" s="190" t="s">
        <v>3</v>
      </c>
      <c r="F282" s="191" t="s">
        <v>794</v>
      </c>
      <c r="G282" s="13"/>
      <c r="H282" s="190" t="s">
        <v>3</v>
      </c>
      <c r="I282" s="192"/>
      <c r="J282" s="13"/>
      <c r="K282" s="13"/>
      <c r="L282" s="188"/>
      <c r="M282" s="193"/>
      <c r="N282" s="194"/>
      <c r="O282" s="194"/>
      <c r="P282" s="194"/>
      <c r="Q282" s="194"/>
      <c r="R282" s="194"/>
      <c r="S282" s="194"/>
      <c r="T282" s="195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190" t="s">
        <v>248</v>
      </c>
      <c r="AU282" s="190" t="s">
        <v>86</v>
      </c>
      <c r="AV282" s="13" t="s">
        <v>80</v>
      </c>
      <c r="AW282" s="13" t="s">
        <v>33</v>
      </c>
      <c r="AX282" s="13" t="s">
        <v>73</v>
      </c>
      <c r="AY282" s="190" t="s">
        <v>239</v>
      </c>
    </row>
    <row r="283" s="14" customFormat="1">
      <c r="A283" s="14"/>
      <c r="B283" s="196"/>
      <c r="C283" s="14"/>
      <c r="D283" s="189" t="s">
        <v>248</v>
      </c>
      <c r="E283" s="197" t="s">
        <v>3</v>
      </c>
      <c r="F283" s="198" t="s">
        <v>797</v>
      </c>
      <c r="G283" s="14"/>
      <c r="H283" s="199">
        <v>20.100000000000001</v>
      </c>
      <c r="I283" s="200"/>
      <c r="J283" s="14"/>
      <c r="K283" s="14"/>
      <c r="L283" s="196"/>
      <c r="M283" s="201"/>
      <c r="N283" s="202"/>
      <c r="O283" s="202"/>
      <c r="P283" s="202"/>
      <c r="Q283" s="202"/>
      <c r="R283" s="202"/>
      <c r="S283" s="202"/>
      <c r="T283" s="20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197" t="s">
        <v>248</v>
      </c>
      <c r="AU283" s="197" t="s">
        <v>86</v>
      </c>
      <c r="AV283" s="14" t="s">
        <v>86</v>
      </c>
      <c r="AW283" s="14" t="s">
        <v>33</v>
      </c>
      <c r="AX283" s="14" t="s">
        <v>73</v>
      </c>
      <c r="AY283" s="197" t="s">
        <v>239</v>
      </c>
    </row>
    <row r="284" s="16" customFormat="1">
      <c r="A284" s="16"/>
      <c r="B284" s="239"/>
      <c r="C284" s="16"/>
      <c r="D284" s="189" t="s">
        <v>248</v>
      </c>
      <c r="E284" s="240" t="s">
        <v>3</v>
      </c>
      <c r="F284" s="241" t="s">
        <v>695</v>
      </c>
      <c r="G284" s="16"/>
      <c r="H284" s="242">
        <v>64.153000000000006</v>
      </c>
      <c r="I284" s="243"/>
      <c r="J284" s="16"/>
      <c r="K284" s="16"/>
      <c r="L284" s="239"/>
      <c r="M284" s="244"/>
      <c r="N284" s="245"/>
      <c r="O284" s="245"/>
      <c r="P284" s="245"/>
      <c r="Q284" s="245"/>
      <c r="R284" s="245"/>
      <c r="S284" s="245"/>
      <c r="T284" s="24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T284" s="240" t="s">
        <v>248</v>
      </c>
      <c r="AU284" s="240" t="s">
        <v>86</v>
      </c>
      <c r="AV284" s="16" t="s">
        <v>117</v>
      </c>
      <c r="AW284" s="16" t="s">
        <v>33</v>
      </c>
      <c r="AX284" s="16" t="s">
        <v>73</v>
      </c>
      <c r="AY284" s="240" t="s">
        <v>239</v>
      </c>
    </row>
    <row r="285" s="15" customFormat="1">
      <c r="A285" s="15"/>
      <c r="B285" s="204"/>
      <c r="C285" s="15"/>
      <c r="D285" s="189" t="s">
        <v>248</v>
      </c>
      <c r="E285" s="205" t="s">
        <v>3</v>
      </c>
      <c r="F285" s="206" t="s">
        <v>251</v>
      </c>
      <c r="G285" s="15"/>
      <c r="H285" s="207">
        <v>178.898</v>
      </c>
      <c r="I285" s="208"/>
      <c r="J285" s="15"/>
      <c r="K285" s="15"/>
      <c r="L285" s="204"/>
      <c r="M285" s="209"/>
      <c r="N285" s="210"/>
      <c r="O285" s="210"/>
      <c r="P285" s="210"/>
      <c r="Q285" s="210"/>
      <c r="R285" s="210"/>
      <c r="S285" s="210"/>
      <c r="T285" s="211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05" t="s">
        <v>248</v>
      </c>
      <c r="AU285" s="205" t="s">
        <v>86</v>
      </c>
      <c r="AV285" s="15" t="s">
        <v>246</v>
      </c>
      <c r="AW285" s="15" t="s">
        <v>33</v>
      </c>
      <c r="AX285" s="15" t="s">
        <v>80</v>
      </c>
      <c r="AY285" s="205" t="s">
        <v>239</v>
      </c>
    </row>
    <row r="286" s="12" customFormat="1" ht="22.8" customHeight="1">
      <c r="A286" s="12"/>
      <c r="B286" s="161"/>
      <c r="C286" s="12"/>
      <c r="D286" s="162" t="s">
        <v>72</v>
      </c>
      <c r="E286" s="172" t="s">
        <v>271</v>
      </c>
      <c r="F286" s="172" t="s">
        <v>362</v>
      </c>
      <c r="G286" s="12"/>
      <c r="H286" s="12"/>
      <c r="I286" s="164"/>
      <c r="J286" s="173">
        <f>BK286</f>
        <v>0</v>
      </c>
      <c r="K286" s="12"/>
      <c r="L286" s="161"/>
      <c r="M286" s="166"/>
      <c r="N286" s="167"/>
      <c r="O286" s="167"/>
      <c r="P286" s="168">
        <f>SUM(P287:P302)</f>
        <v>0</v>
      </c>
      <c r="Q286" s="167"/>
      <c r="R286" s="168">
        <f>SUM(R287:R302)</f>
        <v>162.06238980000001</v>
      </c>
      <c r="S286" s="167"/>
      <c r="T286" s="169">
        <f>SUM(T287:T302)</f>
        <v>0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R286" s="162" t="s">
        <v>80</v>
      </c>
      <c r="AT286" s="170" t="s">
        <v>72</v>
      </c>
      <c r="AU286" s="170" t="s">
        <v>80</v>
      </c>
      <c r="AY286" s="162" t="s">
        <v>239</v>
      </c>
      <c r="BK286" s="171">
        <f>SUM(BK287:BK302)</f>
        <v>0</v>
      </c>
    </row>
    <row r="287" s="2" customFormat="1">
      <c r="A287" s="39"/>
      <c r="B287" s="174"/>
      <c r="C287" s="175" t="s">
        <v>9</v>
      </c>
      <c r="D287" s="175" t="s">
        <v>241</v>
      </c>
      <c r="E287" s="176" t="s">
        <v>798</v>
      </c>
      <c r="F287" s="177" t="s">
        <v>799</v>
      </c>
      <c r="G287" s="178" t="s">
        <v>244</v>
      </c>
      <c r="H287" s="179">
        <v>408.99000000000001</v>
      </c>
      <c r="I287" s="180"/>
      <c r="J287" s="181">
        <f>ROUND(I287*H287,2)</f>
        <v>0</v>
      </c>
      <c r="K287" s="177" t="s">
        <v>245</v>
      </c>
      <c r="L287" s="40"/>
      <c r="M287" s="182" t="s">
        <v>3</v>
      </c>
      <c r="N287" s="183" t="s">
        <v>45</v>
      </c>
      <c r="O287" s="73"/>
      <c r="P287" s="184">
        <f>O287*H287</f>
        <v>0</v>
      </c>
      <c r="Q287" s="184">
        <v>0</v>
      </c>
      <c r="R287" s="184">
        <f>Q287*H287</f>
        <v>0</v>
      </c>
      <c r="S287" s="184">
        <v>0</v>
      </c>
      <c r="T287" s="185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186" t="s">
        <v>246</v>
      </c>
      <c r="AT287" s="186" t="s">
        <v>241</v>
      </c>
      <c r="AU287" s="186" t="s">
        <v>86</v>
      </c>
      <c r="AY287" s="20" t="s">
        <v>239</v>
      </c>
      <c r="BE287" s="187">
        <f>IF(N287="základní",J287,0)</f>
        <v>0</v>
      </c>
      <c r="BF287" s="187">
        <f>IF(N287="snížená",J287,0)</f>
        <v>0</v>
      </c>
      <c r="BG287" s="187">
        <f>IF(N287="zákl. přenesená",J287,0)</f>
        <v>0</v>
      </c>
      <c r="BH287" s="187">
        <f>IF(N287="sníž. přenesená",J287,0)</f>
        <v>0</v>
      </c>
      <c r="BI287" s="187">
        <f>IF(N287="nulová",J287,0)</f>
        <v>0</v>
      </c>
      <c r="BJ287" s="20" t="s">
        <v>86</v>
      </c>
      <c r="BK287" s="187">
        <f>ROUND(I287*H287,2)</f>
        <v>0</v>
      </c>
      <c r="BL287" s="20" t="s">
        <v>246</v>
      </c>
      <c r="BM287" s="186" t="s">
        <v>800</v>
      </c>
    </row>
    <row r="288" s="13" customFormat="1">
      <c r="A288" s="13"/>
      <c r="B288" s="188"/>
      <c r="C288" s="13"/>
      <c r="D288" s="189" t="s">
        <v>248</v>
      </c>
      <c r="E288" s="190" t="s">
        <v>3</v>
      </c>
      <c r="F288" s="191" t="s">
        <v>801</v>
      </c>
      <c r="G288" s="13"/>
      <c r="H288" s="190" t="s">
        <v>3</v>
      </c>
      <c r="I288" s="192"/>
      <c r="J288" s="13"/>
      <c r="K288" s="13"/>
      <c r="L288" s="188"/>
      <c r="M288" s="193"/>
      <c r="N288" s="194"/>
      <c r="O288" s="194"/>
      <c r="P288" s="194"/>
      <c r="Q288" s="194"/>
      <c r="R288" s="194"/>
      <c r="S288" s="194"/>
      <c r="T288" s="195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90" t="s">
        <v>248</v>
      </c>
      <c r="AU288" s="190" t="s">
        <v>86</v>
      </c>
      <c r="AV288" s="13" t="s">
        <v>80</v>
      </c>
      <c r="AW288" s="13" t="s">
        <v>33</v>
      </c>
      <c r="AX288" s="13" t="s">
        <v>73</v>
      </c>
      <c r="AY288" s="190" t="s">
        <v>239</v>
      </c>
    </row>
    <row r="289" s="14" customFormat="1">
      <c r="A289" s="14"/>
      <c r="B289" s="196"/>
      <c r="C289" s="14"/>
      <c r="D289" s="189" t="s">
        <v>248</v>
      </c>
      <c r="E289" s="197" t="s">
        <v>3</v>
      </c>
      <c r="F289" s="198" t="s">
        <v>802</v>
      </c>
      <c r="G289" s="14"/>
      <c r="H289" s="199">
        <v>408.99000000000001</v>
      </c>
      <c r="I289" s="200"/>
      <c r="J289" s="14"/>
      <c r="K289" s="14"/>
      <c r="L289" s="196"/>
      <c r="M289" s="201"/>
      <c r="N289" s="202"/>
      <c r="O289" s="202"/>
      <c r="P289" s="202"/>
      <c r="Q289" s="202"/>
      <c r="R289" s="202"/>
      <c r="S289" s="202"/>
      <c r="T289" s="20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197" t="s">
        <v>248</v>
      </c>
      <c r="AU289" s="197" t="s">
        <v>86</v>
      </c>
      <c r="AV289" s="14" t="s">
        <v>86</v>
      </c>
      <c r="AW289" s="14" t="s">
        <v>33</v>
      </c>
      <c r="AX289" s="14" t="s">
        <v>73</v>
      </c>
      <c r="AY289" s="197" t="s">
        <v>239</v>
      </c>
    </row>
    <row r="290" s="15" customFormat="1">
      <c r="A290" s="15"/>
      <c r="B290" s="204"/>
      <c r="C290" s="15"/>
      <c r="D290" s="189" t="s">
        <v>248</v>
      </c>
      <c r="E290" s="205" t="s">
        <v>3</v>
      </c>
      <c r="F290" s="206" t="s">
        <v>251</v>
      </c>
      <c r="G290" s="15"/>
      <c r="H290" s="207">
        <v>408.99000000000001</v>
      </c>
      <c r="I290" s="208"/>
      <c r="J290" s="15"/>
      <c r="K290" s="15"/>
      <c r="L290" s="204"/>
      <c r="M290" s="209"/>
      <c r="N290" s="210"/>
      <c r="O290" s="210"/>
      <c r="P290" s="210"/>
      <c r="Q290" s="210"/>
      <c r="R290" s="210"/>
      <c r="S290" s="210"/>
      <c r="T290" s="211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05" t="s">
        <v>248</v>
      </c>
      <c r="AU290" s="205" t="s">
        <v>86</v>
      </c>
      <c r="AV290" s="15" t="s">
        <v>246</v>
      </c>
      <c r="AW290" s="15" t="s">
        <v>33</v>
      </c>
      <c r="AX290" s="15" t="s">
        <v>80</v>
      </c>
      <c r="AY290" s="205" t="s">
        <v>239</v>
      </c>
    </row>
    <row r="291" s="2" customFormat="1">
      <c r="A291" s="39"/>
      <c r="B291" s="174"/>
      <c r="C291" s="175" t="s">
        <v>377</v>
      </c>
      <c r="D291" s="175" t="s">
        <v>241</v>
      </c>
      <c r="E291" s="176" t="s">
        <v>803</v>
      </c>
      <c r="F291" s="177" t="s">
        <v>804</v>
      </c>
      <c r="G291" s="178" t="s">
        <v>244</v>
      </c>
      <c r="H291" s="179">
        <v>408.99000000000001</v>
      </c>
      <c r="I291" s="180"/>
      <c r="J291" s="181">
        <f>ROUND(I291*H291,2)</f>
        <v>0</v>
      </c>
      <c r="K291" s="177" t="s">
        <v>245</v>
      </c>
      <c r="L291" s="40"/>
      <c r="M291" s="182" t="s">
        <v>3</v>
      </c>
      <c r="N291" s="183" t="s">
        <v>45</v>
      </c>
      <c r="O291" s="73"/>
      <c r="P291" s="184">
        <f>O291*H291</f>
        <v>0</v>
      </c>
      <c r="Q291" s="184">
        <v>0</v>
      </c>
      <c r="R291" s="184">
        <f>Q291*H291</f>
        <v>0</v>
      </c>
      <c r="S291" s="184">
        <v>0</v>
      </c>
      <c r="T291" s="185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186" t="s">
        <v>246</v>
      </c>
      <c r="AT291" s="186" t="s">
        <v>241</v>
      </c>
      <c r="AU291" s="186" t="s">
        <v>86</v>
      </c>
      <c r="AY291" s="20" t="s">
        <v>239</v>
      </c>
      <c r="BE291" s="187">
        <f>IF(N291="základní",J291,0)</f>
        <v>0</v>
      </c>
      <c r="BF291" s="187">
        <f>IF(N291="snížená",J291,0)</f>
        <v>0</v>
      </c>
      <c r="BG291" s="187">
        <f>IF(N291="zákl. přenesená",J291,0)</f>
        <v>0</v>
      </c>
      <c r="BH291" s="187">
        <f>IF(N291="sníž. přenesená",J291,0)</f>
        <v>0</v>
      </c>
      <c r="BI291" s="187">
        <f>IF(N291="nulová",J291,0)</f>
        <v>0</v>
      </c>
      <c r="BJ291" s="20" t="s">
        <v>86</v>
      </c>
      <c r="BK291" s="187">
        <f>ROUND(I291*H291,2)</f>
        <v>0</v>
      </c>
      <c r="BL291" s="20" t="s">
        <v>246</v>
      </c>
      <c r="BM291" s="186" t="s">
        <v>805</v>
      </c>
    </row>
    <row r="292" s="13" customFormat="1">
      <c r="A292" s="13"/>
      <c r="B292" s="188"/>
      <c r="C292" s="13"/>
      <c r="D292" s="189" t="s">
        <v>248</v>
      </c>
      <c r="E292" s="190" t="s">
        <v>3</v>
      </c>
      <c r="F292" s="191" t="s">
        <v>801</v>
      </c>
      <c r="G292" s="13"/>
      <c r="H292" s="190" t="s">
        <v>3</v>
      </c>
      <c r="I292" s="192"/>
      <c r="J292" s="13"/>
      <c r="K292" s="13"/>
      <c r="L292" s="188"/>
      <c r="M292" s="193"/>
      <c r="N292" s="194"/>
      <c r="O292" s="194"/>
      <c r="P292" s="194"/>
      <c r="Q292" s="194"/>
      <c r="R292" s="194"/>
      <c r="S292" s="194"/>
      <c r="T292" s="195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190" t="s">
        <v>248</v>
      </c>
      <c r="AU292" s="190" t="s">
        <v>86</v>
      </c>
      <c r="AV292" s="13" t="s">
        <v>80</v>
      </c>
      <c r="AW292" s="13" t="s">
        <v>33</v>
      </c>
      <c r="AX292" s="13" t="s">
        <v>73</v>
      </c>
      <c r="AY292" s="190" t="s">
        <v>239</v>
      </c>
    </row>
    <row r="293" s="14" customFormat="1">
      <c r="A293" s="14"/>
      <c r="B293" s="196"/>
      <c r="C293" s="14"/>
      <c r="D293" s="189" t="s">
        <v>248</v>
      </c>
      <c r="E293" s="197" t="s">
        <v>3</v>
      </c>
      <c r="F293" s="198" t="s">
        <v>802</v>
      </c>
      <c r="G293" s="14"/>
      <c r="H293" s="199">
        <v>408.99000000000001</v>
      </c>
      <c r="I293" s="200"/>
      <c r="J293" s="14"/>
      <c r="K293" s="14"/>
      <c r="L293" s="196"/>
      <c r="M293" s="201"/>
      <c r="N293" s="202"/>
      <c r="O293" s="202"/>
      <c r="P293" s="202"/>
      <c r="Q293" s="202"/>
      <c r="R293" s="202"/>
      <c r="S293" s="202"/>
      <c r="T293" s="20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197" t="s">
        <v>248</v>
      </c>
      <c r="AU293" s="197" t="s">
        <v>86</v>
      </c>
      <c r="AV293" s="14" t="s">
        <v>86</v>
      </c>
      <c r="AW293" s="14" t="s">
        <v>33</v>
      </c>
      <c r="AX293" s="14" t="s">
        <v>73</v>
      </c>
      <c r="AY293" s="197" t="s">
        <v>239</v>
      </c>
    </row>
    <row r="294" s="15" customFormat="1">
      <c r="A294" s="15"/>
      <c r="B294" s="204"/>
      <c r="C294" s="15"/>
      <c r="D294" s="189" t="s">
        <v>248</v>
      </c>
      <c r="E294" s="205" t="s">
        <v>3</v>
      </c>
      <c r="F294" s="206" t="s">
        <v>251</v>
      </c>
      <c r="G294" s="15"/>
      <c r="H294" s="207">
        <v>408.99000000000001</v>
      </c>
      <c r="I294" s="208"/>
      <c r="J294" s="15"/>
      <c r="K294" s="15"/>
      <c r="L294" s="204"/>
      <c r="M294" s="209"/>
      <c r="N294" s="210"/>
      <c r="O294" s="210"/>
      <c r="P294" s="210"/>
      <c r="Q294" s="210"/>
      <c r="R294" s="210"/>
      <c r="S294" s="210"/>
      <c r="T294" s="211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05" t="s">
        <v>248</v>
      </c>
      <c r="AU294" s="205" t="s">
        <v>86</v>
      </c>
      <c r="AV294" s="15" t="s">
        <v>246</v>
      </c>
      <c r="AW294" s="15" t="s">
        <v>33</v>
      </c>
      <c r="AX294" s="15" t="s">
        <v>80</v>
      </c>
      <c r="AY294" s="205" t="s">
        <v>239</v>
      </c>
    </row>
    <row r="295" s="2" customFormat="1" ht="78" customHeight="1">
      <c r="A295" s="39"/>
      <c r="B295" s="174"/>
      <c r="C295" s="175" t="s">
        <v>382</v>
      </c>
      <c r="D295" s="175" t="s">
        <v>241</v>
      </c>
      <c r="E295" s="176" t="s">
        <v>806</v>
      </c>
      <c r="F295" s="177" t="s">
        <v>807</v>
      </c>
      <c r="G295" s="178" t="s">
        <v>244</v>
      </c>
      <c r="H295" s="179">
        <v>592.28999999999996</v>
      </c>
      <c r="I295" s="180"/>
      <c r="J295" s="181">
        <f>ROUND(I295*H295,2)</f>
        <v>0</v>
      </c>
      <c r="K295" s="177" t="s">
        <v>245</v>
      </c>
      <c r="L295" s="40"/>
      <c r="M295" s="182" t="s">
        <v>3</v>
      </c>
      <c r="N295" s="183" t="s">
        <v>45</v>
      </c>
      <c r="O295" s="73"/>
      <c r="P295" s="184">
        <f>O295*H295</f>
        <v>0</v>
      </c>
      <c r="Q295" s="184">
        <v>0.10362</v>
      </c>
      <c r="R295" s="184">
        <f>Q295*H295</f>
        <v>61.373089799999995</v>
      </c>
      <c r="S295" s="184">
        <v>0</v>
      </c>
      <c r="T295" s="185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186" t="s">
        <v>246</v>
      </c>
      <c r="AT295" s="186" t="s">
        <v>241</v>
      </c>
      <c r="AU295" s="186" t="s">
        <v>86</v>
      </c>
      <c r="AY295" s="20" t="s">
        <v>239</v>
      </c>
      <c r="BE295" s="187">
        <f>IF(N295="základní",J295,0)</f>
        <v>0</v>
      </c>
      <c r="BF295" s="187">
        <f>IF(N295="snížená",J295,0)</f>
        <v>0</v>
      </c>
      <c r="BG295" s="187">
        <f>IF(N295="zákl. přenesená",J295,0)</f>
        <v>0</v>
      </c>
      <c r="BH295" s="187">
        <f>IF(N295="sníž. přenesená",J295,0)</f>
        <v>0</v>
      </c>
      <c r="BI295" s="187">
        <f>IF(N295="nulová",J295,0)</f>
        <v>0</v>
      </c>
      <c r="BJ295" s="20" t="s">
        <v>86</v>
      </c>
      <c r="BK295" s="187">
        <f>ROUND(I295*H295,2)</f>
        <v>0</v>
      </c>
      <c r="BL295" s="20" t="s">
        <v>246</v>
      </c>
      <c r="BM295" s="186" t="s">
        <v>808</v>
      </c>
    </row>
    <row r="296" s="14" customFormat="1">
      <c r="A296" s="14"/>
      <c r="B296" s="196"/>
      <c r="C296" s="14"/>
      <c r="D296" s="189" t="s">
        <v>248</v>
      </c>
      <c r="E296" s="197" t="s">
        <v>3</v>
      </c>
      <c r="F296" s="198" t="s">
        <v>613</v>
      </c>
      <c r="G296" s="14"/>
      <c r="H296" s="199">
        <v>183.30000000000001</v>
      </c>
      <c r="I296" s="200"/>
      <c r="J296" s="14"/>
      <c r="K296" s="14"/>
      <c r="L296" s="196"/>
      <c r="M296" s="201"/>
      <c r="N296" s="202"/>
      <c r="O296" s="202"/>
      <c r="P296" s="202"/>
      <c r="Q296" s="202"/>
      <c r="R296" s="202"/>
      <c r="S296" s="202"/>
      <c r="T296" s="20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197" t="s">
        <v>248</v>
      </c>
      <c r="AU296" s="197" t="s">
        <v>86</v>
      </c>
      <c r="AV296" s="14" t="s">
        <v>86</v>
      </c>
      <c r="AW296" s="14" t="s">
        <v>33</v>
      </c>
      <c r="AX296" s="14" t="s">
        <v>73</v>
      </c>
      <c r="AY296" s="197" t="s">
        <v>239</v>
      </c>
    </row>
    <row r="297" s="16" customFormat="1">
      <c r="A297" s="16"/>
      <c r="B297" s="239"/>
      <c r="C297" s="16"/>
      <c r="D297" s="189" t="s">
        <v>248</v>
      </c>
      <c r="E297" s="240" t="s">
        <v>3</v>
      </c>
      <c r="F297" s="241" t="s">
        <v>695</v>
      </c>
      <c r="G297" s="16"/>
      <c r="H297" s="242">
        <v>183.30000000000001</v>
      </c>
      <c r="I297" s="243"/>
      <c r="J297" s="16"/>
      <c r="K297" s="16"/>
      <c r="L297" s="239"/>
      <c r="M297" s="244"/>
      <c r="N297" s="245"/>
      <c r="O297" s="245"/>
      <c r="P297" s="245"/>
      <c r="Q297" s="245"/>
      <c r="R297" s="245"/>
      <c r="S297" s="245"/>
      <c r="T297" s="24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T297" s="240" t="s">
        <v>248</v>
      </c>
      <c r="AU297" s="240" t="s">
        <v>86</v>
      </c>
      <c r="AV297" s="16" t="s">
        <v>117</v>
      </c>
      <c r="AW297" s="16" t="s">
        <v>33</v>
      </c>
      <c r="AX297" s="16" t="s">
        <v>73</v>
      </c>
      <c r="AY297" s="240" t="s">
        <v>239</v>
      </c>
    </row>
    <row r="298" s="13" customFormat="1">
      <c r="A298" s="13"/>
      <c r="B298" s="188"/>
      <c r="C298" s="13"/>
      <c r="D298" s="189" t="s">
        <v>248</v>
      </c>
      <c r="E298" s="190" t="s">
        <v>3</v>
      </c>
      <c r="F298" s="191" t="s">
        <v>809</v>
      </c>
      <c r="G298" s="13"/>
      <c r="H298" s="190" t="s">
        <v>3</v>
      </c>
      <c r="I298" s="192"/>
      <c r="J298" s="13"/>
      <c r="K298" s="13"/>
      <c r="L298" s="188"/>
      <c r="M298" s="193"/>
      <c r="N298" s="194"/>
      <c r="O298" s="194"/>
      <c r="P298" s="194"/>
      <c r="Q298" s="194"/>
      <c r="R298" s="194"/>
      <c r="S298" s="194"/>
      <c r="T298" s="195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0" t="s">
        <v>248</v>
      </c>
      <c r="AU298" s="190" t="s">
        <v>86</v>
      </c>
      <c r="AV298" s="13" t="s">
        <v>80</v>
      </c>
      <c r="AW298" s="13" t="s">
        <v>33</v>
      </c>
      <c r="AX298" s="13" t="s">
        <v>73</v>
      </c>
      <c r="AY298" s="190" t="s">
        <v>239</v>
      </c>
    </row>
    <row r="299" s="14" customFormat="1">
      <c r="A299" s="14"/>
      <c r="B299" s="196"/>
      <c r="C299" s="14"/>
      <c r="D299" s="189" t="s">
        <v>248</v>
      </c>
      <c r="E299" s="197" t="s">
        <v>3</v>
      </c>
      <c r="F299" s="198" t="s">
        <v>802</v>
      </c>
      <c r="G299" s="14"/>
      <c r="H299" s="199">
        <v>408.99000000000001</v>
      </c>
      <c r="I299" s="200"/>
      <c r="J299" s="14"/>
      <c r="K299" s="14"/>
      <c r="L299" s="196"/>
      <c r="M299" s="201"/>
      <c r="N299" s="202"/>
      <c r="O299" s="202"/>
      <c r="P299" s="202"/>
      <c r="Q299" s="202"/>
      <c r="R299" s="202"/>
      <c r="S299" s="202"/>
      <c r="T299" s="20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197" t="s">
        <v>248</v>
      </c>
      <c r="AU299" s="197" t="s">
        <v>86</v>
      </c>
      <c r="AV299" s="14" t="s">
        <v>86</v>
      </c>
      <c r="AW299" s="14" t="s">
        <v>33</v>
      </c>
      <c r="AX299" s="14" t="s">
        <v>73</v>
      </c>
      <c r="AY299" s="197" t="s">
        <v>239</v>
      </c>
    </row>
    <row r="300" s="16" customFormat="1">
      <c r="A300" s="16"/>
      <c r="B300" s="239"/>
      <c r="C300" s="16"/>
      <c r="D300" s="189" t="s">
        <v>248</v>
      </c>
      <c r="E300" s="240" t="s">
        <v>3</v>
      </c>
      <c r="F300" s="241" t="s">
        <v>695</v>
      </c>
      <c r="G300" s="16"/>
      <c r="H300" s="242">
        <v>408.99000000000001</v>
      </c>
      <c r="I300" s="243"/>
      <c r="J300" s="16"/>
      <c r="K300" s="16"/>
      <c r="L300" s="239"/>
      <c r="M300" s="244"/>
      <c r="N300" s="245"/>
      <c r="O300" s="245"/>
      <c r="P300" s="245"/>
      <c r="Q300" s="245"/>
      <c r="R300" s="245"/>
      <c r="S300" s="245"/>
      <c r="T300" s="24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T300" s="240" t="s">
        <v>248</v>
      </c>
      <c r="AU300" s="240" t="s">
        <v>86</v>
      </c>
      <c r="AV300" s="16" t="s">
        <v>117</v>
      </c>
      <c r="AW300" s="16" t="s">
        <v>33</v>
      </c>
      <c r="AX300" s="16" t="s">
        <v>73</v>
      </c>
      <c r="AY300" s="240" t="s">
        <v>239</v>
      </c>
    </row>
    <row r="301" s="15" customFormat="1">
      <c r="A301" s="15"/>
      <c r="B301" s="204"/>
      <c r="C301" s="15"/>
      <c r="D301" s="189" t="s">
        <v>248</v>
      </c>
      <c r="E301" s="205" t="s">
        <v>3</v>
      </c>
      <c r="F301" s="206" t="s">
        <v>251</v>
      </c>
      <c r="G301" s="15"/>
      <c r="H301" s="207">
        <v>592.28999999999996</v>
      </c>
      <c r="I301" s="208"/>
      <c r="J301" s="15"/>
      <c r="K301" s="15"/>
      <c r="L301" s="204"/>
      <c r="M301" s="209"/>
      <c r="N301" s="210"/>
      <c r="O301" s="210"/>
      <c r="P301" s="210"/>
      <c r="Q301" s="210"/>
      <c r="R301" s="210"/>
      <c r="S301" s="210"/>
      <c r="T301" s="211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05" t="s">
        <v>248</v>
      </c>
      <c r="AU301" s="205" t="s">
        <v>86</v>
      </c>
      <c r="AV301" s="15" t="s">
        <v>246</v>
      </c>
      <c r="AW301" s="15" t="s">
        <v>33</v>
      </c>
      <c r="AX301" s="15" t="s">
        <v>80</v>
      </c>
      <c r="AY301" s="205" t="s">
        <v>239</v>
      </c>
    </row>
    <row r="302" s="2" customFormat="1" ht="21.75" customHeight="1">
      <c r="A302" s="39"/>
      <c r="B302" s="174"/>
      <c r="C302" s="212" t="s">
        <v>387</v>
      </c>
      <c r="D302" s="212" t="s">
        <v>294</v>
      </c>
      <c r="E302" s="213" t="s">
        <v>810</v>
      </c>
      <c r="F302" s="214" t="s">
        <v>811</v>
      </c>
      <c r="G302" s="215" t="s">
        <v>244</v>
      </c>
      <c r="H302" s="216">
        <v>592.28999999999996</v>
      </c>
      <c r="I302" s="217"/>
      <c r="J302" s="218">
        <f>ROUND(I302*H302,2)</f>
        <v>0</v>
      </c>
      <c r="K302" s="214" t="s">
        <v>460</v>
      </c>
      <c r="L302" s="219"/>
      <c r="M302" s="220" t="s">
        <v>3</v>
      </c>
      <c r="N302" s="221" t="s">
        <v>45</v>
      </c>
      <c r="O302" s="73"/>
      <c r="P302" s="184">
        <f>O302*H302</f>
        <v>0</v>
      </c>
      <c r="Q302" s="184">
        <v>0.17000000000000001</v>
      </c>
      <c r="R302" s="184">
        <f>Q302*H302</f>
        <v>100.6893</v>
      </c>
      <c r="S302" s="184">
        <v>0</v>
      </c>
      <c r="T302" s="185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186" t="s">
        <v>287</v>
      </c>
      <c r="AT302" s="186" t="s">
        <v>294</v>
      </c>
      <c r="AU302" s="186" t="s">
        <v>86</v>
      </c>
      <c r="AY302" s="20" t="s">
        <v>239</v>
      </c>
      <c r="BE302" s="187">
        <f>IF(N302="základní",J302,0)</f>
        <v>0</v>
      </c>
      <c r="BF302" s="187">
        <f>IF(N302="snížená",J302,0)</f>
        <v>0</v>
      </c>
      <c r="BG302" s="187">
        <f>IF(N302="zákl. přenesená",J302,0)</f>
        <v>0</v>
      </c>
      <c r="BH302" s="187">
        <f>IF(N302="sníž. přenesená",J302,0)</f>
        <v>0</v>
      </c>
      <c r="BI302" s="187">
        <f>IF(N302="nulová",J302,0)</f>
        <v>0</v>
      </c>
      <c r="BJ302" s="20" t="s">
        <v>86</v>
      </c>
      <c r="BK302" s="187">
        <f>ROUND(I302*H302,2)</f>
        <v>0</v>
      </c>
      <c r="BL302" s="20" t="s">
        <v>246</v>
      </c>
      <c r="BM302" s="186" t="s">
        <v>812</v>
      </c>
    </row>
    <row r="303" s="12" customFormat="1" ht="22.8" customHeight="1">
      <c r="A303" s="12"/>
      <c r="B303" s="161"/>
      <c r="C303" s="12"/>
      <c r="D303" s="162" t="s">
        <v>72</v>
      </c>
      <c r="E303" s="172" t="s">
        <v>276</v>
      </c>
      <c r="F303" s="172" t="s">
        <v>526</v>
      </c>
      <c r="G303" s="12"/>
      <c r="H303" s="12"/>
      <c r="I303" s="164"/>
      <c r="J303" s="173">
        <f>BK303</f>
        <v>0</v>
      </c>
      <c r="K303" s="12"/>
      <c r="L303" s="161"/>
      <c r="M303" s="166"/>
      <c r="N303" s="167"/>
      <c r="O303" s="167"/>
      <c r="P303" s="168">
        <f>SUM(P304:P880)</f>
        <v>0</v>
      </c>
      <c r="Q303" s="167"/>
      <c r="R303" s="168">
        <f>SUM(R304:R880)</f>
        <v>969.81616809000013</v>
      </c>
      <c r="S303" s="167"/>
      <c r="T303" s="169">
        <f>SUM(T304:T880)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162" t="s">
        <v>80</v>
      </c>
      <c r="AT303" s="170" t="s">
        <v>72</v>
      </c>
      <c r="AU303" s="170" t="s">
        <v>80</v>
      </c>
      <c r="AY303" s="162" t="s">
        <v>239</v>
      </c>
      <c r="BK303" s="171">
        <f>SUM(BK304:BK880)</f>
        <v>0</v>
      </c>
    </row>
    <row r="304" s="2" customFormat="1" ht="33" customHeight="1">
      <c r="A304" s="39"/>
      <c r="B304" s="174"/>
      <c r="C304" s="175" t="s">
        <v>393</v>
      </c>
      <c r="D304" s="175" t="s">
        <v>241</v>
      </c>
      <c r="E304" s="176" t="s">
        <v>813</v>
      </c>
      <c r="F304" s="177" t="s">
        <v>814</v>
      </c>
      <c r="G304" s="178" t="s">
        <v>244</v>
      </c>
      <c r="H304" s="179">
        <v>416.89299999999997</v>
      </c>
      <c r="I304" s="180"/>
      <c r="J304" s="181">
        <f>ROUND(I304*H304,2)</f>
        <v>0</v>
      </c>
      <c r="K304" s="177" t="s">
        <v>245</v>
      </c>
      <c r="L304" s="40"/>
      <c r="M304" s="182" t="s">
        <v>3</v>
      </c>
      <c r="N304" s="183" t="s">
        <v>45</v>
      </c>
      <c r="O304" s="73"/>
      <c r="P304" s="184">
        <f>O304*H304</f>
        <v>0</v>
      </c>
      <c r="Q304" s="184">
        <v>0.00025999999999999998</v>
      </c>
      <c r="R304" s="184">
        <f>Q304*H304</f>
        <v>0.10839217999999998</v>
      </c>
      <c r="S304" s="184">
        <v>0</v>
      </c>
      <c r="T304" s="185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186" t="s">
        <v>246</v>
      </c>
      <c r="AT304" s="186" t="s">
        <v>241</v>
      </c>
      <c r="AU304" s="186" t="s">
        <v>86</v>
      </c>
      <c r="AY304" s="20" t="s">
        <v>239</v>
      </c>
      <c r="BE304" s="187">
        <f>IF(N304="základní",J304,0)</f>
        <v>0</v>
      </c>
      <c r="BF304" s="187">
        <f>IF(N304="snížená",J304,0)</f>
        <v>0</v>
      </c>
      <c r="BG304" s="187">
        <f>IF(N304="zákl. přenesená",J304,0)</f>
        <v>0</v>
      </c>
      <c r="BH304" s="187">
        <f>IF(N304="sníž. přenesená",J304,0)</f>
        <v>0</v>
      </c>
      <c r="BI304" s="187">
        <f>IF(N304="nulová",J304,0)</f>
        <v>0</v>
      </c>
      <c r="BJ304" s="20" t="s">
        <v>86</v>
      </c>
      <c r="BK304" s="187">
        <f>ROUND(I304*H304,2)</f>
        <v>0</v>
      </c>
      <c r="BL304" s="20" t="s">
        <v>246</v>
      </c>
      <c r="BM304" s="186" t="s">
        <v>815</v>
      </c>
    </row>
    <row r="305" s="13" customFormat="1">
      <c r="A305" s="13"/>
      <c r="B305" s="188"/>
      <c r="C305" s="13"/>
      <c r="D305" s="189" t="s">
        <v>248</v>
      </c>
      <c r="E305" s="190" t="s">
        <v>3</v>
      </c>
      <c r="F305" s="191" t="s">
        <v>816</v>
      </c>
      <c r="G305" s="13"/>
      <c r="H305" s="190" t="s">
        <v>3</v>
      </c>
      <c r="I305" s="192"/>
      <c r="J305" s="13"/>
      <c r="K305" s="13"/>
      <c r="L305" s="188"/>
      <c r="M305" s="193"/>
      <c r="N305" s="194"/>
      <c r="O305" s="194"/>
      <c r="P305" s="194"/>
      <c r="Q305" s="194"/>
      <c r="R305" s="194"/>
      <c r="S305" s="194"/>
      <c r="T305" s="195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90" t="s">
        <v>248</v>
      </c>
      <c r="AU305" s="190" t="s">
        <v>86</v>
      </c>
      <c r="AV305" s="13" t="s">
        <v>80</v>
      </c>
      <c r="AW305" s="13" t="s">
        <v>33</v>
      </c>
      <c r="AX305" s="13" t="s">
        <v>73</v>
      </c>
      <c r="AY305" s="190" t="s">
        <v>239</v>
      </c>
    </row>
    <row r="306" s="14" customFormat="1">
      <c r="A306" s="14"/>
      <c r="B306" s="196"/>
      <c r="C306" s="14"/>
      <c r="D306" s="189" t="s">
        <v>248</v>
      </c>
      <c r="E306" s="197" t="s">
        <v>3</v>
      </c>
      <c r="F306" s="198" t="s">
        <v>637</v>
      </c>
      <c r="G306" s="14"/>
      <c r="H306" s="199">
        <v>416.89299999999997</v>
      </c>
      <c r="I306" s="200"/>
      <c r="J306" s="14"/>
      <c r="K306" s="14"/>
      <c r="L306" s="196"/>
      <c r="M306" s="201"/>
      <c r="N306" s="202"/>
      <c r="O306" s="202"/>
      <c r="P306" s="202"/>
      <c r="Q306" s="202"/>
      <c r="R306" s="202"/>
      <c r="S306" s="202"/>
      <c r="T306" s="203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197" t="s">
        <v>248</v>
      </c>
      <c r="AU306" s="197" t="s">
        <v>86</v>
      </c>
      <c r="AV306" s="14" t="s">
        <v>86</v>
      </c>
      <c r="AW306" s="14" t="s">
        <v>33</v>
      </c>
      <c r="AX306" s="14" t="s">
        <v>73</v>
      </c>
      <c r="AY306" s="197" t="s">
        <v>239</v>
      </c>
    </row>
    <row r="307" s="15" customFormat="1">
      <c r="A307" s="15"/>
      <c r="B307" s="204"/>
      <c r="C307" s="15"/>
      <c r="D307" s="189" t="s">
        <v>248</v>
      </c>
      <c r="E307" s="205" t="s">
        <v>3</v>
      </c>
      <c r="F307" s="206" t="s">
        <v>251</v>
      </c>
      <c r="G307" s="15"/>
      <c r="H307" s="207">
        <v>416.89299999999997</v>
      </c>
      <c r="I307" s="208"/>
      <c r="J307" s="15"/>
      <c r="K307" s="15"/>
      <c r="L307" s="204"/>
      <c r="M307" s="209"/>
      <c r="N307" s="210"/>
      <c r="O307" s="210"/>
      <c r="P307" s="210"/>
      <c r="Q307" s="210"/>
      <c r="R307" s="210"/>
      <c r="S307" s="210"/>
      <c r="T307" s="211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05" t="s">
        <v>248</v>
      </c>
      <c r="AU307" s="205" t="s">
        <v>86</v>
      </c>
      <c r="AV307" s="15" t="s">
        <v>246</v>
      </c>
      <c r="AW307" s="15" t="s">
        <v>33</v>
      </c>
      <c r="AX307" s="15" t="s">
        <v>80</v>
      </c>
      <c r="AY307" s="205" t="s">
        <v>239</v>
      </c>
    </row>
    <row r="308" s="2" customFormat="1">
      <c r="A308" s="39"/>
      <c r="B308" s="174"/>
      <c r="C308" s="175" t="s">
        <v>397</v>
      </c>
      <c r="D308" s="175" t="s">
        <v>241</v>
      </c>
      <c r="E308" s="176" t="s">
        <v>817</v>
      </c>
      <c r="F308" s="177" t="s">
        <v>818</v>
      </c>
      <c r="G308" s="178" t="s">
        <v>244</v>
      </c>
      <c r="H308" s="179">
        <v>416.89299999999997</v>
      </c>
      <c r="I308" s="180"/>
      <c r="J308" s="181">
        <f>ROUND(I308*H308,2)</f>
        <v>0</v>
      </c>
      <c r="K308" s="177" t="s">
        <v>245</v>
      </c>
      <c r="L308" s="40"/>
      <c r="M308" s="182" t="s">
        <v>3</v>
      </c>
      <c r="N308" s="183" t="s">
        <v>45</v>
      </c>
      <c r="O308" s="73"/>
      <c r="P308" s="184">
        <f>O308*H308</f>
        <v>0</v>
      </c>
      <c r="Q308" s="184">
        <v>0.0039100000000000003</v>
      </c>
      <c r="R308" s="184">
        <f>Q308*H308</f>
        <v>1.6300516300000001</v>
      </c>
      <c r="S308" s="184">
        <v>0</v>
      </c>
      <c r="T308" s="185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186" t="s">
        <v>246</v>
      </c>
      <c r="AT308" s="186" t="s">
        <v>241</v>
      </c>
      <c r="AU308" s="186" t="s">
        <v>86</v>
      </c>
      <c r="AY308" s="20" t="s">
        <v>239</v>
      </c>
      <c r="BE308" s="187">
        <f>IF(N308="základní",J308,0)</f>
        <v>0</v>
      </c>
      <c r="BF308" s="187">
        <f>IF(N308="snížená",J308,0)</f>
        <v>0</v>
      </c>
      <c r="BG308" s="187">
        <f>IF(N308="zákl. přenesená",J308,0)</f>
        <v>0</v>
      </c>
      <c r="BH308" s="187">
        <f>IF(N308="sníž. přenesená",J308,0)</f>
        <v>0</v>
      </c>
      <c r="BI308" s="187">
        <f>IF(N308="nulová",J308,0)</f>
        <v>0</v>
      </c>
      <c r="BJ308" s="20" t="s">
        <v>86</v>
      </c>
      <c r="BK308" s="187">
        <f>ROUND(I308*H308,2)</f>
        <v>0</v>
      </c>
      <c r="BL308" s="20" t="s">
        <v>246</v>
      </c>
      <c r="BM308" s="186" t="s">
        <v>819</v>
      </c>
    </row>
    <row r="309" s="13" customFormat="1">
      <c r="A309" s="13"/>
      <c r="B309" s="188"/>
      <c r="C309" s="13"/>
      <c r="D309" s="189" t="s">
        <v>248</v>
      </c>
      <c r="E309" s="190" t="s">
        <v>3</v>
      </c>
      <c r="F309" s="191" t="s">
        <v>816</v>
      </c>
      <c r="G309" s="13"/>
      <c r="H309" s="190" t="s">
        <v>3</v>
      </c>
      <c r="I309" s="192"/>
      <c r="J309" s="13"/>
      <c r="K309" s="13"/>
      <c r="L309" s="188"/>
      <c r="M309" s="193"/>
      <c r="N309" s="194"/>
      <c r="O309" s="194"/>
      <c r="P309" s="194"/>
      <c r="Q309" s="194"/>
      <c r="R309" s="194"/>
      <c r="S309" s="194"/>
      <c r="T309" s="195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90" t="s">
        <v>248</v>
      </c>
      <c r="AU309" s="190" t="s">
        <v>86</v>
      </c>
      <c r="AV309" s="13" t="s">
        <v>80</v>
      </c>
      <c r="AW309" s="13" t="s">
        <v>33</v>
      </c>
      <c r="AX309" s="13" t="s">
        <v>73</v>
      </c>
      <c r="AY309" s="190" t="s">
        <v>239</v>
      </c>
    </row>
    <row r="310" s="14" customFormat="1">
      <c r="A310" s="14"/>
      <c r="B310" s="196"/>
      <c r="C310" s="14"/>
      <c r="D310" s="189" t="s">
        <v>248</v>
      </c>
      <c r="E310" s="197" t="s">
        <v>3</v>
      </c>
      <c r="F310" s="198" t="s">
        <v>637</v>
      </c>
      <c r="G310" s="14"/>
      <c r="H310" s="199">
        <v>416.89299999999997</v>
      </c>
      <c r="I310" s="200"/>
      <c r="J310" s="14"/>
      <c r="K310" s="14"/>
      <c r="L310" s="196"/>
      <c r="M310" s="201"/>
      <c r="N310" s="202"/>
      <c r="O310" s="202"/>
      <c r="P310" s="202"/>
      <c r="Q310" s="202"/>
      <c r="R310" s="202"/>
      <c r="S310" s="202"/>
      <c r="T310" s="20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197" t="s">
        <v>248</v>
      </c>
      <c r="AU310" s="197" t="s">
        <v>86</v>
      </c>
      <c r="AV310" s="14" t="s">
        <v>86</v>
      </c>
      <c r="AW310" s="14" t="s">
        <v>33</v>
      </c>
      <c r="AX310" s="14" t="s">
        <v>73</v>
      </c>
      <c r="AY310" s="197" t="s">
        <v>239</v>
      </c>
    </row>
    <row r="311" s="15" customFormat="1">
      <c r="A311" s="15"/>
      <c r="B311" s="204"/>
      <c r="C311" s="15"/>
      <c r="D311" s="189" t="s">
        <v>248</v>
      </c>
      <c r="E311" s="205" t="s">
        <v>3</v>
      </c>
      <c r="F311" s="206" t="s">
        <v>251</v>
      </c>
      <c r="G311" s="15"/>
      <c r="H311" s="207">
        <v>416.89299999999997</v>
      </c>
      <c r="I311" s="208"/>
      <c r="J311" s="15"/>
      <c r="K311" s="15"/>
      <c r="L311" s="204"/>
      <c r="M311" s="209"/>
      <c r="N311" s="210"/>
      <c r="O311" s="210"/>
      <c r="P311" s="210"/>
      <c r="Q311" s="210"/>
      <c r="R311" s="210"/>
      <c r="S311" s="210"/>
      <c r="T311" s="211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05" t="s">
        <v>248</v>
      </c>
      <c r="AU311" s="205" t="s">
        <v>86</v>
      </c>
      <c r="AV311" s="15" t="s">
        <v>246</v>
      </c>
      <c r="AW311" s="15" t="s">
        <v>33</v>
      </c>
      <c r="AX311" s="15" t="s">
        <v>80</v>
      </c>
      <c r="AY311" s="205" t="s">
        <v>239</v>
      </c>
    </row>
    <row r="312" s="2" customFormat="1" ht="33" customHeight="1">
      <c r="A312" s="39"/>
      <c r="B312" s="174"/>
      <c r="C312" s="175" t="s">
        <v>8</v>
      </c>
      <c r="D312" s="175" t="s">
        <v>241</v>
      </c>
      <c r="E312" s="176" t="s">
        <v>820</v>
      </c>
      <c r="F312" s="177" t="s">
        <v>821</v>
      </c>
      <c r="G312" s="178" t="s">
        <v>244</v>
      </c>
      <c r="H312" s="179">
        <v>833.78599999999994</v>
      </c>
      <c r="I312" s="180"/>
      <c r="J312" s="181">
        <f>ROUND(I312*H312,2)</f>
        <v>0</v>
      </c>
      <c r="K312" s="177" t="s">
        <v>245</v>
      </c>
      <c r="L312" s="40"/>
      <c r="M312" s="182" t="s">
        <v>3</v>
      </c>
      <c r="N312" s="183" t="s">
        <v>45</v>
      </c>
      <c r="O312" s="73"/>
      <c r="P312" s="184">
        <f>O312*H312</f>
        <v>0</v>
      </c>
      <c r="Q312" s="184">
        <v>0.0012999999999999999</v>
      </c>
      <c r="R312" s="184">
        <f>Q312*H312</f>
        <v>1.0839217999999999</v>
      </c>
      <c r="S312" s="184">
        <v>0</v>
      </c>
      <c r="T312" s="185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186" t="s">
        <v>246</v>
      </c>
      <c r="AT312" s="186" t="s">
        <v>241</v>
      </c>
      <c r="AU312" s="186" t="s">
        <v>86</v>
      </c>
      <c r="AY312" s="20" t="s">
        <v>239</v>
      </c>
      <c r="BE312" s="187">
        <f>IF(N312="základní",J312,0)</f>
        <v>0</v>
      </c>
      <c r="BF312" s="187">
        <f>IF(N312="snížená",J312,0)</f>
        <v>0</v>
      </c>
      <c r="BG312" s="187">
        <f>IF(N312="zákl. přenesená",J312,0)</f>
        <v>0</v>
      </c>
      <c r="BH312" s="187">
        <f>IF(N312="sníž. přenesená",J312,0)</f>
        <v>0</v>
      </c>
      <c r="BI312" s="187">
        <f>IF(N312="nulová",J312,0)</f>
        <v>0</v>
      </c>
      <c r="BJ312" s="20" t="s">
        <v>86</v>
      </c>
      <c r="BK312" s="187">
        <f>ROUND(I312*H312,2)</f>
        <v>0</v>
      </c>
      <c r="BL312" s="20" t="s">
        <v>246</v>
      </c>
      <c r="BM312" s="186" t="s">
        <v>822</v>
      </c>
    </row>
    <row r="313" s="13" customFormat="1">
      <c r="A313" s="13"/>
      <c r="B313" s="188"/>
      <c r="C313" s="13"/>
      <c r="D313" s="189" t="s">
        <v>248</v>
      </c>
      <c r="E313" s="190" t="s">
        <v>3</v>
      </c>
      <c r="F313" s="191" t="s">
        <v>816</v>
      </c>
      <c r="G313" s="13"/>
      <c r="H313" s="190" t="s">
        <v>3</v>
      </c>
      <c r="I313" s="192"/>
      <c r="J313" s="13"/>
      <c r="K313" s="13"/>
      <c r="L313" s="188"/>
      <c r="M313" s="193"/>
      <c r="N313" s="194"/>
      <c r="O313" s="194"/>
      <c r="P313" s="194"/>
      <c r="Q313" s="194"/>
      <c r="R313" s="194"/>
      <c r="S313" s="194"/>
      <c r="T313" s="195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0" t="s">
        <v>248</v>
      </c>
      <c r="AU313" s="190" t="s">
        <v>86</v>
      </c>
      <c r="AV313" s="13" t="s">
        <v>80</v>
      </c>
      <c r="AW313" s="13" t="s">
        <v>33</v>
      </c>
      <c r="AX313" s="13" t="s">
        <v>73</v>
      </c>
      <c r="AY313" s="190" t="s">
        <v>239</v>
      </c>
    </row>
    <row r="314" s="14" customFormat="1">
      <c r="A314" s="14"/>
      <c r="B314" s="196"/>
      <c r="C314" s="14"/>
      <c r="D314" s="189" t="s">
        <v>248</v>
      </c>
      <c r="E314" s="197" t="s">
        <v>3</v>
      </c>
      <c r="F314" s="198" t="s">
        <v>823</v>
      </c>
      <c r="G314" s="14"/>
      <c r="H314" s="199">
        <v>833.78599999999994</v>
      </c>
      <c r="I314" s="200"/>
      <c r="J314" s="14"/>
      <c r="K314" s="14"/>
      <c r="L314" s="196"/>
      <c r="M314" s="201"/>
      <c r="N314" s="202"/>
      <c r="O314" s="202"/>
      <c r="P314" s="202"/>
      <c r="Q314" s="202"/>
      <c r="R314" s="202"/>
      <c r="S314" s="202"/>
      <c r="T314" s="20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197" t="s">
        <v>248</v>
      </c>
      <c r="AU314" s="197" t="s">
        <v>86</v>
      </c>
      <c r="AV314" s="14" t="s">
        <v>86</v>
      </c>
      <c r="AW314" s="14" t="s">
        <v>33</v>
      </c>
      <c r="AX314" s="14" t="s">
        <v>73</v>
      </c>
      <c r="AY314" s="197" t="s">
        <v>239</v>
      </c>
    </row>
    <row r="315" s="15" customFormat="1">
      <c r="A315" s="15"/>
      <c r="B315" s="204"/>
      <c r="C315" s="15"/>
      <c r="D315" s="189" t="s">
        <v>248</v>
      </c>
      <c r="E315" s="205" t="s">
        <v>3</v>
      </c>
      <c r="F315" s="206" t="s">
        <v>251</v>
      </c>
      <c r="G315" s="15"/>
      <c r="H315" s="207">
        <v>833.78599999999994</v>
      </c>
      <c r="I315" s="208"/>
      <c r="J315" s="15"/>
      <c r="K315" s="15"/>
      <c r="L315" s="204"/>
      <c r="M315" s="209"/>
      <c r="N315" s="210"/>
      <c r="O315" s="210"/>
      <c r="P315" s="210"/>
      <c r="Q315" s="210"/>
      <c r="R315" s="210"/>
      <c r="S315" s="210"/>
      <c r="T315" s="211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05" t="s">
        <v>248</v>
      </c>
      <c r="AU315" s="205" t="s">
        <v>86</v>
      </c>
      <c r="AV315" s="15" t="s">
        <v>246</v>
      </c>
      <c r="AW315" s="15" t="s">
        <v>33</v>
      </c>
      <c r="AX315" s="15" t="s">
        <v>80</v>
      </c>
      <c r="AY315" s="205" t="s">
        <v>239</v>
      </c>
    </row>
    <row r="316" s="2" customFormat="1" ht="44.25" customHeight="1">
      <c r="A316" s="39"/>
      <c r="B316" s="174"/>
      <c r="C316" s="175" t="s">
        <v>404</v>
      </c>
      <c r="D316" s="175" t="s">
        <v>241</v>
      </c>
      <c r="E316" s="176" t="s">
        <v>824</v>
      </c>
      <c r="F316" s="177" t="s">
        <v>825</v>
      </c>
      <c r="G316" s="178" t="s">
        <v>244</v>
      </c>
      <c r="H316" s="179">
        <v>1817.3699999999999</v>
      </c>
      <c r="I316" s="180"/>
      <c r="J316" s="181">
        <f>ROUND(I316*H316,2)</f>
        <v>0</v>
      </c>
      <c r="K316" s="177" t="s">
        <v>245</v>
      </c>
      <c r="L316" s="40"/>
      <c r="M316" s="182" t="s">
        <v>3</v>
      </c>
      <c r="N316" s="183" t="s">
        <v>45</v>
      </c>
      <c r="O316" s="73"/>
      <c r="P316" s="184">
        <f>O316*H316</f>
        <v>0</v>
      </c>
      <c r="Q316" s="184">
        <v>0.01103</v>
      </c>
      <c r="R316" s="184">
        <f>Q316*H316</f>
        <v>20.045591099999999</v>
      </c>
      <c r="S316" s="184">
        <v>0</v>
      </c>
      <c r="T316" s="185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186" t="s">
        <v>246</v>
      </c>
      <c r="AT316" s="186" t="s">
        <v>241</v>
      </c>
      <c r="AU316" s="186" t="s">
        <v>86</v>
      </c>
      <c r="AY316" s="20" t="s">
        <v>239</v>
      </c>
      <c r="BE316" s="187">
        <f>IF(N316="základní",J316,0)</f>
        <v>0</v>
      </c>
      <c r="BF316" s="187">
        <f>IF(N316="snížená",J316,0)</f>
        <v>0</v>
      </c>
      <c r="BG316" s="187">
        <f>IF(N316="zákl. přenesená",J316,0)</f>
        <v>0</v>
      </c>
      <c r="BH316" s="187">
        <f>IF(N316="sníž. přenesená",J316,0)</f>
        <v>0</v>
      </c>
      <c r="BI316" s="187">
        <f>IF(N316="nulová",J316,0)</f>
        <v>0</v>
      </c>
      <c r="BJ316" s="20" t="s">
        <v>86</v>
      </c>
      <c r="BK316" s="187">
        <f>ROUND(I316*H316,2)</f>
        <v>0</v>
      </c>
      <c r="BL316" s="20" t="s">
        <v>246</v>
      </c>
      <c r="BM316" s="186" t="s">
        <v>826</v>
      </c>
    </row>
    <row r="317" s="13" customFormat="1">
      <c r="A317" s="13"/>
      <c r="B317" s="188"/>
      <c r="C317" s="13"/>
      <c r="D317" s="189" t="s">
        <v>248</v>
      </c>
      <c r="E317" s="190" t="s">
        <v>3</v>
      </c>
      <c r="F317" s="191" t="s">
        <v>827</v>
      </c>
      <c r="G317" s="13"/>
      <c r="H317" s="190" t="s">
        <v>3</v>
      </c>
      <c r="I317" s="192"/>
      <c r="J317" s="13"/>
      <c r="K317" s="13"/>
      <c r="L317" s="188"/>
      <c r="M317" s="193"/>
      <c r="N317" s="194"/>
      <c r="O317" s="194"/>
      <c r="P317" s="194"/>
      <c r="Q317" s="194"/>
      <c r="R317" s="194"/>
      <c r="S317" s="194"/>
      <c r="T317" s="195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90" t="s">
        <v>248</v>
      </c>
      <c r="AU317" s="190" t="s">
        <v>86</v>
      </c>
      <c r="AV317" s="13" t="s">
        <v>80</v>
      </c>
      <c r="AW317" s="13" t="s">
        <v>33</v>
      </c>
      <c r="AX317" s="13" t="s">
        <v>73</v>
      </c>
      <c r="AY317" s="190" t="s">
        <v>239</v>
      </c>
    </row>
    <row r="318" s="14" customFormat="1">
      <c r="A318" s="14"/>
      <c r="B318" s="196"/>
      <c r="C318" s="14"/>
      <c r="D318" s="189" t="s">
        <v>248</v>
      </c>
      <c r="E318" s="197" t="s">
        <v>3</v>
      </c>
      <c r="F318" s="198" t="s">
        <v>828</v>
      </c>
      <c r="G318" s="14"/>
      <c r="H318" s="199">
        <v>52.200000000000003</v>
      </c>
      <c r="I318" s="200"/>
      <c r="J318" s="14"/>
      <c r="K318" s="14"/>
      <c r="L318" s="196"/>
      <c r="M318" s="201"/>
      <c r="N318" s="202"/>
      <c r="O318" s="202"/>
      <c r="P318" s="202"/>
      <c r="Q318" s="202"/>
      <c r="R318" s="202"/>
      <c r="S318" s="202"/>
      <c r="T318" s="203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197" t="s">
        <v>248</v>
      </c>
      <c r="AU318" s="197" t="s">
        <v>86</v>
      </c>
      <c r="AV318" s="14" t="s">
        <v>86</v>
      </c>
      <c r="AW318" s="14" t="s">
        <v>33</v>
      </c>
      <c r="AX318" s="14" t="s">
        <v>73</v>
      </c>
      <c r="AY318" s="197" t="s">
        <v>239</v>
      </c>
    </row>
    <row r="319" s="14" customFormat="1">
      <c r="A319" s="14"/>
      <c r="B319" s="196"/>
      <c r="C319" s="14"/>
      <c r="D319" s="189" t="s">
        <v>248</v>
      </c>
      <c r="E319" s="197" t="s">
        <v>3</v>
      </c>
      <c r="F319" s="198" t="s">
        <v>829</v>
      </c>
      <c r="G319" s="14"/>
      <c r="H319" s="199">
        <v>16.59</v>
      </c>
      <c r="I319" s="200"/>
      <c r="J319" s="14"/>
      <c r="K319" s="14"/>
      <c r="L319" s="196"/>
      <c r="M319" s="201"/>
      <c r="N319" s="202"/>
      <c r="O319" s="202"/>
      <c r="P319" s="202"/>
      <c r="Q319" s="202"/>
      <c r="R319" s="202"/>
      <c r="S319" s="202"/>
      <c r="T319" s="20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197" t="s">
        <v>248</v>
      </c>
      <c r="AU319" s="197" t="s">
        <v>86</v>
      </c>
      <c r="AV319" s="14" t="s">
        <v>86</v>
      </c>
      <c r="AW319" s="14" t="s">
        <v>33</v>
      </c>
      <c r="AX319" s="14" t="s">
        <v>73</v>
      </c>
      <c r="AY319" s="197" t="s">
        <v>239</v>
      </c>
    </row>
    <row r="320" s="14" customFormat="1">
      <c r="A320" s="14"/>
      <c r="B320" s="196"/>
      <c r="C320" s="14"/>
      <c r="D320" s="189" t="s">
        <v>248</v>
      </c>
      <c r="E320" s="197" t="s">
        <v>3</v>
      </c>
      <c r="F320" s="198" t="s">
        <v>830</v>
      </c>
      <c r="G320" s="14"/>
      <c r="H320" s="199">
        <v>3.96</v>
      </c>
      <c r="I320" s="200"/>
      <c r="J320" s="14"/>
      <c r="K320" s="14"/>
      <c r="L320" s="196"/>
      <c r="M320" s="201"/>
      <c r="N320" s="202"/>
      <c r="O320" s="202"/>
      <c r="P320" s="202"/>
      <c r="Q320" s="202"/>
      <c r="R320" s="202"/>
      <c r="S320" s="202"/>
      <c r="T320" s="203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197" t="s">
        <v>248</v>
      </c>
      <c r="AU320" s="197" t="s">
        <v>86</v>
      </c>
      <c r="AV320" s="14" t="s">
        <v>86</v>
      </c>
      <c r="AW320" s="14" t="s">
        <v>33</v>
      </c>
      <c r="AX320" s="14" t="s">
        <v>73</v>
      </c>
      <c r="AY320" s="197" t="s">
        <v>239</v>
      </c>
    </row>
    <row r="321" s="14" customFormat="1">
      <c r="A321" s="14"/>
      <c r="B321" s="196"/>
      <c r="C321" s="14"/>
      <c r="D321" s="189" t="s">
        <v>248</v>
      </c>
      <c r="E321" s="197" t="s">
        <v>3</v>
      </c>
      <c r="F321" s="198" t="s">
        <v>831</v>
      </c>
      <c r="G321" s="14"/>
      <c r="H321" s="199">
        <v>2.04</v>
      </c>
      <c r="I321" s="200"/>
      <c r="J321" s="14"/>
      <c r="K321" s="14"/>
      <c r="L321" s="196"/>
      <c r="M321" s="201"/>
      <c r="N321" s="202"/>
      <c r="O321" s="202"/>
      <c r="P321" s="202"/>
      <c r="Q321" s="202"/>
      <c r="R321" s="202"/>
      <c r="S321" s="202"/>
      <c r="T321" s="20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197" t="s">
        <v>248</v>
      </c>
      <c r="AU321" s="197" t="s">
        <v>86</v>
      </c>
      <c r="AV321" s="14" t="s">
        <v>86</v>
      </c>
      <c r="AW321" s="14" t="s">
        <v>33</v>
      </c>
      <c r="AX321" s="14" t="s">
        <v>73</v>
      </c>
      <c r="AY321" s="197" t="s">
        <v>239</v>
      </c>
    </row>
    <row r="322" s="14" customFormat="1">
      <c r="A322" s="14"/>
      <c r="B322" s="196"/>
      <c r="C322" s="14"/>
      <c r="D322" s="189" t="s">
        <v>248</v>
      </c>
      <c r="E322" s="197" t="s">
        <v>3</v>
      </c>
      <c r="F322" s="198" t="s">
        <v>832</v>
      </c>
      <c r="G322" s="14"/>
      <c r="H322" s="199">
        <v>1.5600000000000001</v>
      </c>
      <c r="I322" s="200"/>
      <c r="J322" s="14"/>
      <c r="K322" s="14"/>
      <c r="L322" s="196"/>
      <c r="M322" s="201"/>
      <c r="N322" s="202"/>
      <c r="O322" s="202"/>
      <c r="P322" s="202"/>
      <c r="Q322" s="202"/>
      <c r="R322" s="202"/>
      <c r="S322" s="202"/>
      <c r="T322" s="203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197" t="s">
        <v>248</v>
      </c>
      <c r="AU322" s="197" t="s">
        <v>86</v>
      </c>
      <c r="AV322" s="14" t="s">
        <v>86</v>
      </c>
      <c r="AW322" s="14" t="s">
        <v>33</v>
      </c>
      <c r="AX322" s="14" t="s">
        <v>73</v>
      </c>
      <c r="AY322" s="197" t="s">
        <v>239</v>
      </c>
    </row>
    <row r="323" s="14" customFormat="1">
      <c r="A323" s="14"/>
      <c r="B323" s="196"/>
      <c r="C323" s="14"/>
      <c r="D323" s="189" t="s">
        <v>248</v>
      </c>
      <c r="E323" s="197" t="s">
        <v>3</v>
      </c>
      <c r="F323" s="198" t="s">
        <v>833</v>
      </c>
      <c r="G323" s="14"/>
      <c r="H323" s="199">
        <v>5.7000000000000002</v>
      </c>
      <c r="I323" s="200"/>
      <c r="J323" s="14"/>
      <c r="K323" s="14"/>
      <c r="L323" s="196"/>
      <c r="M323" s="201"/>
      <c r="N323" s="202"/>
      <c r="O323" s="202"/>
      <c r="P323" s="202"/>
      <c r="Q323" s="202"/>
      <c r="R323" s="202"/>
      <c r="S323" s="202"/>
      <c r="T323" s="20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197" t="s">
        <v>248</v>
      </c>
      <c r="AU323" s="197" t="s">
        <v>86</v>
      </c>
      <c r="AV323" s="14" t="s">
        <v>86</v>
      </c>
      <c r="AW323" s="14" t="s">
        <v>33</v>
      </c>
      <c r="AX323" s="14" t="s">
        <v>73</v>
      </c>
      <c r="AY323" s="197" t="s">
        <v>239</v>
      </c>
    </row>
    <row r="324" s="14" customFormat="1">
      <c r="A324" s="14"/>
      <c r="B324" s="196"/>
      <c r="C324" s="14"/>
      <c r="D324" s="189" t="s">
        <v>248</v>
      </c>
      <c r="E324" s="197" t="s">
        <v>3</v>
      </c>
      <c r="F324" s="198" t="s">
        <v>834</v>
      </c>
      <c r="G324" s="14"/>
      <c r="H324" s="199">
        <v>8.4700000000000006</v>
      </c>
      <c r="I324" s="200"/>
      <c r="J324" s="14"/>
      <c r="K324" s="14"/>
      <c r="L324" s="196"/>
      <c r="M324" s="201"/>
      <c r="N324" s="202"/>
      <c r="O324" s="202"/>
      <c r="P324" s="202"/>
      <c r="Q324" s="202"/>
      <c r="R324" s="202"/>
      <c r="S324" s="202"/>
      <c r="T324" s="20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197" t="s">
        <v>248</v>
      </c>
      <c r="AU324" s="197" t="s">
        <v>86</v>
      </c>
      <c r="AV324" s="14" t="s">
        <v>86</v>
      </c>
      <c r="AW324" s="14" t="s">
        <v>33</v>
      </c>
      <c r="AX324" s="14" t="s">
        <v>73</v>
      </c>
      <c r="AY324" s="197" t="s">
        <v>239</v>
      </c>
    </row>
    <row r="325" s="14" customFormat="1">
      <c r="A325" s="14"/>
      <c r="B325" s="196"/>
      <c r="C325" s="14"/>
      <c r="D325" s="189" t="s">
        <v>248</v>
      </c>
      <c r="E325" s="197" t="s">
        <v>3</v>
      </c>
      <c r="F325" s="198" t="s">
        <v>835</v>
      </c>
      <c r="G325" s="14"/>
      <c r="H325" s="199">
        <v>14.460000000000001</v>
      </c>
      <c r="I325" s="200"/>
      <c r="J325" s="14"/>
      <c r="K325" s="14"/>
      <c r="L325" s="196"/>
      <c r="M325" s="201"/>
      <c r="N325" s="202"/>
      <c r="O325" s="202"/>
      <c r="P325" s="202"/>
      <c r="Q325" s="202"/>
      <c r="R325" s="202"/>
      <c r="S325" s="202"/>
      <c r="T325" s="20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197" t="s">
        <v>248</v>
      </c>
      <c r="AU325" s="197" t="s">
        <v>86</v>
      </c>
      <c r="AV325" s="14" t="s">
        <v>86</v>
      </c>
      <c r="AW325" s="14" t="s">
        <v>33</v>
      </c>
      <c r="AX325" s="14" t="s">
        <v>73</v>
      </c>
      <c r="AY325" s="197" t="s">
        <v>239</v>
      </c>
    </row>
    <row r="326" s="14" customFormat="1">
      <c r="A326" s="14"/>
      <c r="B326" s="196"/>
      <c r="C326" s="14"/>
      <c r="D326" s="189" t="s">
        <v>248</v>
      </c>
      <c r="E326" s="197" t="s">
        <v>3</v>
      </c>
      <c r="F326" s="198" t="s">
        <v>836</v>
      </c>
      <c r="G326" s="14"/>
      <c r="H326" s="199">
        <v>10.44</v>
      </c>
      <c r="I326" s="200"/>
      <c r="J326" s="14"/>
      <c r="K326" s="14"/>
      <c r="L326" s="196"/>
      <c r="M326" s="201"/>
      <c r="N326" s="202"/>
      <c r="O326" s="202"/>
      <c r="P326" s="202"/>
      <c r="Q326" s="202"/>
      <c r="R326" s="202"/>
      <c r="S326" s="202"/>
      <c r="T326" s="203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197" t="s">
        <v>248</v>
      </c>
      <c r="AU326" s="197" t="s">
        <v>86</v>
      </c>
      <c r="AV326" s="14" t="s">
        <v>86</v>
      </c>
      <c r="AW326" s="14" t="s">
        <v>33</v>
      </c>
      <c r="AX326" s="14" t="s">
        <v>73</v>
      </c>
      <c r="AY326" s="197" t="s">
        <v>239</v>
      </c>
    </row>
    <row r="327" s="14" customFormat="1">
      <c r="A327" s="14"/>
      <c r="B327" s="196"/>
      <c r="C327" s="14"/>
      <c r="D327" s="189" t="s">
        <v>248</v>
      </c>
      <c r="E327" s="197" t="s">
        <v>3</v>
      </c>
      <c r="F327" s="198" t="s">
        <v>837</v>
      </c>
      <c r="G327" s="14"/>
      <c r="H327" s="199">
        <v>25.170000000000002</v>
      </c>
      <c r="I327" s="200"/>
      <c r="J327" s="14"/>
      <c r="K327" s="14"/>
      <c r="L327" s="196"/>
      <c r="M327" s="201"/>
      <c r="N327" s="202"/>
      <c r="O327" s="202"/>
      <c r="P327" s="202"/>
      <c r="Q327" s="202"/>
      <c r="R327" s="202"/>
      <c r="S327" s="202"/>
      <c r="T327" s="20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197" t="s">
        <v>248</v>
      </c>
      <c r="AU327" s="197" t="s">
        <v>86</v>
      </c>
      <c r="AV327" s="14" t="s">
        <v>86</v>
      </c>
      <c r="AW327" s="14" t="s">
        <v>33</v>
      </c>
      <c r="AX327" s="14" t="s">
        <v>73</v>
      </c>
      <c r="AY327" s="197" t="s">
        <v>239</v>
      </c>
    </row>
    <row r="328" s="14" customFormat="1">
      <c r="A328" s="14"/>
      <c r="B328" s="196"/>
      <c r="C328" s="14"/>
      <c r="D328" s="189" t="s">
        <v>248</v>
      </c>
      <c r="E328" s="197" t="s">
        <v>3</v>
      </c>
      <c r="F328" s="198" t="s">
        <v>838</v>
      </c>
      <c r="G328" s="14"/>
      <c r="H328" s="199">
        <v>12.6</v>
      </c>
      <c r="I328" s="200"/>
      <c r="J328" s="14"/>
      <c r="K328" s="14"/>
      <c r="L328" s="196"/>
      <c r="M328" s="201"/>
      <c r="N328" s="202"/>
      <c r="O328" s="202"/>
      <c r="P328" s="202"/>
      <c r="Q328" s="202"/>
      <c r="R328" s="202"/>
      <c r="S328" s="202"/>
      <c r="T328" s="203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197" t="s">
        <v>248</v>
      </c>
      <c r="AU328" s="197" t="s">
        <v>86</v>
      </c>
      <c r="AV328" s="14" t="s">
        <v>86</v>
      </c>
      <c r="AW328" s="14" t="s">
        <v>33</v>
      </c>
      <c r="AX328" s="14" t="s">
        <v>73</v>
      </c>
      <c r="AY328" s="197" t="s">
        <v>239</v>
      </c>
    </row>
    <row r="329" s="14" customFormat="1">
      <c r="A329" s="14"/>
      <c r="B329" s="196"/>
      <c r="C329" s="14"/>
      <c r="D329" s="189" t="s">
        <v>248</v>
      </c>
      <c r="E329" s="197" t="s">
        <v>3</v>
      </c>
      <c r="F329" s="198" t="s">
        <v>839</v>
      </c>
      <c r="G329" s="14"/>
      <c r="H329" s="199">
        <v>64.239999999999995</v>
      </c>
      <c r="I329" s="200"/>
      <c r="J329" s="14"/>
      <c r="K329" s="14"/>
      <c r="L329" s="196"/>
      <c r="M329" s="201"/>
      <c r="N329" s="202"/>
      <c r="O329" s="202"/>
      <c r="P329" s="202"/>
      <c r="Q329" s="202"/>
      <c r="R329" s="202"/>
      <c r="S329" s="202"/>
      <c r="T329" s="203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197" t="s">
        <v>248</v>
      </c>
      <c r="AU329" s="197" t="s">
        <v>86</v>
      </c>
      <c r="AV329" s="14" t="s">
        <v>86</v>
      </c>
      <c r="AW329" s="14" t="s">
        <v>33</v>
      </c>
      <c r="AX329" s="14" t="s">
        <v>73</v>
      </c>
      <c r="AY329" s="197" t="s">
        <v>239</v>
      </c>
    </row>
    <row r="330" s="14" customFormat="1">
      <c r="A330" s="14"/>
      <c r="B330" s="196"/>
      <c r="C330" s="14"/>
      <c r="D330" s="189" t="s">
        <v>248</v>
      </c>
      <c r="E330" s="197" t="s">
        <v>3</v>
      </c>
      <c r="F330" s="198" t="s">
        <v>840</v>
      </c>
      <c r="G330" s="14"/>
      <c r="H330" s="199">
        <v>54.810000000000002</v>
      </c>
      <c r="I330" s="200"/>
      <c r="J330" s="14"/>
      <c r="K330" s="14"/>
      <c r="L330" s="196"/>
      <c r="M330" s="201"/>
      <c r="N330" s="202"/>
      <c r="O330" s="202"/>
      <c r="P330" s="202"/>
      <c r="Q330" s="202"/>
      <c r="R330" s="202"/>
      <c r="S330" s="202"/>
      <c r="T330" s="203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197" t="s">
        <v>248</v>
      </c>
      <c r="AU330" s="197" t="s">
        <v>86</v>
      </c>
      <c r="AV330" s="14" t="s">
        <v>86</v>
      </c>
      <c r="AW330" s="14" t="s">
        <v>33</v>
      </c>
      <c r="AX330" s="14" t="s">
        <v>73</v>
      </c>
      <c r="AY330" s="197" t="s">
        <v>239</v>
      </c>
    </row>
    <row r="331" s="14" customFormat="1">
      <c r="A331" s="14"/>
      <c r="B331" s="196"/>
      <c r="C331" s="14"/>
      <c r="D331" s="189" t="s">
        <v>248</v>
      </c>
      <c r="E331" s="197" t="s">
        <v>3</v>
      </c>
      <c r="F331" s="198" t="s">
        <v>841</v>
      </c>
      <c r="G331" s="14"/>
      <c r="H331" s="199">
        <v>140.75999999999999</v>
      </c>
      <c r="I331" s="200"/>
      <c r="J331" s="14"/>
      <c r="K331" s="14"/>
      <c r="L331" s="196"/>
      <c r="M331" s="201"/>
      <c r="N331" s="202"/>
      <c r="O331" s="202"/>
      <c r="P331" s="202"/>
      <c r="Q331" s="202"/>
      <c r="R331" s="202"/>
      <c r="S331" s="202"/>
      <c r="T331" s="20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197" t="s">
        <v>248</v>
      </c>
      <c r="AU331" s="197" t="s">
        <v>86</v>
      </c>
      <c r="AV331" s="14" t="s">
        <v>86</v>
      </c>
      <c r="AW331" s="14" t="s">
        <v>33</v>
      </c>
      <c r="AX331" s="14" t="s">
        <v>73</v>
      </c>
      <c r="AY331" s="197" t="s">
        <v>239</v>
      </c>
    </row>
    <row r="332" s="14" customFormat="1">
      <c r="A332" s="14"/>
      <c r="B332" s="196"/>
      <c r="C332" s="14"/>
      <c r="D332" s="189" t="s">
        <v>248</v>
      </c>
      <c r="E332" s="197" t="s">
        <v>3</v>
      </c>
      <c r="F332" s="198" t="s">
        <v>842</v>
      </c>
      <c r="G332" s="14"/>
      <c r="H332" s="199">
        <v>155.97</v>
      </c>
      <c r="I332" s="200"/>
      <c r="J332" s="14"/>
      <c r="K332" s="14"/>
      <c r="L332" s="196"/>
      <c r="M332" s="201"/>
      <c r="N332" s="202"/>
      <c r="O332" s="202"/>
      <c r="P332" s="202"/>
      <c r="Q332" s="202"/>
      <c r="R332" s="202"/>
      <c r="S332" s="202"/>
      <c r="T332" s="203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197" t="s">
        <v>248</v>
      </c>
      <c r="AU332" s="197" t="s">
        <v>86</v>
      </c>
      <c r="AV332" s="14" t="s">
        <v>86</v>
      </c>
      <c r="AW332" s="14" t="s">
        <v>33</v>
      </c>
      <c r="AX332" s="14" t="s">
        <v>73</v>
      </c>
      <c r="AY332" s="197" t="s">
        <v>239</v>
      </c>
    </row>
    <row r="333" s="14" customFormat="1">
      <c r="A333" s="14"/>
      <c r="B333" s="196"/>
      <c r="C333" s="14"/>
      <c r="D333" s="189" t="s">
        <v>248</v>
      </c>
      <c r="E333" s="197" t="s">
        <v>3</v>
      </c>
      <c r="F333" s="198" t="s">
        <v>843</v>
      </c>
      <c r="G333" s="14"/>
      <c r="H333" s="199">
        <v>51.479999999999997</v>
      </c>
      <c r="I333" s="200"/>
      <c r="J333" s="14"/>
      <c r="K333" s="14"/>
      <c r="L333" s="196"/>
      <c r="M333" s="201"/>
      <c r="N333" s="202"/>
      <c r="O333" s="202"/>
      <c r="P333" s="202"/>
      <c r="Q333" s="202"/>
      <c r="R333" s="202"/>
      <c r="S333" s="202"/>
      <c r="T333" s="20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197" t="s">
        <v>248</v>
      </c>
      <c r="AU333" s="197" t="s">
        <v>86</v>
      </c>
      <c r="AV333" s="14" t="s">
        <v>86</v>
      </c>
      <c r="AW333" s="14" t="s">
        <v>33</v>
      </c>
      <c r="AX333" s="14" t="s">
        <v>73</v>
      </c>
      <c r="AY333" s="197" t="s">
        <v>239</v>
      </c>
    </row>
    <row r="334" s="13" customFormat="1">
      <c r="A334" s="13"/>
      <c r="B334" s="188"/>
      <c r="C334" s="13"/>
      <c r="D334" s="189" t="s">
        <v>248</v>
      </c>
      <c r="E334" s="190" t="s">
        <v>3</v>
      </c>
      <c r="F334" s="191" t="s">
        <v>696</v>
      </c>
      <c r="G334" s="13"/>
      <c r="H334" s="190" t="s">
        <v>3</v>
      </c>
      <c r="I334" s="192"/>
      <c r="J334" s="13"/>
      <c r="K334" s="13"/>
      <c r="L334" s="188"/>
      <c r="M334" s="193"/>
      <c r="N334" s="194"/>
      <c r="O334" s="194"/>
      <c r="P334" s="194"/>
      <c r="Q334" s="194"/>
      <c r="R334" s="194"/>
      <c r="S334" s="194"/>
      <c r="T334" s="195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0" t="s">
        <v>248</v>
      </c>
      <c r="AU334" s="190" t="s">
        <v>86</v>
      </c>
      <c r="AV334" s="13" t="s">
        <v>80</v>
      </c>
      <c r="AW334" s="13" t="s">
        <v>33</v>
      </c>
      <c r="AX334" s="13" t="s">
        <v>73</v>
      </c>
      <c r="AY334" s="190" t="s">
        <v>239</v>
      </c>
    </row>
    <row r="335" s="14" customFormat="1">
      <c r="A335" s="14"/>
      <c r="B335" s="196"/>
      <c r="C335" s="14"/>
      <c r="D335" s="189" t="s">
        <v>248</v>
      </c>
      <c r="E335" s="197" t="s">
        <v>3</v>
      </c>
      <c r="F335" s="198" t="s">
        <v>844</v>
      </c>
      <c r="G335" s="14"/>
      <c r="H335" s="199">
        <v>50.399999999999999</v>
      </c>
      <c r="I335" s="200"/>
      <c r="J335" s="14"/>
      <c r="K335" s="14"/>
      <c r="L335" s="196"/>
      <c r="M335" s="201"/>
      <c r="N335" s="202"/>
      <c r="O335" s="202"/>
      <c r="P335" s="202"/>
      <c r="Q335" s="202"/>
      <c r="R335" s="202"/>
      <c r="S335" s="202"/>
      <c r="T335" s="20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197" t="s">
        <v>248</v>
      </c>
      <c r="AU335" s="197" t="s">
        <v>86</v>
      </c>
      <c r="AV335" s="14" t="s">
        <v>86</v>
      </c>
      <c r="AW335" s="14" t="s">
        <v>33</v>
      </c>
      <c r="AX335" s="14" t="s">
        <v>73</v>
      </c>
      <c r="AY335" s="197" t="s">
        <v>239</v>
      </c>
    </row>
    <row r="336" s="14" customFormat="1">
      <c r="A336" s="14"/>
      <c r="B336" s="196"/>
      <c r="C336" s="14"/>
      <c r="D336" s="189" t="s">
        <v>248</v>
      </c>
      <c r="E336" s="197" t="s">
        <v>3</v>
      </c>
      <c r="F336" s="198" t="s">
        <v>845</v>
      </c>
      <c r="G336" s="14"/>
      <c r="H336" s="199">
        <v>256.95999999999998</v>
      </c>
      <c r="I336" s="200"/>
      <c r="J336" s="14"/>
      <c r="K336" s="14"/>
      <c r="L336" s="196"/>
      <c r="M336" s="201"/>
      <c r="N336" s="202"/>
      <c r="O336" s="202"/>
      <c r="P336" s="202"/>
      <c r="Q336" s="202"/>
      <c r="R336" s="202"/>
      <c r="S336" s="202"/>
      <c r="T336" s="20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197" t="s">
        <v>248</v>
      </c>
      <c r="AU336" s="197" t="s">
        <v>86</v>
      </c>
      <c r="AV336" s="14" t="s">
        <v>86</v>
      </c>
      <c r="AW336" s="14" t="s">
        <v>33</v>
      </c>
      <c r="AX336" s="14" t="s">
        <v>73</v>
      </c>
      <c r="AY336" s="197" t="s">
        <v>239</v>
      </c>
    </row>
    <row r="337" s="14" customFormat="1">
      <c r="A337" s="14"/>
      <c r="B337" s="196"/>
      <c r="C337" s="14"/>
      <c r="D337" s="189" t="s">
        <v>248</v>
      </c>
      <c r="E337" s="197" t="s">
        <v>3</v>
      </c>
      <c r="F337" s="198" t="s">
        <v>846</v>
      </c>
      <c r="G337" s="14"/>
      <c r="H337" s="199">
        <v>18.27</v>
      </c>
      <c r="I337" s="200"/>
      <c r="J337" s="14"/>
      <c r="K337" s="14"/>
      <c r="L337" s="196"/>
      <c r="M337" s="201"/>
      <c r="N337" s="202"/>
      <c r="O337" s="202"/>
      <c r="P337" s="202"/>
      <c r="Q337" s="202"/>
      <c r="R337" s="202"/>
      <c r="S337" s="202"/>
      <c r="T337" s="20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197" t="s">
        <v>248</v>
      </c>
      <c r="AU337" s="197" t="s">
        <v>86</v>
      </c>
      <c r="AV337" s="14" t="s">
        <v>86</v>
      </c>
      <c r="AW337" s="14" t="s">
        <v>33</v>
      </c>
      <c r="AX337" s="14" t="s">
        <v>73</v>
      </c>
      <c r="AY337" s="197" t="s">
        <v>239</v>
      </c>
    </row>
    <row r="338" s="14" customFormat="1">
      <c r="A338" s="14"/>
      <c r="B338" s="196"/>
      <c r="C338" s="14"/>
      <c r="D338" s="189" t="s">
        <v>248</v>
      </c>
      <c r="E338" s="197" t="s">
        <v>3</v>
      </c>
      <c r="F338" s="198" t="s">
        <v>847</v>
      </c>
      <c r="G338" s="14"/>
      <c r="H338" s="199">
        <v>46.920000000000002</v>
      </c>
      <c r="I338" s="200"/>
      <c r="J338" s="14"/>
      <c r="K338" s="14"/>
      <c r="L338" s="196"/>
      <c r="M338" s="201"/>
      <c r="N338" s="202"/>
      <c r="O338" s="202"/>
      <c r="P338" s="202"/>
      <c r="Q338" s="202"/>
      <c r="R338" s="202"/>
      <c r="S338" s="202"/>
      <c r="T338" s="203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197" t="s">
        <v>248</v>
      </c>
      <c r="AU338" s="197" t="s">
        <v>86</v>
      </c>
      <c r="AV338" s="14" t="s">
        <v>86</v>
      </c>
      <c r="AW338" s="14" t="s">
        <v>33</v>
      </c>
      <c r="AX338" s="14" t="s">
        <v>73</v>
      </c>
      <c r="AY338" s="197" t="s">
        <v>239</v>
      </c>
    </row>
    <row r="339" s="14" customFormat="1">
      <c r="A339" s="14"/>
      <c r="B339" s="196"/>
      <c r="C339" s="14"/>
      <c r="D339" s="189" t="s">
        <v>248</v>
      </c>
      <c r="E339" s="197" t="s">
        <v>3</v>
      </c>
      <c r="F339" s="198" t="s">
        <v>848</v>
      </c>
      <c r="G339" s="14"/>
      <c r="H339" s="199">
        <v>51.990000000000002</v>
      </c>
      <c r="I339" s="200"/>
      <c r="J339" s="14"/>
      <c r="K339" s="14"/>
      <c r="L339" s="196"/>
      <c r="M339" s="201"/>
      <c r="N339" s="202"/>
      <c r="O339" s="202"/>
      <c r="P339" s="202"/>
      <c r="Q339" s="202"/>
      <c r="R339" s="202"/>
      <c r="S339" s="202"/>
      <c r="T339" s="203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197" t="s">
        <v>248</v>
      </c>
      <c r="AU339" s="197" t="s">
        <v>86</v>
      </c>
      <c r="AV339" s="14" t="s">
        <v>86</v>
      </c>
      <c r="AW339" s="14" t="s">
        <v>33</v>
      </c>
      <c r="AX339" s="14" t="s">
        <v>73</v>
      </c>
      <c r="AY339" s="197" t="s">
        <v>239</v>
      </c>
    </row>
    <row r="340" s="14" customFormat="1">
      <c r="A340" s="14"/>
      <c r="B340" s="196"/>
      <c r="C340" s="14"/>
      <c r="D340" s="189" t="s">
        <v>248</v>
      </c>
      <c r="E340" s="197" t="s">
        <v>3</v>
      </c>
      <c r="F340" s="198" t="s">
        <v>849</v>
      </c>
      <c r="G340" s="14"/>
      <c r="H340" s="199">
        <v>17.16</v>
      </c>
      <c r="I340" s="200"/>
      <c r="J340" s="14"/>
      <c r="K340" s="14"/>
      <c r="L340" s="196"/>
      <c r="M340" s="201"/>
      <c r="N340" s="202"/>
      <c r="O340" s="202"/>
      <c r="P340" s="202"/>
      <c r="Q340" s="202"/>
      <c r="R340" s="202"/>
      <c r="S340" s="202"/>
      <c r="T340" s="20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197" t="s">
        <v>248</v>
      </c>
      <c r="AU340" s="197" t="s">
        <v>86</v>
      </c>
      <c r="AV340" s="14" t="s">
        <v>86</v>
      </c>
      <c r="AW340" s="14" t="s">
        <v>33</v>
      </c>
      <c r="AX340" s="14" t="s">
        <v>73</v>
      </c>
      <c r="AY340" s="197" t="s">
        <v>239</v>
      </c>
    </row>
    <row r="341" s="14" customFormat="1">
      <c r="A341" s="14"/>
      <c r="B341" s="196"/>
      <c r="C341" s="14"/>
      <c r="D341" s="189" t="s">
        <v>248</v>
      </c>
      <c r="E341" s="197" t="s">
        <v>3</v>
      </c>
      <c r="F341" s="198" t="s">
        <v>850</v>
      </c>
      <c r="G341" s="14"/>
      <c r="H341" s="199">
        <v>25.18</v>
      </c>
      <c r="I341" s="200"/>
      <c r="J341" s="14"/>
      <c r="K341" s="14"/>
      <c r="L341" s="196"/>
      <c r="M341" s="201"/>
      <c r="N341" s="202"/>
      <c r="O341" s="202"/>
      <c r="P341" s="202"/>
      <c r="Q341" s="202"/>
      <c r="R341" s="202"/>
      <c r="S341" s="202"/>
      <c r="T341" s="20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197" t="s">
        <v>248</v>
      </c>
      <c r="AU341" s="197" t="s">
        <v>86</v>
      </c>
      <c r="AV341" s="14" t="s">
        <v>86</v>
      </c>
      <c r="AW341" s="14" t="s">
        <v>33</v>
      </c>
      <c r="AX341" s="14" t="s">
        <v>73</v>
      </c>
      <c r="AY341" s="197" t="s">
        <v>239</v>
      </c>
    </row>
    <row r="342" s="14" customFormat="1">
      <c r="A342" s="14"/>
      <c r="B342" s="196"/>
      <c r="C342" s="14"/>
      <c r="D342" s="189" t="s">
        <v>248</v>
      </c>
      <c r="E342" s="197" t="s">
        <v>3</v>
      </c>
      <c r="F342" s="198" t="s">
        <v>851</v>
      </c>
      <c r="G342" s="14"/>
      <c r="H342" s="199">
        <v>30.719999999999999</v>
      </c>
      <c r="I342" s="200"/>
      <c r="J342" s="14"/>
      <c r="K342" s="14"/>
      <c r="L342" s="196"/>
      <c r="M342" s="201"/>
      <c r="N342" s="202"/>
      <c r="O342" s="202"/>
      <c r="P342" s="202"/>
      <c r="Q342" s="202"/>
      <c r="R342" s="202"/>
      <c r="S342" s="202"/>
      <c r="T342" s="20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197" t="s">
        <v>248</v>
      </c>
      <c r="AU342" s="197" t="s">
        <v>86</v>
      </c>
      <c r="AV342" s="14" t="s">
        <v>86</v>
      </c>
      <c r="AW342" s="14" t="s">
        <v>33</v>
      </c>
      <c r="AX342" s="14" t="s">
        <v>73</v>
      </c>
      <c r="AY342" s="197" t="s">
        <v>239</v>
      </c>
    </row>
    <row r="343" s="14" customFormat="1">
      <c r="A343" s="14"/>
      <c r="B343" s="196"/>
      <c r="C343" s="14"/>
      <c r="D343" s="189" t="s">
        <v>248</v>
      </c>
      <c r="E343" s="197" t="s">
        <v>3</v>
      </c>
      <c r="F343" s="198" t="s">
        <v>852</v>
      </c>
      <c r="G343" s="14"/>
      <c r="H343" s="199">
        <v>34.159999999999997</v>
      </c>
      <c r="I343" s="200"/>
      <c r="J343" s="14"/>
      <c r="K343" s="14"/>
      <c r="L343" s="196"/>
      <c r="M343" s="201"/>
      <c r="N343" s="202"/>
      <c r="O343" s="202"/>
      <c r="P343" s="202"/>
      <c r="Q343" s="202"/>
      <c r="R343" s="202"/>
      <c r="S343" s="202"/>
      <c r="T343" s="203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197" t="s">
        <v>248</v>
      </c>
      <c r="AU343" s="197" t="s">
        <v>86</v>
      </c>
      <c r="AV343" s="14" t="s">
        <v>86</v>
      </c>
      <c r="AW343" s="14" t="s">
        <v>33</v>
      </c>
      <c r="AX343" s="14" t="s">
        <v>73</v>
      </c>
      <c r="AY343" s="197" t="s">
        <v>239</v>
      </c>
    </row>
    <row r="344" s="14" customFormat="1">
      <c r="A344" s="14"/>
      <c r="B344" s="196"/>
      <c r="C344" s="14"/>
      <c r="D344" s="189" t="s">
        <v>248</v>
      </c>
      <c r="E344" s="197" t="s">
        <v>3</v>
      </c>
      <c r="F344" s="198" t="s">
        <v>853</v>
      </c>
      <c r="G344" s="14"/>
      <c r="H344" s="199">
        <v>34.560000000000002</v>
      </c>
      <c r="I344" s="200"/>
      <c r="J344" s="14"/>
      <c r="K344" s="14"/>
      <c r="L344" s="196"/>
      <c r="M344" s="201"/>
      <c r="N344" s="202"/>
      <c r="O344" s="202"/>
      <c r="P344" s="202"/>
      <c r="Q344" s="202"/>
      <c r="R344" s="202"/>
      <c r="S344" s="202"/>
      <c r="T344" s="203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197" t="s">
        <v>248</v>
      </c>
      <c r="AU344" s="197" t="s">
        <v>86</v>
      </c>
      <c r="AV344" s="14" t="s">
        <v>86</v>
      </c>
      <c r="AW344" s="14" t="s">
        <v>33</v>
      </c>
      <c r="AX344" s="14" t="s">
        <v>73</v>
      </c>
      <c r="AY344" s="197" t="s">
        <v>239</v>
      </c>
    </row>
    <row r="345" s="14" customFormat="1">
      <c r="A345" s="14"/>
      <c r="B345" s="196"/>
      <c r="C345" s="14"/>
      <c r="D345" s="189" t="s">
        <v>248</v>
      </c>
      <c r="E345" s="197" t="s">
        <v>3</v>
      </c>
      <c r="F345" s="198" t="s">
        <v>854</v>
      </c>
      <c r="G345" s="14"/>
      <c r="H345" s="199">
        <v>16.16</v>
      </c>
      <c r="I345" s="200"/>
      <c r="J345" s="14"/>
      <c r="K345" s="14"/>
      <c r="L345" s="196"/>
      <c r="M345" s="201"/>
      <c r="N345" s="202"/>
      <c r="O345" s="202"/>
      <c r="P345" s="202"/>
      <c r="Q345" s="202"/>
      <c r="R345" s="202"/>
      <c r="S345" s="202"/>
      <c r="T345" s="203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197" t="s">
        <v>248</v>
      </c>
      <c r="AU345" s="197" t="s">
        <v>86</v>
      </c>
      <c r="AV345" s="14" t="s">
        <v>86</v>
      </c>
      <c r="AW345" s="14" t="s">
        <v>33</v>
      </c>
      <c r="AX345" s="14" t="s">
        <v>73</v>
      </c>
      <c r="AY345" s="197" t="s">
        <v>239</v>
      </c>
    </row>
    <row r="346" s="13" customFormat="1">
      <c r="A346" s="13"/>
      <c r="B346" s="188"/>
      <c r="C346" s="13"/>
      <c r="D346" s="189" t="s">
        <v>248</v>
      </c>
      <c r="E346" s="190" t="s">
        <v>3</v>
      </c>
      <c r="F346" s="191" t="s">
        <v>701</v>
      </c>
      <c r="G346" s="13"/>
      <c r="H346" s="190" t="s">
        <v>3</v>
      </c>
      <c r="I346" s="192"/>
      <c r="J346" s="13"/>
      <c r="K346" s="13"/>
      <c r="L346" s="188"/>
      <c r="M346" s="193"/>
      <c r="N346" s="194"/>
      <c r="O346" s="194"/>
      <c r="P346" s="194"/>
      <c r="Q346" s="194"/>
      <c r="R346" s="194"/>
      <c r="S346" s="194"/>
      <c r="T346" s="195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190" t="s">
        <v>248</v>
      </c>
      <c r="AU346" s="190" t="s">
        <v>86</v>
      </c>
      <c r="AV346" s="13" t="s">
        <v>80</v>
      </c>
      <c r="AW346" s="13" t="s">
        <v>33</v>
      </c>
      <c r="AX346" s="13" t="s">
        <v>73</v>
      </c>
      <c r="AY346" s="190" t="s">
        <v>239</v>
      </c>
    </row>
    <row r="347" s="14" customFormat="1">
      <c r="A347" s="14"/>
      <c r="B347" s="196"/>
      <c r="C347" s="14"/>
      <c r="D347" s="189" t="s">
        <v>248</v>
      </c>
      <c r="E347" s="197" t="s">
        <v>3</v>
      </c>
      <c r="F347" s="198" t="s">
        <v>855</v>
      </c>
      <c r="G347" s="14"/>
      <c r="H347" s="199">
        <v>31.5</v>
      </c>
      <c r="I347" s="200"/>
      <c r="J347" s="14"/>
      <c r="K347" s="14"/>
      <c r="L347" s="196"/>
      <c r="M347" s="201"/>
      <c r="N347" s="202"/>
      <c r="O347" s="202"/>
      <c r="P347" s="202"/>
      <c r="Q347" s="202"/>
      <c r="R347" s="202"/>
      <c r="S347" s="202"/>
      <c r="T347" s="203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197" t="s">
        <v>248</v>
      </c>
      <c r="AU347" s="197" t="s">
        <v>86</v>
      </c>
      <c r="AV347" s="14" t="s">
        <v>86</v>
      </c>
      <c r="AW347" s="14" t="s">
        <v>33</v>
      </c>
      <c r="AX347" s="14" t="s">
        <v>73</v>
      </c>
      <c r="AY347" s="197" t="s">
        <v>239</v>
      </c>
    </row>
    <row r="348" s="14" customFormat="1">
      <c r="A348" s="14"/>
      <c r="B348" s="196"/>
      <c r="C348" s="14"/>
      <c r="D348" s="189" t="s">
        <v>248</v>
      </c>
      <c r="E348" s="197" t="s">
        <v>3</v>
      </c>
      <c r="F348" s="198" t="s">
        <v>856</v>
      </c>
      <c r="G348" s="14"/>
      <c r="H348" s="199">
        <v>160.59999999999999</v>
      </c>
      <c r="I348" s="200"/>
      <c r="J348" s="14"/>
      <c r="K348" s="14"/>
      <c r="L348" s="196"/>
      <c r="M348" s="201"/>
      <c r="N348" s="202"/>
      <c r="O348" s="202"/>
      <c r="P348" s="202"/>
      <c r="Q348" s="202"/>
      <c r="R348" s="202"/>
      <c r="S348" s="202"/>
      <c r="T348" s="20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197" t="s">
        <v>248</v>
      </c>
      <c r="AU348" s="197" t="s">
        <v>86</v>
      </c>
      <c r="AV348" s="14" t="s">
        <v>86</v>
      </c>
      <c r="AW348" s="14" t="s">
        <v>33</v>
      </c>
      <c r="AX348" s="14" t="s">
        <v>73</v>
      </c>
      <c r="AY348" s="197" t="s">
        <v>239</v>
      </c>
    </row>
    <row r="349" s="14" customFormat="1">
      <c r="A349" s="14"/>
      <c r="B349" s="196"/>
      <c r="C349" s="14"/>
      <c r="D349" s="189" t="s">
        <v>248</v>
      </c>
      <c r="E349" s="197" t="s">
        <v>3</v>
      </c>
      <c r="F349" s="198" t="s">
        <v>857</v>
      </c>
      <c r="G349" s="14"/>
      <c r="H349" s="199">
        <v>75.540000000000006</v>
      </c>
      <c r="I349" s="200"/>
      <c r="J349" s="14"/>
      <c r="K349" s="14"/>
      <c r="L349" s="196"/>
      <c r="M349" s="201"/>
      <c r="N349" s="202"/>
      <c r="O349" s="202"/>
      <c r="P349" s="202"/>
      <c r="Q349" s="202"/>
      <c r="R349" s="202"/>
      <c r="S349" s="202"/>
      <c r="T349" s="203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197" t="s">
        <v>248</v>
      </c>
      <c r="AU349" s="197" t="s">
        <v>86</v>
      </c>
      <c r="AV349" s="14" t="s">
        <v>86</v>
      </c>
      <c r="AW349" s="14" t="s">
        <v>33</v>
      </c>
      <c r="AX349" s="14" t="s">
        <v>73</v>
      </c>
      <c r="AY349" s="197" t="s">
        <v>239</v>
      </c>
    </row>
    <row r="350" s="14" customFormat="1">
      <c r="A350" s="14"/>
      <c r="B350" s="196"/>
      <c r="C350" s="14"/>
      <c r="D350" s="189" t="s">
        <v>248</v>
      </c>
      <c r="E350" s="197" t="s">
        <v>3</v>
      </c>
      <c r="F350" s="198" t="s">
        <v>858</v>
      </c>
      <c r="G350" s="14"/>
      <c r="H350" s="199">
        <v>92.159999999999997</v>
      </c>
      <c r="I350" s="200"/>
      <c r="J350" s="14"/>
      <c r="K350" s="14"/>
      <c r="L350" s="196"/>
      <c r="M350" s="201"/>
      <c r="N350" s="202"/>
      <c r="O350" s="202"/>
      <c r="P350" s="202"/>
      <c r="Q350" s="202"/>
      <c r="R350" s="202"/>
      <c r="S350" s="202"/>
      <c r="T350" s="203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197" t="s">
        <v>248</v>
      </c>
      <c r="AU350" s="197" t="s">
        <v>86</v>
      </c>
      <c r="AV350" s="14" t="s">
        <v>86</v>
      </c>
      <c r="AW350" s="14" t="s">
        <v>33</v>
      </c>
      <c r="AX350" s="14" t="s">
        <v>73</v>
      </c>
      <c r="AY350" s="197" t="s">
        <v>239</v>
      </c>
    </row>
    <row r="351" s="14" customFormat="1">
      <c r="A351" s="14"/>
      <c r="B351" s="196"/>
      <c r="C351" s="14"/>
      <c r="D351" s="189" t="s">
        <v>248</v>
      </c>
      <c r="E351" s="197" t="s">
        <v>3</v>
      </c>
      <c r="F351" s="198" t="s">
        <v>859</v>
      </c>
      <c r="G351" s="14"/>
      <c r="H351" s="199">
        <v>102.48</v>
      </c>
      <c r="I351" s="200"/>
      <c r="J351" s="14"/>
      <c r="K351" s="14"/>
      <c r="L351" s="196"/>
      <c r="M351" s="201"/>
      <c r="N351" s="202"/>
      <c r="O351" s="202"/>
      <c r="P351" s="202"/>
      <c r="Q351" s="202"/>
      <c r="R351" s="202"/>
      <c r="S351" s="202"/>
      <c r="T351" s="20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197" t="s">
        <v>248</v>
      </c>
      <c r="AU351" s="197" t="s">
        <v>86</v>
      </c>
      <c r="AV351" s="14" t="s">
        <v>86</v>
      </c>
      <c r="AW351" s="14" t="s">
        <v>33</v>
      </c>
      <c r="AX351" s="14" t="s">
        <v>73</v>
      </c>
      <c r="AY351" s="197" t="s">
        <v>239</v>
      </c>
    </row>
    <row r="352" s="14" customFormat="1">
      <c r="A352" s="14"/>
      <c r="B352" s="196"/>
      <c r="C352" s="14"/>
      <c r="D352" s="189" t="s">
        <v>248</v>
      </c>
      <c r="E352" s="197" t="s">
        <v>3</v>
      </c>
      <c r="F352" s="198" t="s">
        <v>860</v>
      </c>
      <c r="G352" s="14"/>
      <c r="H352" s="199">
        <v>103.68000000000001</v>
      </c>
      <c r="I352" s="200"/>
      <c r="J352" s="14"/>
      <c r="K352" s="14"/>
      <c r="L352" s="196"/>
      <c r="M352" s="201"/>
      <c r="N352" s="202"/>
      <c r="O352" s="202"/>
      <c r="P352" s="202"/>
      <c r="Q352" s="202"/>
      <c r="R352" s="202"/>
      <c r="S352" s="202"/>
      <c r="T352" s="20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197" t="s">
        <v>248</v>
      </c>
      <c r="AU352" s="197" t="s">
        <v>86</v>
      </c>
      <c r="AV352" s="14" t="s">
        <v>86</v>
      </c>
      <c r="AW352" s="14" t="s">
        <v>33</v>
      </c>
      <c r="AX352" s="14" t="s">
        <v>73</v>
      </c>
      <c r="AY352" s="197" t="s">
        <v>239</v>
      </c>
    </row>
    <row r="353" s="14" customFormat="1">
      <c r="A353" s="14"/>
      <c r="B353" s="196"/>
      <c r="C353" s="14"/>
      <c r="D353" s="189" t="s">
        <v>248</v>
      </c>
      <c r="E353" s="197" t="s">
        <v>3</v>
      </c>
      <c r="F353" s="198" t="s">
        <v>861</v>
      </c>
      <c r="G353" s="14"/>
      <c r="H353" s="199">
        <v>48.479999999999997</v>
      </c>
      <c r="I353" s="200"/>
      <c r="J353" s="14"/>
      <c r="K353" s="14"/>
      <c r="L353" s="196"/>
      <c r="M353" s="201"/>
      <c r="N353" s="202"/>
      <c r="O353" s="202"/>
      <c r="P353" s="202"/>
      <c r="Q353" s="202"/>
      <c r="R353" s="202"/>
      <c r="S353" s="202"/>
      <c r="T353" s="203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197" t="s">
        <v>248</v>
      </c>
      <c r="AU353" s="197" t="s">
        <v>86</v>
      </c>
      <c r="AV353" s="14" t="s">
        <v>86</v>
      </c>
      <c r="AW353" s="14" t="s">
        <v>33</v>
      </c>
      <c r="AX353" s="14" t="s">
        <v>73</v>
      </c>
      <c r="AY353" s="197" t="s">
        <v>239</v>
      </c>
    </row>
    <row r="354" s="15" customFormat="1">
      <c r="A354" s="15"/>
      <c r="B354" s="204"/>
      <c r="C354" s="15"/>
      <c r="D354" s="189" t="s">
        <v>248</v>
      </c>
      <c r="E354" s="205" t="s">
        <v>634</v>
      </c>
      <c r="F354" s="206" t="s">
        <v>251</v>
      </c>
      <c r="G354" s="15"/>
      <c r="H354" s="207">
        <v>1817.3699999999999</v>
      </c>
      <c r="I354" s="208"/>
      <c r="J354" s="15"/>
      <c r="K354" s="15"/>
      <c r="L354" s="204"/>
      <c r="M354" s="209"/>
      <c r="N354" s="210"/>
      <c r="O354" s="210"/>
      <c r="P354" s="210"/>
      <c r="Q354" s="210"/>
      <c r="R354" s="210"/>
      <c r="S354" s="210"/>
      <c r="T354" s="211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05" t="s">
        <v>248</v>
      </c>
      <c r="AU354" s="205" t="s">
        <v>86</v>
      </c>
      <c r="AV354" s="15" t="s">
        <v>246</v>
      </c>
      <c r="AW354" s="15" t="s">
        <v>33</v>
      </c>
      <c r="AX354" s="15" t="s">
        <v>80</v>
      </c>
      <c r="AY354" s="205" t="s">
        <v>239</v>
      </c>
    </row>
    <row r="355" s="2" customFormat="1">
      <c r="A355" s="39"/>
      <c r="B355" s="174"/>
      <c r="C355" s="175" t="s">
        <v>408</v>
      </c>
      <c r="D355" s="175" t="s">
        <v>241</v>
      </c>
      <c r="E355" s="176" t="s">
        <v>527</v>
      </c>
      <c r="F355" s="177" t="s">
        <v>528</v>
      </c>
      <c r="G355" s="178" t="s">
        <v>244</v>
      </c>
      <c r="H355" s="179">
        <v>1252.6659999999999</v>
      </c>
      <c r="I355" s="180"/>
      <c r="J355" s="181">
        <f>ROUND(I355*H355,2)</f>
        <v>0</v>
      </c>
      <c r="K355" s="177" t="s">
        <v>245</v>
      </c>
      <c r="L355" s="40"/>
      <c r="M355" s="182" t="s">
        <v>3</v>
      </c>
      <c r="N355" s="183" t="s">
        <v>45</v>
      </c>
      <c r="O355" s="73"/>
      <c r="P355" s="184">
        <f>O355*H355</f>
        <v>0</v>
      </c>
      <c r="Q355" s="184">
        <v>0.0043800000000000002</v>
      </c>
      <c r="R355" s="184">
        <f>Q355*H355</f>
        <v>5.4866770799999998</v>
      </c>
      <c r="S355" s="184">
        <v>0</v>
      </c>
      <c r="T355" s="185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186" t="s">
        <v>246</v>
      </c>
      <c r="AT355" s="186" t="s">
        <v>241</v>
      </c>
      <c r="AU355" s="186" t="s">
        <v>86</v>
      </c>
      <c r="AY355" s="20" t="s">
        <v>239</v>
      </c>
      <c r="BE355" s="187">
        <f>IF(N355="základní",J355,0)</f>
        <v>0</v>
      </c>
      <c r="BF355" s="187">
        <f>IF(N355="snížená",J355,0)</f>
        <v>0</v>
      </c>
      <c r="BG355" s="187">
        <f>IF(N355="zákl. přenesená",J355,0)</f>
        <v>0</v>
      </c>
      <c r="BH355" s="187">
        <f>IF(N355="sníž. přenesená",J355,0)</f>
        <v>0</v>
      </c>
      <c r="BI355" s="187">
        <f>IF(N355="nulová",J355,0)</f>
        <v>0</v>
      </c>
      <c r="BJ355" s="20" t="s">
        <v>86</v>
      </c>
      <c r="BK355" s="187">
        <f>ROUND(I355*H355,2)</f>
        <v>0</v>
      </c>
      <c r="BL355" s="20" t="s">
        <v>246</v>
      </c>
      <c r="BM355" s="186" t="s">
        <v>862</v>
      </c>
    </row>
    <row r="356" s="14" customFormat="1">
      <c r="A356" s="14"/>
      <c r="B356" s="196"/>
      <c r="C356" s="14"/>
      <c r="D356" s="189" t="s">
        <v>248</v>
      </c>
      <c r="E356" s="197" t="s">
        <v>3</v>
      </c>
      <c r="F356" s="198" t="s">
        <v>594</v>
      </c>
      <c r="G356" s="14"/>
      <c r="H356" s="199">
        <v>1252.6659999999999</v>
      </c>
      <c r="I356" s="200"/>
      <c r="J356" s="14"/>
      <c r="K356" s="14"/>
      <c r="L356" s="196"/>
      <c r="M356" s="201"/>
      <c r="N356" s="202"/>
      <c r="O356" s="202"/>
      <c r="P356" s="202"/>
      <c r="Q356" s="202"/>
      <c r="R356" s="202"/>
      <c r="S356" s="202"/>
      <c r="T356" s="20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197" t="s">
        <v>248</v>
      </c>
      <c r="AU356" s="197" t="s">
        <v>86</v>
      </c>
      <c r="AV356" s="14" t="s">
        <v>86</v>
      </c>
      <c r="AW356" s="14" t="s">
        <v>33</v>
      </c>
      <c r="AX356" s="14" t="s">
        <v>73</v>
      </c>
      <c r="AY356" s="197" t="s">
        <v>239</v>
      </c>
    </row>
    <row r="357" s="15" customFormat="1">
      <c r="A357" s="15"/>
      <c r="B357" s="204"/>
      <c r="C357" s="15"/>
      <c r="D357" s="189" t="s">
        <v>248</v>
      </c>
      <c r="E357" s="205" t="s">
        <v>3</v>
      </c>
      <c r="F357" s="206" t="s">
        <v>251</v>
      </c>
      <c r="G357" s="15"/>
      <c r="H357" s="207">
        <v>1252.6659999999999</v>
      </c>
      <c r="I357" s="208"/>
      <c r="J357" s="15"/>
      <c r="K357" s="15"/>
      <c r="L357" s="204"/>
      <c r="M357" s="209"/>
      <c r="N357" s="210"/>
      <c r="O357" s="210"/>
      <c r="P357" s="210"/>
      <c r="Q357" s="210"/>
      <c r="R357" s="210"/>
      <c r="S357" s="210"/>
      <c r="T357" s="211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05" t="s">
        <v>248</v>
      </c>
      <c r="AU357" s="205" t="s">
        <v>86</v>
      </c>
      <c r="AV357" s="15" t="s">
        <v>246</v>
      </c>
      <c r="AW357" s="15" t="s">
        <v>33</v>
      </c>
      <c r="AX357" s="15" t="s">
        <v>80</v>
      </c>
      <c r="AY357" s="205" t="s">
        <v>239</v>
      </c>
    </row>
    <row r="358" s="2" customFormat="1">
      <c r="A358" s="39"/>
      <c r="B358" s="174"/>
      <c r="C358" s="175" t="s">
        <v>412</v>
      </c>
      <c r="D358" s="175" t="s">
        <v>241</v>
      </c>
      <c r="E358" s="176" t="s">
        <v>863</v>
      </c>
      <c r="F358" s="177" t="s">
        <v>864</v>
      </c>
      <c r="G358" s="178" t="s">
        <v>244</v>
      </c>
      <c r="H358" s="179">
        <v>4741.0770000000002</v>
      </c>
      <c r="I358" s="180"/>
      <c r="J358" s="181">
        <f>ROUND(I358*H358,2)</f>
        <v>0</v>
      </c>
      <c r="K358" s="177" t="s">
        <v>245</v>
      </c>
      <c r="L358" s="40"/>
      <c r="M358" s="182" t="s">
        <v>3</v>
      </c>
      <c r="N358" s="183" t="s">
        <v>45</v>
      </c>
      <c r="O358" s="73"/>
      <c r="P358" s="184">
        <f>O358*H358</f>
        <v>0</v>
      </c>
      <c r="Q358" s="184">
        <v>0.01103</v>
      </c>
      <c r="R358" s="184">
        <f>Q358*H358</f>
        <v>52.294079310000001</v>
      </c>
      <c r="S358" s="184">
        <v>0</v>
      </c>
      <c r="T358" s="185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186" t="s">
        <v>246</v>
      </c>
      <c r="AT358" s="186" t="s">
        <v>241</v>
      </c>
      <c r="AU358" s="186" t="s">
        <v>86</v>
      </c>
      <c r="AY358" s="20" t="s">
        <v>239</v>
      </c>
      <c r="BE358" s="187">
        <f>IF(N358="základní",J358,0)</f>
        <v>0</v>
      </c>
      <c r="BF358" s="187">
        <f>IF(N358="snížená",J358,0)</f>
        <v>0</v>
      </c>
      <c r="BG358" s="187">
        <f>IF(N358="zákl. přenesená",J358,0)</f>
        <v>0</v>
      </c>
      <c r="BH358" s="187">
        <f>IF(N358="sníž. přenesená",J358,0)</f>
        <v>0</v>
      </c>
      <c r="BI358" s="187">
        <f>IF(N358="nulová",J358,0)</f>
        <v>0</v>
      </c>
      <c r="BJ358" s="20" t="s">
        <v>86</v>
      </c>
      <c r="BK358" s="187">
        <f>ROUND(I358*H358,2)</f>
        <v>0</v>
      </c>
      <c r="BL358" s="20" t="s">
        <v>246</v>
      </c>
      <c r="BM358" s="186" t="s">
        <v>865</v>
      </c>
    </row>
    <row r="359" s="13" customFormat="1">
      <c r="A359" s="13"/>
      <c r="B359" s="188"/>
      <c r="C359" s="13"/>
      <c r="D359" s="189" t="s">
        <v>248</v>
      </c>
      <c r="E359" s="190" t="s">
        <v>3</v>
      </c>
      <c r="F359" s="191" t="s">
        <v>739</v>
      </c>
      <c r="G359" s="13"/>
      <c r="H359" s="190" t="s">
        <v>3</v>
      </c>
      <c r="I359" s="192"/>
      <c r="J359" s="13"/>
      <c r="K359" s="13"/>
      <c r="L359" s="188"/>
      <c r="M359" s="193"/>
      <c r="N359" s="194"/>
      <c r="O359" s="194"/>
      <c r="P359" s="194"/>
      <c r="Q359" s="194"/>
      <c r="R359" s="194"/>
      <c r="S359" s="194"/>
      <c r="T359" s="195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0" t="s">
        <v>248</v>
      </c>
      <c r="AU359" s="190" t="s">
        <v>86</v>
      </c>
      <c r="AV359" s="13" t="s">
        <v>80</v>
      </c>
      <c r="AW359" s="13" t="s">
        <v>33</v>
      </c>
      <c r="AX359" s="13" t="s">
        <v>73</v>
      </c>
      <c r="AY359" s="190" t="s">
        <v>239</v>
      </c>
    </row>
    <row r="360" s="14" customFormat="1">
      <c r="A360" s="14"/>
      <c r="B360" s="196"/>
      <c r="C360" s="14"/>
      <c r="D360" s="189" t="s">
        <v>248</v>
      </c>
      <c r="E360" s="197" t="s">
        <v>3</v>
      </c>
      <c r="F360" s="198" t="s">
        <v>866</v>
      </c>
      <c r="G360" s="14"/>
      <c r="H360" s="199">
        <v>24.327999999999999</v>
      </c>
      <c r="I360" s="200"/>
      <c r="J360" s="14"/>
      <c r="K360" s="14"/>
      <c r="L360" s="196"/>
      <c r="M360" s="201"/>
      <c r="N360" s="202"/>
      <c r="O360" s="202"/>
      <c r="P360" s="202"/>
      <c r="Q360" s="202"/>
      <c r="R360" s="202"/>
      <c r="S360" s="202"/>
      <c r="T360" s="20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197" t="s">
        <v>248</v>
      </c>
      <c r="AU360" s="197" t="s">
        <v>86</v>
      </c>
      <c r="AV360" s="14" t="s">
        <v>86</v>
      </c>
      <c r="AW360" s="14" t="s">
        <v>33</v>
      </c>
      <c r="AX360" s="14" t="s">
        <v>73</v>
      </c>
      <c r="AY360" s="197" t="s">
        <v>239</v>
      </c>
    </row>
    <row r="361" s="14" customFormat="1">
      <c r="A361" s="14"/>
      <c r="B361" s="196"/>
      <c r="C361" s="14"/>
      <c r="D361" s="189" t="s">
        <v>248</v>
      </c>
      <c r="E361" s="197" t="s">
        <v>3</v>
      </c>
      <c r="F361" s="198" t="s">
        <v>867</v>
      </c>
      <c r="G361" s="14"/>
      <c r="H361" s="199">
        <v>9.1799999999999997</v>
      </c>
      <c r="I361" s="200"/>
      <c r="J361" s="14"/>
      <c r="K361" s="14"/>
      <c r="L361" s="196"/>
      <c r="M361" s="201"/>
      <c r="N361" s="202"/>
      <c r="O361" s="202"/>
      <c r="P361" s="202"/>
      <c r="Q361" s="202"/>
      <c r="R361" s="202"/>
      <c r="S361" s="202"/>
      <c r="T361" s="20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197" t="s">
        <v>248</v>
      </c>
      <c r="AU361" s="197" t="s">
        <v>86</v>
      </c>
      <c r="AV361" s="14" t="s">
        <v>86</v>
      </c>
      <c r="AW361" s="14" t="s">
        <v>33</v>
      </c>
      <c r="AX361" s="14" t="s">
        <v>73</v>
      </c>
      <c r="AY361" s="197" t="s">
        <v>239</v>
      </c>
    </row>
    <row r="362" s="14" customFormat="1">
      <c r="A362" s="14"/>
      <c r="B362" s="196"/>
      <c r="C362" s="14"/>
      <c r="D362" s="189" t="s">
        <v>248</v>
      </c>
      <c r="E362" s="197" t="s">
        <v>3</v>
      </c>
      <c r="F362" s="198" t="s">
        <v>868</v>
      </c>
      <c r="G362" s="14"/>
      <c r="H362" s="199">
        <v>35.262</v>
      </c>
      <c r="I362" s="200"/>
      <c r="J362" s="14"/>
      <c r="K362" s="14"/>
      <c r="L362" s="196"/>
      <c r="M362" s="201"/>
      <c r="N362" s="202"/>
      <c r="O362" s="202"/>
      <c r="P362" s="202"/>
      <c r="Q362" s="202"/>
      <c r="R362" s="202"/>
      <c r="S362" s="202"/>
      <c r="T362" s="20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197" t="s">
        <v>248</v>
      </c>
      <c r="AU362" s="197" t="s">
        <v>86</v>
      </c>
      <c r="AV362" s="14" t="s">
        <v>86</v>
      </c>
      <c r="AW362" s="14" t="s">
        <v>33</v>
      </c>
      <c r="AX362" s="14" t="s">
        <v>73</v>
      </c>
      <c r="AY362" s="197" t="s">
        <v>239</v>
      </c>
    </row>
    <row r="363" s="14" customFormat="1">
      <c r="A363" s="14"/>
      <c r="B363" s="196"/>
      <c r="C363" s="14"/>
      <c r="D363" s="189" t="s">
        <v>248</v>
      </c>
      <c r="E363" s="197" t="s">
        <v>3</v>
      </c>
      <c r="F363" s="198" t="s">
        <v>869</v>
      </c>
      <c r="G363" s="14"/>
      <c r="H363" s="199">
        <v>6.9119999999999999</v>
      </c>
      <c r="I363" s="200"/>
      <c r="J363" s="14"/>
      <c r="K363" s="14"/>
      <c r="L363" s="196"/>
      <c r="M363" s="201"/>
      <c r="N363" s="202"/>
      <c r="O363" s="202"/>
      <c r="P363" s="202"/>
      <c r="Q363" s="202"/>
      <c r="R363" s="202"/>
      <c r="S363" s="202"/>
      <c r="T363" s="20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197" t="s">
        <v>248</v>
      </c>
      <c r="AU363" s="197" t="s">
        <v>86</v>
      </c>
      <c r="AV363" s="14" t="s">
        <v>86</v>
      </c>
      <c r="AW363" s="14" t="s">
        <v>33</v>
      </c>
      <c r="AX363" s="14" t="s">
        <v>73</v>
      </c>
      <c r="AY363" s="197" t="s">
        <v>239</v>
      </c>
    </row>
    <row r="364" s="13" customFormat="1">
      <c r="A364" s="13"/>
      <c r="B364" s="188"/>
      <c r="C364" s="13"/>
      <c r="D364" s="189" t="s">
        <v>248</v>
      </c>
      <c r="E364" s="190" t="s">
        <v>3</v>
      </c>
      <c r="F364" s="191" t="s">
        <v>870</v>
      </c>
      <c r="G364" s="13"/>
      <c r="H364" s="190" t="s">
        <v>3</v>
      </c>
      <c r="I364" s="192"/>
      <c r="J364" s="13"/>
      <c r="K364" s="13"/>
      <c r="L364" s="188"/>
      <c r="M364" s="193"/>
      <c r="N364" s="194"/>
      <c r="O364" s="194"/>
      <c r="P364" s="194"/>
      <c r="Q364" s="194"/>
      <c r="R364" s="194"/>
      <c r="S364" s="194"/>
      <c r="T364" s="195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190" t="s">
        <v>248</v>
      </c>
      <c r="AU364" s="190" t="s">
        <v>86</v>
      </c>
      <c r="AV364" s="13" t="s">
        <v>80</v>
      </c>
      <c r="AW364" s="13" t="s">
        <v>33</v>
      </c>
      <c r="AX364" s="13" t="s">
        <v>73</v>
      </c>
      <c r="AY364" s="190" t="s">
        <v>239</v>
      </c>
    </row>
    <row r="365" s="14" customFormat="1">
      <c r="A365" s="14"/>
      <c r="B365" s="196"/>
      <c r="C365" s="14"/>
      <c r="D365" s="189" t="s">
        <v>248</v>
      </c>
      <c r="E365" s="197" t="s">
        <v>3</v>
      </c>
      <c r="F365" s="198" t="s">
        <v>871</v>
      </c>
      <c r="G365" s="14"/>
      <c r="H365" s="199">
        <v>32.759999999999998</v>
      </c>
      <c r="I365" s="200"/>
      <c r="J365" s="14"/>
      <c r="K365" s="14"/>
      <c r="L365" s="196"/>
      <c r="M365" s="201"/>
      <c r="N365" s="202"/>
      <c r="O365" s="202"/>
      <c r="P365" s="202"/>
      <c r="Q365" s="202"/>
      <c r="R365" s="202"/>
      <c r="S365" s="202"/>
      <c r="T365" s="203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197" t="s">
        <v>248</v>
      </c>
      <c r="AU365" s="197" t="s">
        <v>86</v>
      </c>
      <c r="AV365" s="14" t="s">
        <v>86</v>
      </c>
      <c r="AW365" s="14" t="s">
        <v>33</v>
      </c>
      <c r="AX365" s="14" t="s">
        <v>73</v>
      </c>
      <c r="AY365" s="197" t="s">
        <v>239</v>
      </c>
    </row>
    <row r="366" s="16" customFormat="1">
      <c r="A366" s="16"/>
      <c r="B366" s="239"/>
      <c r="C366" s="16"/>
      <c r="D366" s="189" t="s">
        <v>248</v>
      </c>
      <c r="E366" s="240" t="s">
        <v>3</v>
      </c>
      <c r="F366" s="241" t="s">
        <v>695</v>
      </c>
      <c r="G366" s="16"/>
      <c r="H366" s="242">
        <v>108.44199999999999</v>
      </c>
      <c r="I366" s="243"/>
      <c r="J366" s="16"/>
      <c r="K366" s="16"/>
      <c r="L366" s="239"/>
      <c r="M366" s="244"/>
      <c r="N366" s="245"/>
      <c r="O366" s="245"/>
      <c r="P366" s="245"/>
      <c r="Q366" s="245"/>
      <c r="R366" s="245"/>
      <c r="S366" s="245"/>
      <c r="T366" s="24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T366" s="240" t="s">
        <v>248</v>
      </c>
      <c r="AU366" s="240" t="s">
        <v>86</v>
      </c>
      <c r="AV366" s="16" t="s">
        <v>117</v>
      </c>
      <c r="AW366" s="16" t="s">
        <v>33</v>
      </c>
      <c r="AX366" s="16" t="s">
        <v>73</v>
      </c>
      <c r="AY366" s="240" t="s">
        <v>239</v>
      </c>
    </row>
    <row r="367" s="13" customFormat="1">
      <c r="A367" s="13"/>
      <c r="B367" s="188"/>
      <c r="C367" s="13"/>
      <c r="D367" s="189" t="s">
        <v>248</v>
      </c>
      <c r="E367" s="190" t="s">
        <v>3</v>
      </c>
      <c r="F367" s="191" t="s">
        <v>678</v>
      </c>
      <c r="G367" s="13"/>
      <c r="H367" s="190" t="s">
        <v>3</v>
      </c>
      <c r="I367" s="192"/>
      <c r="J367" s="13"/>
      <c r="K367" s="13"/>
      <c r="L367" s="188"/>
      <c r="M367" s="193"/>
      <c r="N367" s="194"/>
      <c r="O367" s="194"/>
      <c r="P367" s="194"/>
      <c r="Q367" s="194"/>
      <c r="R367" s="194"/>
      <c r="S367" s="194"/>
      <c r="T367" s="195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190" t="s">
        <v>248</v>
      </c>
      <c r="AU367" s="190" t="s">
        <v>86</v>
      </c>
      <c r="AV367" s="13" t="s">
        <v>80</v>
      </c>
      <c r="AW367" s="13" t="s">
        <v>33</v>
      </c>
      <c r="AX367" s="13" t="s">
        <v>73</v>
      </c>
      <c r="AY367" s="190" t="s">
        <v>239</v>
      </c>
    </row>
    <row r="368" s="13" customFormat="1">
      <c r="A368" s="13"/>
      <c r="B368" s="188"/>
      <c r="C368" s="13"/>
      <c r="D368" s="189" t="s">
        <v>248</v>
      </c>
      <c r="E368" s="190" t="s">
        <v>3</v>
      </c>
      <c r="F368" s="191" t="s">
        <v>872</v>
      </c>
      <c r="G368" s="13"/>
      <c r="H368" s="190" t="s">
        <v>3</v>
      </c>
      <c r="I368" s="192"/>
      <c r="J368" s="13"/>
      <c r="K368" s="13"/>
      <c r="L368" s="188"/>
      <c r="M368" s="193"/>
      <c r="N368" s="194"/>
      <c r="O368" s="194"/>
      <c r="P368" s="194"/>
      <c r="Q368" s="194"/>
      <c r="R368" s="194"/>
      <c r="S368" s="194"/>
      <c r="T368" s="195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190" t="s">
        <v>248</v>
      </c>
      <c r="AU368" s="190" t="s">
        <v>86</v>
      </c>
      <c r="AV368" s="13" t="s">
        <v>80</v>
      </c>
      <c r="AW368" s="13" t="s">
        <v>33</v>
      </c>
      <c r="AX368" s="13" t="s">
        <v>73</v>
      </c>
      <c r="AY368" s="190" t="s">
        <v>239</v>
      </c>
    </row>
    <row r="369" s="14" customFormat="1">
      <c r="A369" s="14"/>
      <c r="B369" s="196"/>
      <c r="C369" s="14"/>
      <c r="D369" s="189" t="s">
        <v>248</v>
      </c>
      <c r="E369" s="197" t="s">
        <v>3</v>
      </c>
      <c r="F369" s="198" t="s">
        <v>873</v>
      </c>
      <c r="G369" s="14"/>
      <c r="H369" s="199">
        <v>73.272999999999996</v>
      </c>
      <c r="I369" s="200"/>
      <c r="J369" s="14"/>
      <c r="K369" s="14"/>
      <c r="L369" s="196"/>
      <c r="M369" s="201"/>
      <c r="N369" s="202"/>
      <c r="O369" s="202"/>
      <c r="P369" s="202"/>
      <c r="Q369" s="202"/>
      <c r="R369" s="202"/>
      <c r="S369" s="202"/>
      <c r="T369" s="20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197" t="s">
        <v>248</v>
      </c>
      <c r="AU369" s="197" t="s">
        <v>86</v>
      </c>
      <c r="AV369" s="14" t="s">
        <v>86</v>
      </c>
      <c r="AW369" s="14" t="s">
        <v>33</v>
      </c>
      <c r="AX369" s="14" t="s">
        <v>73</v>
      </c>
      <c r="AY369" s="197" t="s">
        <v>239</v>
      </c>
    </row>
    <row r="370" s="14" customFormat="1">
      <c r="A370" s="14"/>
      <c r="B370" s="196"/>
      <c r="C370" s="14"/>
      <c r="D370" s="189" t="s">
        <v>248</v>
      </c>
      <c r="E370" s="197" t="s">
        <v>3</v>
      </c>
      <c r="F370" s="198" t="s">
        <v>874</v>
      </c>
      <c r="G370" s="14"/>
      <c r="H370" s="199">
        <v>1.0349999999999999</v>
      </c>
      <c r="I370" s="200"/>
      <c r="J370" s="14"/>
      <c r="K370" s="14"/>
      <c r="L370" s="196"/>
      <c r="M370" s="201"/>
      <c r="N370" s="202"/>
      <c r="O370" s="202"/>
      <c r="P370" s="202"/>
      <c r="Q370" s="202"/>
      <c r="R370" s="202"/>
      <c r="S370" s="202"/>
      <c r="T370" s="203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197" t="s">
        <v>248</v>
      </c>
      <c r="AU370" s="197" t="s">
        <v>86</v>
      </c>
      <c r="AV370" s="14" t="s">
        <v>86</v>
      </c>
      <c r="AW370" s="14" t="s">
        <v>33</v>
      </c>
      <c r="AX370" s="14" t="s">
        <v>73</v>
      </c>
      <c r="AY370" s="197" t="s">
        <v>239</v>
      </c>
    </row>
    <row r="371" s="14" customFormat="1">
      <c r="A371" s="14"/>
      <c r="B371" s="196"/>
      <c r="C371" s="14"/>
      <c r="D371" s="189" t="s">
        <v>248</v>
      </c>
      <c r="E371" s="197" t="s">
        <v>3</v>
      </c>
      <c r="F371" s="198" t="s">
        <v>875</v>
      </c>
      <c r="G371" s="14"/>
      <c r="H371" s="199">
        <v>0.78000000000000003</v>
      </c>
      <c r="I371" s="200"/>
      <c r="J371" s="14"/>
      <c r="K371" s="14"/>
      <c r="L371" s="196"/>
      <c r="M371" s="201"/>
      <c r="N371" s="202"/>
      <c r="O371" s="202"/>
      <c r="P371" s="202"/>
      <c r="Q371" s="202"/>
      <c r="R371" s="202"/>
      <c r="S371" s="202"/>
      <c r="T371" s="203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197" t="s">
        <v>248</v>
      </c>
      <c r="AU371" s="197" t="s">
        <v>86</v>
      </c>
      <c r="AV371" s="14" t="s">
        <v>86</v>
      </c>
      <c r="AW371" s="14" t="s">
        <v>33</v>
      </c>
      <c r="AX371" s="14" t="s">
        <v>73</v>
      </c>
      <c r="AY371" s="197" t="s">
        <v>239</v>
      </c>
    </row>
    <row r="372" s="14" customFormat="1">
      <c r="A372" s="14"/>
      <c r="B372" s="196"/>
      <c r="C372" s="14"/>
      <c r="D372" s="189" t="s">
        <v>248</v>
      </c>
      <c r="E372" s="197" t="s">
        <v>3</v>
      </c>
      <c r="F372" s="198" t="s">
        <v>876</v>
      </c>
      <c r="G372" s="14"/>
      <c r="H372" s="199">
        <v>2.1299999999999999</v>
      </c>
      <c r="I372" s="200"/>
      <c r="J372" s="14"/>
      <c r="K372" s="14"/>
      <c r="L372" s="196"/>
      <c r="M372" s="201"/>
      <c r="N372" s="202"/>
      <c r="O372" s="202"/>
      <c r="P372" s="202"/>
      <c r="Q372" s="202"/>
      <c r="R372" s="202"/>
      <c r="S372" s="202"/>
      <c r="T372" s="203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197" t="s">
        <v>248</v>
      </c>
      <c r="AU372" s="197" t="s">
        <v>86</v>
      </c>
      <c r="AV372" s="14" t="s">
        <v>86</v>
      </c>
      <c r="AW372" s="14" t="s">
        <v>33</v>
      </c>
      <c r="AX372" s="14" t="s">
        <v>73</v>
      </c>
      <c r="AY372" s="197" t="s">
        <v>239</v>
      </c>
    </row>
    <row r="373" s="14" customFormat="1">
      <c r="A373" s="14"/>
      <c r="B373" s="196"/>
      <c r="C373" s="14"/>
      <c r="D373" s="189" t="s">
        <v>248</v>
      </c>
      <c r="E373" s="197" t="s">
        <v>3</v>
      </c>
      <c r="F373" s="198" t="s">
        <v>877</v>
      </c>
      <c r="G373" s="14"/>
      <c r="H373" s="199">
        <v>-22.425999999999998</v>
      </c>
      <c r="I373" s="200"/>
      <c r="J373" s="14"/>
      <c r="K373" s="14"/>
      <c r="L373" s="196"/>
      <c r="M373" s="201"/>
      <c r="N373" s="202"/>
      <c r="O373" s="202"/>
      <c r="P373" s="202"/>
      <c r="Q373" s="202"/>
      <c r="R373" s="202"/>
      <c r="S373" s="202"/>
      <c r="T373" s="20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197" t="s">
        <v>248</v>
      </c>
      <c r="AU373" s="197" t="s">
        <v>86</v>
      </c>
      <c r="AV373" s="14" t="s">
        <v>86</v>
      </c>
      <c r="AW373" s="14" t="s">
        <v>33</v>
      </c>
      <c r="AX373" s="14" t="s">
        <v>73</v>
      </c>
      <c r="AY373" s="197" t="s">
        <v>239</v>
      </c>
    </row>
    <row r="374" s="13" customFormat="1">
      <c r="A374" s="13"/>
      <c r="B374" s="188"/>
      <c r="C374" s="13"/>
      <c r="D374" s="189" t="s">
        <v>248</v>
      </c>
      <c r="E374" s="190" t="s">
        <v>3</v>
      </c>
      <c r="F374" s="191" t="s">
        <v>878</v>
      </c>
      <c r="G374" s="13"/>
      <c r="H374" s="190" t="s">
        <v>3</v>
      </c>
      <c r="I374" s="192"/>
      <c r="J374" s="13"/>
      <c r="K374" s="13"/>
      <c r="L374" s="188"/>
      <c r="M374" s="193"/>
      <c r="N374" s="194"/>
      <c r="O374" s="194"/>
      <c r="P374" s="194"/>
      <c r="Q374" s="194"/>
      <c r="R374" s="194"/>
      <c r="S374" s="194"/>
      <c r="T374" s="195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190" t="s">
        <v>248</v>
      </c>
      <c r="AU374" s="190" t="s">
        <v>86</v>
      </c>
      <c r="AV374" s="13" t="s">
        <v>80</v>
      </c>
      <c r="AW374" s="13" t="s">
        <v>33</v>
      </c>
      <c r="AX374" s="13" t="s">
        <v>73</v>
      </c>
      <c r="AY374" s="190" t="s">
        <v>239</v>
      </c>
    </row>
    <row r="375" s="14" customFormat="1">
      <c r="A375" s="14"/>
      <c r="B375" s="196"/>
      <c r="C375" s="14"/>
      <c r="D375" s="189" t="s">
        <v>248</v>
      </c>
      <c r="E375" s="197" t="s">
        <v>3</v>
      </c>
      <c r="F375" s="198" t="s">
        <v>879</v>
      </c>
      <c r="G375" s="14"/>
      <c r="H375" s="199">
        <v>64.129999999999995</v>
      </c>
      <c r="I375" s="200"/>
      <c r="J375" s="14"/>
      <c r="K375" s="14"/>
      <c r="L375" s="196"/>
      <c r="M375" s="201"/>
      <c r="N375" s="202"/>
      <c r="O375" s="202"/>
      <c r="P375" s="202"/>
      <c r="Q375" s="202"/>
      <c r="R375" s="202"/>
      <c r="S375" s="202"/>
      <c r="T375" s="203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197" t="s">
        <v>248</v>
      </c>
      <c r="AU375" s="197" t="s">
        <v>86</v>
      </c>
      <c r="AV375" s="14" t="s">
        <v>86</v>
      </c>
      <c r="AW375" s="14" t="s">
        <v>33</v>
      </c>
      <c r="AX375" s="14" t="s">
        <v>73</v>
      </c>
      <c r="AY375" s="197" t="s">
        <v>239</v>
      </c>
    </row>
    <row r="376" s="14" customFormat="1">
      <c r="A376" s="14"/>
      <c r="B376" s="196"/>
      <c r="C376" s="14"/>
      <c r="D376" s="189" t="s">
        <v>248</v>
      </c>
      <c r="E376" s="197" t="s">
        <v>3</v>
      </c>
      <c r="F376" s="198" t="s">
        <v>874</v>
      </c>
      <c r="G376" s="14"/>
      <c r="H376" s="199">
        <v>1.0349999999999999</v>
      </c>
      <c r="I376" s="200"/>
      <c r="J376" s="14"/>
      <c r="K376" s="14"/>
      <c r="L376" s="196"/>
      <c r="M376" s="201"/>
      <c r="N376" s="202"/>
      <c r="O376" s="202"/>
      <c r="P376" s="202"/>
      <c r="Q376" s="202"/>
      <c r="R376" s="202"/>
      <c r="S376" s="202"/>
      <c r="T376" s="20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197" t="s">
        <v>248</v>
      </c>
      <c r="AU376" s="197" t="s">
        <v>86</v>
      </c>
      <c r="AV376" s="14" t="s">
        <v>86</v>
      </c>
      <c r="AW376" s="14" t="s">
        <v>33</v>
      </c>
      <c r="AX376" s="14" t="s">
        <v>73</v>
      </c>
      <c r="AY376" s="197" t="s">
        <v>239</v>
      </c>
    </row>
    <row r="377" s="14" customFormat="1">
      <c r="A377" s="14"/>
      <c r="B377" s="196"/>
      <c r="C377" s="14"/>
      <c r="D377" s="189" t="s">
        <v>248</v>
      </c>
      <c r="E377" s="197" t="s">
        <v>3</v>
      </c>
      <c r="F377" s="198" t="s">
        <v>880</v>
      </c>
      <c r="G377" s="14"/>
      <c r="H377" s="199">
        <v>-6.673</v>
      </c>
      <c r="I377" s="200"/>
      <c r="J377" s="14"/>
      <c r="K377" s="14"/>
      <c r="L377" s="196"/>
      <c r="M377" s="201"/>
      <c r="N377" s="202"/>
      <c r="O377" s="202"/>
      <c r="P377" s="202"/>
      <c r="Q377" s="202"/>
      <c r="R377" s="202"/>
      <c r="S377" s="202"/>
      <c r="T377" s="20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197" t="s">
        <v>248</v>
      </c>
      <c r="AU377" s="197" t="s">
        <v>86</v>
      </c>
      <c r="AV377" s="14" t="s">
        <v>86</v>
      </c>
      <c r="AW377" s="14" t="s">
        <v>33</v>
      </c>
      <c r="AX377" s="14" t="s">
        <v>73</v>
      </c>
      <c r="AY377" s="197" t="s">
        <v>239</v>
      </c>
    </row>
    <row r="378" s="13" customFormat="1">
      <c r="A378" s="13"/>
      <c r="B378" s="188"/>
      <c r="C378" s="13"/>
      <c r="D378" s="189" t="s">
        <v>248</v>
      </c>
      <c r="E378" s="190" t="s">
        <v>3</v>
      </c>
      <c r="F378" s="191" t="s">
        <v>881</v>
      </c>
      <c r="G378" s="13"/>
      <c r="H378" s="190" t="s">
        <v>3</v>
      </c>
      <c r="I378" s="192"/>
      <c r="J378" s="13"/>
      <c r="K378" s="13"/>
      <c r="L378" s="188"/>
      <c r="M378" s="193"/>
      <c r="N378" s="194"/>
      <c r="O378" s="194"/>
      <c r="P378" s="194"/>
      <c r="Q378" s="194"/>
      <c r="R378" s="194"/>
      <c r="S378" s="194"/>
      <c r="T378" s="195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190" t="s">
        <v>248</v>
      </c>
      <c r="AU378" s="190" t="s">
        <v>86</v>
      </c>
      <c r="AV378" s="13" t="s">
        <v>80</v>
      </c>
      <c r="AW378" s="13" t="s">
        <v>33</v>
      </c>
      <c r="AX378" s="13" t="s">
        <v>73</v>
      </c>
      <c r="AY378" s="190" t="s">
        <v>239</v>
      </c>
    </row>
    <row r="379" s="14" customFormat="1">
      <c r="A379" s="14"/>
      <c r="B379" s="196"/>
      <c r="C379" s="14"/>
      <c r="D379" s="189" t="s">
        <v>248</v>
      </c>
      <c r="E379" s="197" t="s">
        <v>3</v>
      </c>
      <c r="F379" s="198" t="s">
        <v>882</v>
      </c>
      <c r="G379" s="14"/>
      <c r="H379" s="199">
        <v>36.68</v>
      </c>
      <c r="I379" s="200"/>
      <c r="J379" s="14"/>
      <c r="K379" s="14"/>
      <c r="L379" s="196"/>
      <c r="M379" s="201"/>
      <c r="N379" s="202"/>
      <c r="O379" s="202"/>
      <c r="P379" s="202"/>
      <c r="Q379" s="202"/>
      <c r="R379" s="202"/>
      <c r="S379" s="202"/>
      <c r="T379" s="20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197" t="s">
        <v>248</v>
      </c>
      <c r="AU379" s="197" t="s">
        <v>86</v>
      </c>
      <c r="AV379" s="14" t="s">
        <v>86</v>
      </c>
      <c r="AW379" s="14" t="s">
        <v>33</v>
      </c>
      <c r="AX379" s="14" t="s">
        <v>73</v>
      </c>
      <c r="AY379" s="197" t="s">
        <v>239</v>
      </c>
    </row>
    <row r="380" s="14" customFormat="1">
      <c r="A380" s="14"/>
      <c r="B380" s="196"/>
      <c r="C380" s="14"/>
      <c r="D380" s="189" t="s">
        <v>248</v>
      </c>
      <c r="E380" s="197" t="s">
        <v>3</v>
      </c>
      <c r="F380" s="198" t="s">
        <v>883</v>
      </c>
      <c r="G380" s="14"/>
      <c r="H380" s="199">
        <v>0.83299999999999996</v>
      </c>
      <c r="I380" s="200"/>
      <c r="J380" s="14"/>
      <c r="K380" s="14"/>
      <c r="L380" s="196"/>
      <c r="M380" s="201"/>
      <c r="N380" s="202"/>
      <c r="O380" s="202"/>
      <c r="P380" s="202"/>
      <c r="Q380" s="202"/>
      <c r="R380" s="202"/>
      <c r="S380" s="202"/>
      <c r="T380" s="203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197" t="s">
        <v>248</v>
      </c>
      <c r="AU380" s="197" t="s">
        <v>86</v>
      </c>
      <c r="AV380" s="14" t="s">
        <v>86</v>
      </c>
      <c r="AW380" s="14" t="s">
        <v>33</v>
      </c>
      <c r="AX380" s="14" t="s">
        <v>73</v>
      </c>
      <c r="AY380" s="197" t="s">
        <v>239</v>
      </c>
    </row>
    <row r="381" s="14" customFormat="1">
      <c r="A381" s="14"/>
      <c r="B381" s="196"/>
      <c r="C381" s="14"/>
      <c r="D381" s="189" t="s">
        <v>248</v>
      </c>
      <c r="E381" s="197" t="s">
        <v>3</v>
      </c>
      <c r="F381" s="198" t="s">
        <v>884</v>
      </c>
      <c r="G381" s="14"/>
      <c r="H381" s="199">
        <v>-2.093</v>
      </c>
      <c r="I381" s="200"/>
      <c r="J381" s="14"/>
      <c r="K381" s="14"/>
      <c r="L381" s="196"/>
      <c r="M381" s="201"/>
      <c r="N381" s="202"/>
      <c r="O381" s="202"/>
      <c r="P381" s="202"/>
      <c r="Q381" s="202"/>
      <c r="R381" s="202"/>
      <c r="S381" s="202"/>
      <c r="T381" s="20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197" t="s">
        <v>248</v>
      </c>
      <c r="AU381" s="197" t="s">
        <v>86</v>
      </c>
      <c r="AV381" s="14" t="s">
        <v>86</v>
      </c>
      <c r="AW381" s="14" t="s">
        <v>33</v>
      </c>
      <c r="AX381" s="14" t="s">
        <v>73</v>
      </c>
      <c r="AY381" s="197" t="s">
        <v>239</v>
      </c>
    </row>
    <row r="382" s="13" customFormat="1">
      <c r="A382" s="13"/>
      <c r="B382" s="188"/>
      <c r="C382" s="13"/>
      <c r="D382" s="189" t="s">
        <v>248</v>
      </c>
      <c r="E382" s="190" t="s">
        <v>3</v>
      </c>
      <c r="F382" s="191" t="s">
        <v>787</v>
      </c>
      <c r="G382" s="13"/>
      <c r="H382" s="190" t="s">
        <v>3</v>
      </c>
      <c r="I382" s="192"/>
      <c r="J382" s="13"/>
      <c r="K382" s="13"/>
      <c r="L382" s="188"/>
      <c r="M382" s="193"/>
      <c r="N382" s="194"/>
      <c r="O382" s="194"/>
      <c r="P382" s="194"/>
      <c r="Q382" s="194"/>
      <c r="R382" s="194"/>
      <c r="S382" s="194"/>
      <c r="T382" s="195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0" t="s">
        <v>248</v>
      </c>
      <c r="AU382" s="190" t="s">
        <v>86</v>
      </c>
      <c r="AV382" s="13" t="s">
        <v>80</v>
      </c>
      <c r="AW382" s="13" t="s">
        <v>33</v>
      </c>
      <c r="AX382" s="13" t="s">
        <v>73</v>
      </c>
      <c r="AY382" s="190" t="s">
        <v>239</v>
      </c>
    </row>
    <row r="383" s="14" customFormat="1">
      <c r="A383" s="14"/>
      <c r="B383" s="196"/>
      <c r="C383" s="14"/>
      <c r="D383" s="189" t="s">
        <v>248</v>
      </c>
      <c r="E383" s="197" t="s">
        <v>3</v>
      </c>
      <c r="F383" s="198" t="s">
        <v>885</v>
      </c>
      <c r="G383" s="14"/>
      <c r="H383" s="199">
        <v>28.620000000000001</v>
      </c>
      <c r="I383" s="200"/>
      <c r="J383" s="14"/>
      <c r="K383" s="14"/>
      <c r="L383" s="196"/>
      <c r="M383" s="201"/>
      <c r="N383" s="202"/>
      <c r="O383" s="202"/>
      <c r="P383" s="202"/>
      <c r="Q383" s="202"/>
      <c r="R383" s="202"/>
      <c r="S383" s="202"/>
      <c r="T383" s="20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197" t="s">
        <v>248</v>
      </c>
      <c r="AU383" s="197" t="s">
        <v>86</v>
      </c>
      <c r="AV383" s="14" t="s">
        <v>86</v>
      </c>
      <c r="AW383" s="14" t="s">
        <v>33</v>
      </c>
      <c r="AX383" s="14" t="s">
        <v>73</v>
      </c>
      <c r="AY383" s="197" t="s">
        <v>239</v>
      </c>
    </row>
    <row r="384" s="14" customFormat="1">
      <c r="A384" s="14"/>
      <c r="B384" s="196"/>
      <c r="C384" s="14"/>
      <c r="D384" s="189" t="s">
        <v>248</v>
      </c>
      <c r="E384" s="197" t="s">
        <v>3</v>
      </c>
      <c r="F384" s="198" t="s">
        <v>886</v>
      </c>
      <c r="G384" s="14"/>
      <c r="H384" s="199">
        <v>-1.5760000000000001</v>
      </c>
      <c r="I384" s="200"/>
      <c r="J384" s="14"/>
      <c r="K384" s="14"/>
      <c r="L384" s="196"/>
      <c r="M384" s="201"/>
      <c r="N384" s="202"/>
      <c r="O384" s="202"/>
      <c r="P384" s="202"/>
      <c r="Q384" s="202"/>
      <c r="R384" s="202"/>
      <c r="S384" s="202"/>
      <c r="T384" s="20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197" t="s">
        <v>248</v>
      </c>
      <c r="AU384" s="197" t="s">
        <v>86</v>
      </c>
      <c r="AV384" s="14" t="s">
        <v>86</v>
      </c>
      <c r="AW384" s="14" t="s">
        <v>33</v>
      </c>
      <c r="AX384" s="14" t="s">
        <v>73</v>
      </c>
      <c r="AY384" s="197" t="s">
        <v>239</v>
      </c>
    </row>
    <row r="385" s="13" customFormat="1">
      <c r="A385" s="13"/>
      <c r="B385" s="188"/>
      <c r="C385" s="13"/>
      <c r="D385" s="189" t="s">
        <v>248</v>
      </c>
      <c r="E385" s="190" t="s">
        <v>3</v>
      </c>
      <c r="F385" s="191" t="s">
        <v>887</v>
      </c>
      <c r="G385" s="13"/>
      <c r="H385" s="190" t="s">
        <v>3</v>
      </c>
      <c r="I385" s="192"/>
      <c r="J385" s="13"/>
      <c r="K385" s="13"/>
      <c r="L385" s="188"/>
      <c r="M385" s="193"/>
      <c r="N385" s="194"/>
      <c r="O385" s="194"/>
      <c r="P385" s="194"/>
      <c r="Q385" s="194"/>
      <c r="R385" s="194"/>
      <c r="S385" s="194"/>
      <c r="T385" s="195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190" t="s">
        <v>248</v>
      </c>
      <c r="AU385" s="190" t="s">
        <v>86</v>
      </c>
      <c r="AV385" s="13" t="s">
        <v>80</v>
      </c>
      <c r="AW385" s="13" t="s">
        <v>33</v>
      </c>
      <c r="AX385" s="13" t="s">
        <v>73</v>
      </c>
      <c r="AY385" s="190" t="s">
        <v>239</v>
      </c>
    </row>
    <row r="386" s="14" customFormat="1">
      <c r="A386" s="14"/>
      <c r="B386" s="196"/>
      <c r="C386" s="14"/>
      <c r="D386" s="189" t="s">
        <v>248</v>
      </c>
      <c r="E386" s="197" t="s">
        <v>3</v>
      </c>
      <c r="F386" s="198" t="s">
        <v>888</v>
      </c>
      <c r="G386" s="14"/>
      <c r="H386" s="199">
        <v>32.859999999999999</v>
      </c>
      <c r="I386" s="200"/>
      <c r="J386" s="14"/>
      <c r="K386" s="14"/>
      <c r="L386" s="196"/>
      <c r="M386" s="201"/>
      <c r="N386" s="202"/>
      <c r="O386" s="202"/>
      <c r="P386" s="202"/>
      <c r="Q386" s="202"/>
      <c r="R386" s="202"/>
      <c r="S386" s="202"/>
      <c r="T386" s="20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197" t="s">
        <v>248</v>
      </c>
      <c r="AU386" s="197" t="s">
        <v>86</v>
      </c>
      <c r="AV386" s="14" t="s">
        <v>86</v>
      </c>
      <c r="AW386" s="14" t="s">
        <v>33</v>
      </c>
      <c r="AX386" s="14" t="s">
        <v>73</v>
      </c>
      <c r="AY386" s="197" t="s">
        <v>239</v>
      </c>
    </row>
    <row r="387" s="14" customFormat="1">
      <c r="A387" s="14"/>
      <c r="B387" s="196"/>
      <c r="C387" s="14"/>
      <c r="D387" s="189" t="s">
        <v>248</v>
      </c>
      <c r="E387" s="197" t="s">
        <v>3</v>
      </c>
      <c r="F387" s="198" t="s">
        <v>874</v>
      </c>
      <c r="G387" s="14"/>
      <c r="H387" s="199">
        <v>1.0349999999999999</v>
      </c>
      <c r="I387" s="200"/>
      <c r="J387" s="14"/>
      <c r="K387" s="14"/>
      <c r="L387" s="196"/>
      <c r="M387" s="201"/>
      <c r="N387" s="202"/>
      <c r="O387" s="202"/>
      <c r="P387" s="202"/>
      <c r="Q387" s="202"/>
      <c r="R387" s="202"/>
      <c r="S387" s="202"/>
      <c r="T387" s="20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197" t="s">
        <v>248</v>
      </c>
      <c r="AU387" s="197" t="s">
        <v>86</v>
      </c>
      <c r="AV387" s="14" t="s">
        <v>86</v>
      </c>
      <c r="AW387" s="14" t="s">
        <v>33</v>
      </c>
      <c r="AX387" s="14" t="s">
        <v>73</v>
      </c>
      <c r="AY387" s="197" t="s">
        <v>239</v>
      </c>
    </row>
    <row r="388" s="14" customFormat="1">
      <c r="A388" s="14"/>
      <c r="B388" s="196"/>
      <c r="C388" s="14"/>
      <c r="D388" s="189" t="s">
        <v>248</v>
      </c>
      <c r="E388" s="197" t="s">
        <v>3</v>
      </c>
      <c r="F388" s="198" t="s">
        <v>889</v>
      </c>
      <c r="G388" s="14"/>
      <c r="H388" s="199">
        <v>-4.9000000000000004</v>
      </c>
      <c r="I388" s="200"/>
      <c r="J388" s="14"/>
      <c r="K388" s="14"/>
      <c r="L388" s="196"/>
      <c r="M388" s="201"/>
      <c r="N388" s="202"/>
      <c r="O388" s="202"/>
      <c r="P388" s="202"/>
      <c r="Q388" s="202"/>
      <c r="R388" s="202"/>
      <c r="S388" s="202"/>
      <c r="T388" s="20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197" t="s">
        <v>248</v>
      </c>
      <c r="AU388" s="197" t="s">
        <v>86</v>
      </c>
      <c r="AV388" s="14" t="s">
        <v>86</v>
      </c>
      <c r="AW388" s="14" t="s">
        <v>33</v>
      </c>
      <c r="AX388" s="14" t="s">
        <v>73</v>
      </c>
      <c r="AY388" s="197" t="s">
        <v>239</v>
      </c>
    </row>
    <row r="389" s="13" customFormat="1">
      <c r="A389" s="13"/>
      <c r="B389" s="188"/>
      <c r="C389" s="13"/>
      <c r="D389" s="189" t="s">
        <v>248</v>
      </c>
      <c r="E389" s="190" t="s">
        <v>3</v>
      </c>
      <c r="F389" s="191" t="s">
        <v>890</v>
      </c>
      <c r="G389" s="13"/>
      <c r="H389" s="190" t="s">
        <v>3</v>
      </c>
      <c r="I389" s="192"/>
      <c r="J389" s="13"/>
      <c r="K389" s="13"/>
      <c r="L389" s="188"/>
      <c r="M389" s="193"/>
      <c r="N389" s="194"/>
      <c r="O389" s="194"/>
      <c r="P389" s="194"/>
      <c r="Q389" s="194"/>
      <c r="R389" s="194"/>
      <c r="S389" s="194"/>
      <c r="T389" s="195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190" t="s">
        <v>248</v>
      </c>
      <c r="AU389" s="190" t="s">
        <v>86</v>
      </c>
      <c r="AV389" s="13" t="s">
        <v>80</v>
      </c>
      <c r="AW389" s="13" t="s">
        <v>33</v>
      </c>
      <c r="AX389" s="13" t="s">
        <v>73</v>
      </c>
      <c r="AY389" s="190" t="s">
        <v>239</v>
      </c>
    </row>
    <row r="390" s="14" customFormat="1">
      <c r="A390" s="14"/>
      <c r="B390" s="196"/>
      <c r="C390" s="14"/>
      <c r="D390" s="189" t="s">
        <v>248</v>
      </c>
      <c r="E390" s="197" t="s">
        <v>3</v>
      </c>
      <c r="F390" s="198" t="s">
        <v>891</v>
      </c>
      <c r="G390" s="14"/>
      <c r="H390" s="199">
        <v>55.119999999999997</v>
      </c>
      <c r="I390" s="200"/>
      <c r="J390" s="14"/>
      <c r="K390" s="14"/>
      <c r="L390" s="196"/>
      <c r="M390" s="201"/>
      <c r="N390" s="202"/>
      <c r="O390" s="202"/>
      <c r="P390" s="202"/>
      <c r="Q390" s="202"/>
      <c r="R390" s="202"/>
      <c r="S390" s="202"/>
      <c r="T390" s="203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197" t="s">
        <v>248</v>
      </c>
      <c r="AU390" s="197" t="s">
        <v>86</v>
      </c>
      <c r="AV390" s="14" t="s">
        <v>86</v>
      </c>
      <c r="AW390" s="14" t="s">
        <v>33</v>
      </c>
      <c r="AX390" s="14" t="s">
        <v>73</v>
      </c>
      <c r="AY390" s="197" t="s">
        <v>239</v>
      </c>
    </row>
    <row r="391" s="14" customFormat="1">
      <c r="A391" s="14"/>
      <c r="B391" s="196"/>
      <c r="C391" s="14"/>
      <c r="D391" s="189" t="s">
        <v>248</v>
      </c>
      <c r="E391" s="197" t="s">
        <v>3</v>
      </c>
      <c r="F391" s="198" t="s">
        <v>892</v>
      </c>
      <c r="G391" s="14"/>
      <c r="H391" s="199">
        <v>0.63</v>
      </c>
      <c r="I391" s="200"/>
      <c r="J391" s="14"/>
      <c r="K391" s="14"/>
      <c r="L391" s="196"/>
      <c r="M391" s="201"/>
      <c r="N391" s="202"/>
      <c r="O391" s="202"/>
      <c r="P391" s="202"/>
      <c r="Q391" s="202"/>
      <c r="R391" s="202"/>
      <c r="S391" s="202"/>
      <c r="T391" s="203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197" t="s">
        <v>248</v>
      </c>
      <c r="AU391" s="197" t="s">
        <v>86</v>
      </c>
      <c r="AV391" s="14" t="s">
        <v>86</v>
      </c>
      <c r="AW391" s="14" t="s">
        <v>33</v>
      </c>
      <c r="AX391" s="14" t="s">
        <v>73</v>
      </c>
      <c r="AY391" s="197" t="s">
        <v>239</v>
      </c>
    </row>
    <row r="392" s="14" customFormat="1">
      <c r="A392" s="14"/>
      <c r="B392" s="196"/>
      <c r="C392" s="14"/>
      <c r="D392" s="189" t="s">
        <v>248</v>
      </c>
      <c r="E392" s="197" t="s">
        <v>3</v>
      </c>
      <c r="F392" s="198" t="s">
        <v>893</v>
      </c>
      <c r="G392" s="14"/>
      <c r="H392" s="199">
        <v>0.88500000000000001</v>
      </c>
      <c r="I392" s="200"/>
      <c r="J392" s="14"/>
      <c r="K392" s="14"/>
      <c r="L392" s="196"/>
      <c r="M392" s="201"/>
      <c r="N392" s="202"/>
      <c r="O392" s="202"/>
      <c r="P392" s="202"/>
      <c r="Q392" s="202"/>
      <c r="R392" s="202"/>
      <c r="S392" s="202"/>
      <c r="T392" s="20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197" t="s">
        <v>248</v>
      </c>
      <c r="AU392" s="197" t="s">
        <v>86</v>
      </c>
      <c r="AV392" s="14" t="s">
        <v>86</v>
      </c>
      <c r="AW392" s="14" t="s">
        <v>33</v>
      </c>
      <c r="AX392" s="14" t="s">
        <v>73</v>
      </c>
      <c r="AY392" s="197" t="s">
        <v>239</v>
      </c>
    </row>
    <row r="393" s="14" customFormat="1">
      <c r="A393" s="14"/>
      <c r="B393" s="196"/>
      <c r="C393" s="14"/>
      <c r="D393" s="189" t="s">
        <v>248</v>
      </c>
      <c r="E393" s="197" t="s">
        <v>3</v>
      </c>
      <c r="F393" s="198" t="s">
        <v>894</v>
      </c>
      <c r="G393" s="14"/>
      <c r="H393" s="199">
        <v>0.84799999999999998</v>
      </c>
      <c r="I393" s="200"/>
      <c r="J393" s="14"/>
      <c r="K393" s="14"/>
      <c r="L393" s="196"/>
      <c r="M393" s="201"/>
      <c r="N393" s="202"/>
      <c r="O393" s="202"/>
      <c r="P393" s="202"/>
      <c r="Q393" s="202"/>
      <c r="R393" s="202"/>
      <c r="S393" s="202"/>
      <c r="T393" s="20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197" t="s">
        <v>248</v>
      </c>
      <c r="AU393" s="197" t="s">
        <v>86</v>
      </c>
      <c r="AV393" s="14" t="s">
        <v>86</v>
      </c>
      <c r="AW393" s="14" t="s">
        <v>33</v>
      </c>
      <c r="AX393" s="14" t="s">
        <v>73</v>
      </c>
      <c r="AY393" s="197" t="s">
        <v>239</v>
      </c>
    </row>
    <row r="394" s="14" customFormat="1">
      <c r="A394" s="14"/>
      <c r="B394" s="196"/>
      <c r="C394" s="14"/>
      <c r="D394" s="189" t="s">
        <v>248</v>
      </c>
      <c r="E394" s="197" t="s">
        <v>3</v>
      </c>
      <c r="F394" s="198" t="s">
        <v>895</v>
      </c>
      <c r="G394" s="14"/>
      <c r="H394" s="199">
        <v>-8.3450000000000006</v>
      </c>
      <c r="I394" s="200"/>
      <c r="J394" s="14"/>
      <c r="K394" s="14"/>
      <c r="L394" s="196"/>
      <c r="M394" s="201"/>
      <c r="N394" s="202"/>
      <c r="O394" s="202"/>
      <c r="P394" s="202"/>
      <c r="Q394" s="202"/>
      <c r="R394" s="202"/>
      <c r="S394" s="202"/>
      <c r="T394" s="203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197" t="s">
        <v>248</v>
      </c>
      <c r="AU394" s="197" t="s">
        <v>86</v>
      </c>
      <c r="AV394" s="14" t="s">
        <v>86</v>
      </c>
      <c r="AW394" s="14" t="s">
        <v>33</v>
      </c>
      <c r="AX394" s="14" t="s">
        <v>73</v>
      </c>
      <c r="AY394" s="197" t="s">
        <v>239</v>
      </c>
    </row>
    <row r="395" s="13" customFormat="1">
      <c r="A395" s="13"/>
      <c r="B395" s="188"/>
      <c r="C395" s="13"/>
      <c r="D395" s="189" t="s">
        <v>248</v>
      </c>
      <c r="E395" s="190" t="s">
        <v>3</v>
      </c>
      <c r="F395" s="191" t="s">
        <v>896</v>
      </c>
      <c r="G395" s="13"/>
      <c r="H395" s="190" t="s">
        <v>3</v>
      </c>
      <c r="I395" s="192"/>
      <c r="J395" s="13"/>
      <c r="K395" s="13"/>
      <c r="L395" s="188"/>
      <c r="M395" s="193"/>
      <c r="N395" s="194"/>
      <c r="O395" s="194"/>
      <c r="P395" s="194"/>
      <c r="Q395" s="194"/>
      <c r="R395" s="194"/>
      <c r="S395" s="194"/>
      <c r="T395" s="195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190" t="s">
        <v>248</v>
      </c>
      <c r="AU395" s="190" t="s">
        <v>86</v>
      </c>
      <c r="AV395" s="13" t="s">
        <v>80</v>
      </c>
      <c r="AW395" s="13" t="s">
        <v>33</v>
      </c>
      <c r="AX395" s="13" t="s">
        <v>73</v>
      </c>
      <c r="AY395" s="190" t="s">
        <v>239</v>
      </c>
    </row>
    <row r="396" s="14" customFormat="1">
      <c r="A396" s="14"/>
      <c r="B396" s="196"/>
      <c r="C396" s="14"/>
      <c r="D396" s="189" t="s">
        <v>248</v>
      </c>
      <c r="E396" s="197" t="s">
        <v>3</v>
      </c>
      <c r="F396" s="198" t="s">
        <v>897</v>
      </c>
      <c r="G396" s="14"/>
      <c r="H396" s="199">
        <v>35.244999999999997</v>
      </c>
      <c r="I396" s="200"/>
      <c r="J396" s="14"/>
      <c r="K396" s="14"/>
      <c r="L396" s="196"/>
      <c r="M396" s="201"/>
      <c r="N396" s="202"/>
      <c r="O396" s="202"/>
      <c r="P396" s="202"/>
      <c r="Q396" s="202"/>
      <c r="R396" s="202"/>
      <c r="S396" s="202"/>
      <c r="T396" s="20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197" t="s">
        <v>248</v>
      </c>
      <c r="AU396" s="197" t="s">
        <v>86</v>
      </c>
      <c r="AV396" s="14" t="s">
        <v>86</v>
      </c>
      <c r="AW396" s="14" t="s">
        <v>33</v>
      </c>
      <c r="AX396" s="14" t="s">
        <v>73</v>
      </c>
      <c r="AY396" s="197" t="s">
        <v>239</v>
      </c>
    </row>
    <row r="397" s="14" customFormat="1">
      <c r="A397" s="14"/>
      <c r="B397" s="196"/>
      <c r="C397" s="14"/>
      <c r="D397" s="189" t="s">
        <v>248</v>
      </c>
      <c r="E397" s="197" t="s">
        <v>3</v>
      </c>
      <c r="F397" s="198" t="s">
        <v>898</v>
      </c>
      <c r="G397" s="14"/>
      <c r="H397" s="199">
        <v>-3.5459999999999998</v>
      </c>
      <c r="I397" s="200"/>
      <c r="J397" s="14"/>
      <c r="K397" s="14"/>
      <c r="L397" s="196"/>
      <c r="M397" s="201"/>
      <c r="N397" s="202"/>
      <c r="O397" s="202"/>
      <c r="P397" s="202"/>
      <c r="Q397" s="202"/>
      <c r="R397" s="202"/>
      <c r="S397" s="202"/>
      <c r="T397" s="203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197" t="s">
        <v>248</v>
      </c>
      <c r="AU397" s="197" t="s">
        <v>86</v>
      </c>
      <c r="AV397" s="14" t="s">
        <v>86</v>
      </c>
      <c r="AW397" s="14" t="s">
        <v>33</v>
      </c>
      <c r="AX397" s="14" t="s">
        <v>73</v>
      </c>
      <c r="AY397" s="197" t="s">
        <v>239</v>
      </c>
    </row>
    <row r="398" s="13" customFormat="1">
      <c r="A398" s="13"/>
      <c r="B398" s="188"/>
      <c r="C398" s="13"/>
      <c r="D398" s="189" t="s">
        <v>248</v>
      </c>
      <c r="E398" s="190" t="s">
        <v>3</v>
      </c>
      <c r="F398" s="191" t="s">
        <v>899</v>
      </c>
      <c r="G398" s="13"/>
      <c r="H398" s="190" t="s">
        <v>3</v>
      </c>
      <c r="I398" s="192"/>
      <c r="J398" s="13"/>
      <c r="K398" s="13"/>
      <c r="L398" s="188"/>
      <c r="M398" s="193"/>
      <c r="N398" s="194"/>
      <c r="O398" s="194"/>
      <c r="P398" s="194"/>
      <c r="Q398" s="194"/>
      <c r="R398" s="194"/>
      <c r="S398" s="194"/>
      <c r="T398" s="195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190" t="s">
        <v>248</v>
      </c>
      <c r="AU398" s="190" t="s">
        <v>86</v>
      </c>
      <c r="AV398" s="13" t="s">
        <v>80</v>
      </c>
      <c r="AW398" s="13" t="s">
        <v>33</v>
      </c>
      <c r="AX398" s="13" t="s">
        <v>73</v>
      </c>
      <c r="AY398" s="190" t="s">
        <v>239</v>
      </c>
    </row>
    <row r="399" s="14" customFormat="1">
      <c r="A399" s="14"/>
      <c r="B399" s="196"/>
      <c r="C399" s="14"/>
      <c r="D399" s="189" t="s">
        <v>248</v>
      </c>
      <c r="E399" s="197" t="s">
        <v>3</v>
      </c>
      <c r="F399" s="198" t="s">
        <v>900</v>
      </c>
      <c r="G399" s="14"/>
      <c r="H399" s="199">
        <v>54.643000000000001</v>
      </c>
      <c r="I399" s="200"/>
      <c r="J399" s="14"/>
      <c r="K399" s="14"/>
      <c r="L399" s="196"/>
      <c r="M399" s="201"/>
      <c r="N399" s="202"/>
      <c r="O399" s="202"/>
      <c r="P399" s="202"/>
      <c r="Q399" s="202"/>
      <c r="R399" s="202"/>
      <c r="S399" s="202"/>
      <c r="T399" s="20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197" t="s">
        <v>248</v>
      </c>
      <c r="AU399" s="197" t="s">
        <v>86</v>
      </c>
      <c r="AV399" s="14" t="s">
        <v>86</v>
      </c>
      <c r="AW399" s="14" t="s">
        <v>33</v>
      </c>
      <c r="AX399" s="14" t="s">
        <v>73</v>
      </c>
      <c r="AY399" s="197" t="s">
        <v>239</v>
      </c>
    </row>
    <row r="400" s="14" customFormat="1">
      <c r="A400" s="14"/>
      <c r="B400" s="196"/>
      <c r="C400" s="14"/>
      <c r="D400" s="189" t="s">
        <v>248</v>
      </c>
      <c r="E400" s="197" t="s">
        <v>3</v>
      </c>
      <c r="F400" s="198" t="s">
        <v>874</v>
      </c>
      <c r="G400" s="14"/>
      <c r="H400" s="199">
        <v>1.0349999999999999</v>
      </c>
      <c r="I400" s="200"/>
      <c r="J400" s="14"/>
      <c r="K400" s="14"/>
      <c r="L400" s="196"/>
      <c r="M400" s="201"/>
      <c r="N400" s="202"/>
      <c r="O400" s="202"/>
      <c r="P400" s="202"/>
      <c r="Q400" s="202"/>
      <c r="R400" s="202"/>
      <c r="S400" s="202"/>
      <c r="T400" s="20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197" t="s">
        <v>248</v>
      </c>
      <c r="AU400" s="197" t="s">
        <v>86</v>
      </c>
      <c r="AV400" s="14" t="s">
        <v>86</v>
      </c>
      <c r="AW400" s="14" t="s">
        <v>33</v>
      </c>
      <c r="AX400" s="14" t="s">
        <v>73</v>
      </c>
      <c r="AY400" s="197" t="s">
        <v>239</v>
      </c>
    </row>
    <row r="401" s="14" customFormat="1">
      <c r="A401" s="14"/>
      <c r="B401" s="196"/>
      <c r="C401" s="14"/>
      <c r="D401" s="189" t="s">
        <v>248</v>
      </c>
      <c r="E401" s="197" t="s">
        <v>3</v>
      </c>
      <c r="F401" s="198" t="s">
        <v>883</v>
      </c>
      <c r="G401" s="14"/>
      <c r="H401" s="199">
        <v>0.83299999999999996</v>
      </c>
      <c r="I401" s="200"/>
      <c r="J401" s="14"/>
      <c r="K401" s="14"/>
      <c r="L401" s="196"/>
      <c r="M401" s="201"/>
      <c r="N401" s="202"/>
      <c r="O401" s="202"/>
      <c r="P401" s="202"/>
      <c r="Q401" s="202"/>
      <c r="R401" s="202"/>
      <c r="S401" s="202"/>
      <c r="T401" s="203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197" t="s">
        <v>248</v>
      </c>
      <c r="AU401" s="197" t="s">
        <v>86</v>
      </c>
      <c r="AV401" s="14" t="s">
        <v>86</v>
      </c>
      <c r="AW401" s="14" t="s">
        <v>33</v>
      </c>
      <c r="AX401" s="14" t="s">
        <v>73</v>
      </c>
      <c r="AY401" s="197" t="s">
        <v>239</v>
      </c>
    </row>
    <row r="402" s="14" customFormat="1">
      <c r="A402" s="14"/>
      <c r="B402" s="196"/>
      <c r="C402" s="14"/>
      <c r="D402" s="189" t="s">
        <v>248</v>
      </c>
      <c r="E402" s="197" t="s">
        <v>3</v>
      </c>
      <c r="F402" s="198" t="s">
        <v>901</v>
      </c>
      <c r="G402" s="14"/>
      <c r="H402" s="199">
        <v>-6.9930000000000003</v>
      </c>
      <c r="I402" s="200"/>
      <c r="J402" s="14"/>
      <c r="K402" s="14"/>
      <c r="L402" s="196"/>
      <c r="M402" s="201"/>
      <c r="N402" s="202"/>
      <c r="O402" s="202"/>
      <c r="P402" s="202"/>
      <c r="Q402" s="202"/>
      <c r="R402" s="202"/>
      <c r="S402" s="202"/>
      <c r="T402" s="20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197" t="s">
        <v>248</v>
      </c>
      <c r="AU402" s="197" t="s">
        <v>86</v>
      </c>
      <c r="AV402" s="14" t="s">
        <v>86</v>
      </c>
      <c r="AW402" s="14" t="s">
        <v>33</v>
      </c>
      <c r="AX402" s="14" t="s">
        <v>73</v>
      </c>
      <c r="AY402" s="197" t="s">
        <v>239</v>
      </c>
    </row>
    <row r="403" s="13" customFormat="1">
      <c r="A403" s="13"/>
      <c r="B403" s="188"/>
      <c r="C403" s="13"/>
      <c r="D403" s="189" t="s">
        <v>248</v>
      </c>
      <c r="E403" s="190" t="s">
        <v>3</v>
      </c>
      <c r="F403" s="191" t="s">
        <v>902</v>
      </c>
      <c r="G403" s="13"/>
      <c r="H403" s="190" t="s">
        <v>3</v>
      </c>
      <c r="I403" s="192"/>
      <c r="J403" s="13"/>
      <c r="K403" s="13"/>
      <c r="L403" s="188"/>
      <c r="M403" s="193"/>
      <c r="N403" s="194"/>
      <c r="O403" s="194"/>
      <c r="P403" s="194"/>
      <c r="Q403" s="194"/>
      <c r="R403" s="194"/>
      <c r="S403" s="194"/>
      <c r="T403" s="195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190" t="s">
        <v>248</v>
      </c>
      <c r="AU403" s="190" t="s">
        <v>86</v>
      </c>
      <c r="AV403" s="13" t="s">
        <v>80</v>
      </c>
      <c r="AW403" s="13" t="s">
        <v>33</v>
      </c>
      <c r="AX403" s="13" t="s">
        <v>73</v>
      </c>
      <c r="AY403" s="190" t="s">
        <v>239</v>
      </c>
    </row>
    <row r="404" s="14" customFormat="1">
      <c r="A404" s="14"/>
      <c r="B404" s="196"/>
      <c r="C404" s="14"/>
      <c r="D404" s="189" t="s">
        <v>248</v>
      </c>
      <c r="E404" s="197" t="s">
        <v>3</v>
      </c>
      <c r="F404" s="198" t="s">
        <v>903</v>
      </c>
      <c r="G404" s="14"/>
      <c r="H404" s="199">
        <v>56.975000000000001</v>
      </c>
      <c r="I404" s="200"/>
      <c r="J404" s="14"/>
      <c r="K404" s="14"/>
      <c r="L404" s="196"/>
      <c r="M404" s="201"/>
      <c r="N404" s="202"/>
      <c r="O404" s="202"/>
      <c r="P404" s="202"/>
      <c r="Q404" s="202"/>
      <c r="R404" s="202"/>
      <c r="S404" s="202"/>
      <c r="T404" s="203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197" t="s">
        <v>248</v>
      </c>
      <c r="AU404" s="197" t="s">
        <v>86</v>
      </c>
      <c r="AV404" s="14" t="s">
        <v>86</v>
      </c>
      <c r="AW404" s="14" t="s">
        <v>33</v>
      </c>
      <c r="AX404" s="14" t="s">
        <v>73</v>
      </c>
      <c r="AY404" s="197" t="s">
        <v>239</v>
      </c>
    </row>
    <row r="405" s="14" customFormat="1">
      <c r="A405" s="14"/>
      <c r="B405" s="196"/>
      <c r="C405" s="14"/>
      <c r="D405" s="189" t="s">
        <v>248</v>
      </c>
      <c r="E405" s="197" t="s">
        <v>3</v>
      </c>
      <c r="F405" s="198" t="s">
        <v>904</v>
      </c>
      <c r="G405" s="14"/>
      <c r="H405" s="199">
        <v>3.3300000000000001</v>
      </c>
      <c r="I405" s="200"/>
      <c r="J405" s="14"/>
      <c r="K405" s="14"/>
      <c r="L405" s="196"/>
      <c r="M405" s="201"/>
      <c r="N405" s="202"/>
      <c r="O405" s="202"/>
      <c r="P405" s="202"/>
      <c r="Q405" s="202"/>
      <c r="R405" s="202"/>
      <c r="S405" s="202"/>
      <c r="T405" s="203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197" t="s">
        <v>248</v>
      </c>
      <c r="AU405" s="197" t="s">
        <v>86</v>
      </c>
      <c r="AV405" s="14" t="s">
        <v>86</v>
      </c>
      <c r="AW405" s="14" t="s">
        <v>33</v>
      </c>
      <c r="AX405" s="14" t="s">
        <v>73</v>
      </c>
      <c r="AY405" s="197" t="s">
        <v>239</v>
      </c>
    </row>
    <row r="406" s="14" customFormat="1">
      <c r="A406" s="14"/>
      <c r="B406" s="196"/>
      <c r="C406" s="14"/>
      <c r="D406" s="189" t="s">
        <v>248</v>
      </c>
      <c r="E406" s="197" t="s">
        <v>3</v>
      </c>
      <c r="F406" s="198" t="s">
        <v>905</v>
      </c>
      <c r="G406" s="14"/>
      <c r="H406" s="199">
        <v>-8.3699999999999992</v>
      </c>
      <c r="I406" s="200"/>
      <c r="J406" s="14"/>
      <c r="K406" s="14"/>
      <c r="L406" s="196"/>
      <c r="M406" s="201"/>
      <c r="N406" s="202"/>
      <c r="O406" s="202"/>
      <c r="P406" s="202"/>
      <c r="Q406" s="202"/>
      <c r="R406" s="202"/>
      <c r="S406" s="202"/>
      <c r="T406" s="20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197" t="s">
        <v>248</v>
      </c>
      <c r="AU406" s="197" t="s">
        <v>86</v>
      </c>
      <c r="AV406" s="14" t="s">
        <v>86</v>
      </c>
      <c r="AW406" s="14" t="s">
        <v>33</v>
      </c>
      <c r="AX406" s="14" t="s">
        <v>73</v>
      </c>
      <c r="AY406" s="197" t="s">
        <v>239</v>
      </c>
    </row>
    <row r="407" s="13" customFormat="1">
      <c r="A407" s="13"/>
      <c r="B407" s="188"/>
      <c r="C407" s="13"/>
      <c r="D407" s="189" t="s">
        <v>248</v>
      </c>
      <c r="E407" s="190" t="s">
        <v>3</v>
      </c>
      <c r="F407" s="191" t="s">
        <v>906</v>
      </c>
      <c r="G407" s="13"/>
      <c r="H407" s="190" t="s">
        <v>3</v>
      </c>
      <c r="I407" s="192"/>
      <c r="J407" s="13"/>
      <c r="K407" s="13"/>
      <c r="L407" s="188"/>
      <c r="M407" s="193"/>
      <c r="N407" s="194"/>
      <c r="O407" s="194"/>
      <c r="P407" s="194"/>
      <c r="Q407" s="194"/>
      <c r="R407" s="194"/>
      <c r="S407" s="194"/>
      <c r="T407" s="195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190" t="s">
        <v>248</v>
      </c>
      <c r="AU407" s="190" t="s">
        <v>86</v>
      </c>
      <c r="AV407" s="13" t="s">
        <v>80</v>
      </c>
      <c r="AW407" s="13" t="s">
        <v>33</v>
      </c>
      <c r="AX407" s="13" t="s">
        <v>73</v>
      </c>
      <c r="AY407" s="190" t="s">
        <v>239</v>
      </c>
    </row>
    <row r="408" s="14" customFormat="1">
      <c r="A408" s="14"/>
      <c r="B408" s="196"/>
      <c r="C408" s="14"/>
      <c r="D408" s="189" t="s">
        <v>248</v>
      </c>
      <c r="E408" s="197" t="s">
        <v>3</v>
      </c>
      <c r="F408" s="198" t="s">
        <v>907</v>
      </c>
      <c r="G408" s="14"/>
      <c r="H408" s="199">
        <v>131.917</v>
      </c>
      <c r="I408" s="200"/>
      <c r="J408" s="14"/>
      <c r="K408" s="14"/>
      <c r="L408" s="196"/>
      <c r="M408" s="201"/>
      <c r="N408" s="202"/>
      <c r="O408" s="202"/>
      <c r="P408" s="202"/>
      <c r="Q408" s="202"/>
      <c r="R408" s="202"/>
      <c r="S408" s="202"/>
      <c r="T408" s="20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197" t="s">
        <v>248</v>
      </c>
      <c r="AU408" s="197" t="s">
        <v>86</v>
      </c>
      <c r="AV408" s="14" t="s">
        <v>86</v>
      </c>
      <c r="AW408" s="14" t="s">
        <v>33</v>
      </c>
      <c r="AX408" s="14" t="s">
        <v>73</v>
      </c>
      <c r="AY408" s="197" t="s">
        <v>239</v>
      </c>
    </row>
    <row r="409" s="14" customFormat="1">
      <c r="A409" s="14"/>
      <c r="B409" s="196"/>
      <c r="C409" s="14"/>
      <c r="D409" s="189" t="s">
        <v>248</v>
      </c>
      <c r="E409" s="197" t="s">
        <v>3</v>
      </c>
      <c r="F409" s="198" t="s">
        <v>908</v>
      </c>
      <c r="G409" s="14"/>
      <c r="H409" s="199">
        <v>4.1399999999999997</v>
      </c>
      <c r="I409" s="200"/>
      <c r="J409" s="14"/>
      <c r="K409" s="14"/>
      <c r="L409" s="196"/>
      <c r="M409" s="201"/>
      <c r="N409" s="202"/>
      <c r="O409" s="202"/>
      <c r="P409" s="202"/>
      <c r="Q409" s="202"/>
      <c r="R409" s="202"/>
      <c r="S409" s="202"/>
      <c r="T409" s="20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197" t="s">
        <v>248</v>
      </c>
      <c r="AU409" s="197" t="s">
        <v>86</v>
      </c>
      <c r="AV409" s="14" t="s">
        <v>86</v>
      </c>
      <c r="AW409" s="14" t="s">
        <v>33</v>
      </c>
      <c r="AX409" s="14" t="s">
        <v>73</v>
      </c>
      <c r="AY409" s="197" t="s">
        <v>239</v>
      </c>
    </row>
    <row r="410" s="14" customFormat="1">
      <c r="A410" s="14"/>
      <c r="B410" s="196"/>
      <c r="C410" s="14"/>
      <c r="D410" s="189" t="s">
        <v>248</v>
      </c>
      <c r="E410" s="197" t="s">
        <v>3</v>
      </c>
      <c r="F410" s="198" t="s">
        <v>909</v>
      </c>
      <c r="G410" s="14"/>
      <c r="H410" s="199">
        <v>-19.600000000000001</v>
      </c>
      <c r="I410" s="200"/>
      <c r="J410" s="14"/>
      <c r="K410" s="14"/>
      <c r="L410" s="196"/>
      <c r="M410" s="201"/>
      <c r="N410" s="202"/>
      <c r="O410" s="202"/>
      <c r="P410" s="202"/>
      <c r="Q410" s="202"/>
      <c r="R410" s="202"/>
      <c r="S410" s="202"/>
      <c r="T410" s="203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197" t="s">
        <v>248</v>
      </c>
      <c r="AU410" s="197" t="s">
        <v>86</v>
      </c>
      <c r="AV410" s="14" t="s">
        <v>86</v>
      </c>
      <c r="AW410" s="14" t="s">
        <v>33</v>
      </c>
      <c r="AX410" s="14" t="s">
        <v>73</v>
      </c>
      <c r="AY410" s="197" t="s">
        <v>239</v>
      </c>
    </row>
    <row r="411" s="13" customFormat="1">
      <c r="A411" s="13"/>
      <c r="B411" s="188"/>
      <c r="C411" s="13"/>
      <c r="D411" s="189" t="s">
        <v>248</v>
      </c>
      <c r="E411" s="190" t="s">
        <v>3</v>
      </c>
      <c r="F411" s="191" t="s">
        <v>910</v>
      </c>
      <c r="G411" s="13"/>
      <c r="H411" s="190" t="s">
        <v>3</v>
      </c>
      <c r="I411" s="192"/>
      <c r="J411" s="13"/>
      <c r="K411" s="13"/>
      <c r="L411" s="188"/>
      <c r="M411" s="193"/>
      <c r="N411" s="194"/>
      <c r="O411" s="194"/>
      <c r="P411" s="194"/>
      <c r="Q411" s="194"/>
      <c r="R411" s="194"/>
      <c r="S411" s="194"/>
      <c r="T411" s="195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0" t="s">
        <v>248</v>
      </c>
      <c r="AU411" s="190" t="s">
        <v>86</v>
      </c>
      <c r="AV411" s="13" t="s">
        <v>80</v>
      </c>
      <c r="AW411" s="13" t="s">
        <v>33</v>
      </c>
      <c r="AX411" s="13" t="s">
        <v>73</v>
      </c>
      <c r="AY411" s="190" t="s">
        <v>239</v>
      </c>
    </row>
    <row r="412" s="14" customFormat="1">
      <c r="A412" s="14"/>
      <c r="B412" s="196"/>
      <c r="C412" s="14"/>
      <c r="D412" s="189" t="s">
        <v>248</v>
      </c>
      <c r="E412" s="197" t="s">
        <v>3</v>
      </c>
      <c r="F412" s="198" t="s">
        <v>911</v>
      </c>
      <c r="G412" s="14"/>
      <c r="H412" s="199">
        <v>241.887</v>
      </c>
      <c r="I412" s="200"/>
      <c r="J412" s="14"/>
      <c r="K412" s="14"/>
      <c r="L412" s="196"/>
      <c r="M412" s="201"/>
      <c r="N412" s="202"/>
      <c r="O412" s="202"/>
      <c r="P412" s="202"/>
      <c r="Q412" s="202"/>
      <c r="R412" s="202"/>
      <c r="S412" s="202"/>
      <c r="T412" s="203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197" t="s">
        <v>248</v>
      </c>
      <c r="AU412" s="197" t="s">
        <v>86</v>
      </c>
      <c r="AV412" s="14" t="s">
        <v>86</v>
      </c>
      <c r="AW412" s="14" t="s">
        <v>33</v>
      </c>
      <c r="AX412" s="14" t="s">
        <v>73</v>
      </c>
      <c r="AY412" s="197" t="s">
        <v>239</v>
      </c>
    </row>
    <row r="413" s="14" customFormat="1">
      <c r="A413" s="14"/>
      <c r="B413" s="196"/>
      <c r="C413" s="14"/>
      <c r="D413" s="189" t="s">
        <v>248</v>
      </c>
      <c r="E413" s="197" t="s">
        <v>3</v>
      </c>
      <c r="F413" s="198" t="s">
        <v>912</v>
      </c>
      <c r="G413" s="14"/>
      <c r="H413" s="199">
        <v>8.9779999999999998</v>
      </c>
      <c r="I413" s="200"/>
      <c r="J413" s="14"/>
      <c r="K413" s="14"/>
      <c r="L413" s="196"/>
      <c r="M413" s="201"/>
      <c r="N413" s="202"/>
      <c r="O413" s="202"/>
      <c r="P413" s="202"/>
      <c r="Q413" s="202"/>
      <c r="R413" s="202"/>
      <c r="S413" s="202"/>
      <c r="T413" s="20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197" t="s">
        <v>248</v>
      </c>
      <c r="AU413" s="197" t="s">
        <v>86</v>
      </c>
      <c r="AV413" s="14" t="s">
        <v>86</v>
      </c>
      <c r="AW413" s="14" t="s">
        <v>33</v>
      </c>
      <c r="AX413" s="14" t="s">
        <v>73</v>
      </c>
      <c r="AY413" s="197" t="s">
        <v>239</v>
      </c>
    </row>
    <row r="414" s="14" customFormat="1">
      <c r="A414" s="14"/>
      <c r="B414" s="196"/>
      <c r="C414" s="14"/>
      <c r="D414" s="189" t="s">
        <v>248</v>
      </c>
      <c r="E414" s="197" t="s">
        <v>3</v>
      </c>
      <c r="F414" s="198" t="s">
        <v>913</v>
      </c>
      <c r="G414" s="14"/>
      <c r="H414" s="199">
        <v>-72.022999999999996</v>
      </c>
      <c r="I414" s="200"/>
      <c r="J414" s="14"/>
      <c r="K414" s="14"/>
      <c r="L414" s="196"/>
      <c r="M414" s="201"/>
      <c r="N414" s="202"/>
      <c r="O414" s="202"/>
      <c r="P414" s="202"/>
      <c r="Q414" s="202"/>
      <c r="R414" s="202"/>
      <c r="S414" s="202"/>
      <c r="T414" s="20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197" t="s">
        <v>248</v>
      </c>
      <c r="AU414" s="197" t="s">
        <v>86</v>
      </c>
      <c r="AV414" s="14" t="s">
        <v>86</v>
      </c>
      <c r="AW414" s="14" t="s">
        <v>33</v>
      </c>
      <c r="AX414" s="14" t="s">
        <v>73</v>
      </c>
      <c r="AY414" s="197" t="s">
        <v>239</v>
      </c>
    </row>
    <row r="415" s="13" customFormat="1">
      <c r="A415" s="13"/>
      <c r="B415" s="188"/>
      <c r="C415" s="13"/>
      <c r="D415" s="189" t="s">
        <v>248</v>
      </c>
      <c r="E415" s="190" t="s">
        <v>3</v>
      </c>
      <c r="F415" s="191" t="s">
        <v>914</v>
      </c>
      <c r="G415" s="13"/>
      <c r="H415" s="190" t="s">
        <v>3</v>
      </c>
      <c r="I415" s="192"/>
      <c r="J415" s="13"/>
      <c r="K415" s="13"/>
      <c r="L415" s="188"/>
      <c r="M415" s="193"/>
      <c r="N415" s="194"/>
      <c r="O415" s="194"/>
      <c r="P415" s="194"/>
      <c r="Q415" s="194"/>
      <c r="R415" s="194"/>
      <c r="S415" s="194"/>
      <c r="T415" s="195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0" t="s">
        <v>248</v>
      </c>
      <c r="AU415" s="190" t="s">
        <v>86</v>
      </c>
      <c r="AV415" s="13" t="s">
        <v>80</v>
      </c>
      <c r="AW415" s="13" t="s">
        <v>33</v>
      </c>
      <c r="AX415" s="13" t="s">
        <v>73</v>
      </c>
      <c r="AY415" s="190" t="s">
        <v>239</v>
      </c>
    </row>
    <row r="416" s="14" customFormat="1">
      <c r="A416" s="14"/>
      <c r="B416" s="196"/>
      <c r="C416" s="14"/>
      <c r="D416" s="189" t="s">
        <v>248</v>
      </c>
      <c r="E416" s="197" t="s">
        <v>3</v>
      </c>
      <c r="F416" s="198" t="s">
        <v>915</v>
      </c>
      <c r="G416" s="14"/>
      <c r="H416" s="199">
        <v>397.10300000000001</v>
      </c>
      <c r="I416" s="200"/>
      <c r="J416" s="14"/>
      <c r="K416" s="14"/>
      <c r="L416" s="196"/>
      <c r="M416" s="201"/>
      <c r="N416" s="202"/>
      <c r="O416" s="202"/>
      <c r="P416" s="202"/>
      <c r="Q416" s="202"/>
      <c r="R416" s="202"/>
      <c r="S416" s="202"/>
      <c r="T416" s="203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197" t="s">
        <v>248</v>
      </c>
      <c r="AU416" s="197" t="s">
        <v>86</v>
      </c>
      <c r="AV416" s="14" t="s">
        <v>86</v>
      </c>
      <c r="AW416" s="14" t="s">
        <v>33</v>
      </c>
      <c r="AX416" s="14" t="s">
        <v>73</v>
      </c>
      <c r="AY416" s="197" t="s">
        <v>239</v>
      </c>
    </row>
    <row r="417" s="14" customFormat="1">
      <c r="A417" s="14"/>
      <c r="B417" s="196"/>
      <c r="C417" s="14"/>
      <c r="D417" s="189" t="s">
        <v>248</v>
      </c>
      <c r="E417" s="197" t="s">
        <v>3</v>
      </c>
      <c r="F417" s="198" t="s">
        <v>916</v>
      </c>
      <c r="G417" s="14"/>
      <c r="H417" s="199">
        <v>9.3149999999999995</v>
      </c>
      <c r="I417" s="200"/>
      <c r="J417" s="14"/>
      <c r="K417" s="14"/>
      <c r="L417" s="196"/>
      <c r="M417" s="201"/>
      <c r="N417" s="202"/>
      <c r="O417" s="202"/>
      <c r="P417" s="202"/>
      <c r="Q417" s="202"/>
      <c r="R417" s="202"/>
      <c r="S417" s="202"/>
      <c r="T417" s="203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197" t="s">
        <v>248</v>
      </c>
      <c r="AU417" s="197" t="s">
        <v>86</v>
      </c>
      <c r="AV417" s="14" t="s">
        <v>86</v>
      </c>
      <c r="AW417" s="14" t="s">
        <v>33</v>
      </c>
      <c r="AX417" s="14" t="s">
        <v>73</v>
      </c>
      <c r="AY417" s="197" t="s">
        <v>239</v>
      </c>
    </row>
    <row r="418" s="14" customFormat="1">
      <c r="A418" s="14"/>
      <c r="B418" s="196"/>
      <c r="C418" s="14"/>
      <c r="D418" s="189" t="s">
        <v>248</v>
      </c>
      <c r="E418" s="197" t="s">
        <v>3</v>
      </c>
      <c r="F418" s="198" t="s">
        <v>917</v>
      </c>
      <c r="G418" s="14"/>
      <c r="H418" s="199">
        <v>-60.057000000000002</v>
      </c>
      <c r="I418" s="200"/>
      <c r="J418" s="14"/>
      <c r="K418" s="14"/>
      <c r="L418" s="196"/>
      <c r="M418" s="201"/>
      <c r="N418" s="202"/>
      <c r="O418" s="202"/>
      <c r="P418" s="202"/>
      <c r="Q418" s="202"/>
      <c r="R418" s="202"/>
      <c r="S418" s="202"/>
      <c r="T418" s="20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197" t="s">
        <v>248</v>
      </c>
      <c r="AU418" s="197" t="s">
        <v>86</v>
      </c>
      <c r="AV418" s="14" t="s">
        <v>86</v>
      </c>
      <c r="AW418" s="14" t="s">
        <v>33</v>
      </c>
      <c r="AX418" s="14" t="s">
        <v>73</v>
      </c>
      <c r="AY418" s="197" t="s">
        <v>239</v>
      </c>
    </row>
    <row r="419" s="13" customFormat="1">
      <c r="A419" s="13"/>
      <c r="B419" s="188"/>
      <c r="C419" s="13"/>
      <c r="D419" s="189" t="s">
        <v>248</v>
      </c>
      <c r="E419" s="190" t="s">
        <v>3</v>
      </c>
      <c r="F419" s="191" t="s">
        <v>918</v>
      </c>
      <c r="G419" s="13"/>
      <c r="H419" s="190" t="s">
        <v>3</v>
      </c>
      <c r="I419" s="192"/>
      <c r="J419" s="13"/>
      <c r="K419" s="13"/>
      <c r="L419" s="188"/>
      <c r="M419" s="193"/>
      <c r="N419" s="194"/>
      <c r="O419" s="194"/>
      <c r="P419" s="194"/>
      <c r="Q419" s="194"/>
      <c r="R419" s="194"/>
      <c r="S419" s="194"/>
      <c r="T419" s="195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190" t="s">
        <v>248</v>
      </c>
      <c r="AU419" s="190" t="s">
        <v>86</v>
      </c>
      <c r="AV419" s="13" t="s">
        <v>80</v>
      </c>
      <c r="AW419" s="13" t="s">
        <v>33</v>
      </c>
      <c r="AX419" s="13" t="s">
        <v>73</v>
      </c>
      <c r="AY419" s="190" t="s">
        <v>239</v>
      </c>
    </row>
    <row r="420" s="14" customFormat="1">
      <c r="A420" s="14"/>
      <c r="B420" s="196"/>
      <c r="C420" s="14"/>
      <c r="D420" s="189" t="s">
        <v>248</v>
      </c>
      <c r="E420" s="197" t="s">
        <v>3</v>
      </c>
      <c r="F420" s="198" t="s">
        <v>919</v>
      </c>
      <c r="G420" s="14"/>
      <c r="H420" s="199">
        <v>495.84199999999998</v>
      </c>
      <c r="I420" s="200"/>
      <c r="J420" s="14"/>
      <c r="K420" s="14"/>
      <c r="L420" s="196"/>
      <c r="M420" s="201"/>
      <c r="N420" s="202"/>
      <c r="O420" s="202"/>
      <c r="P420" s="202"/>
      <c r="Q420" s="202"/>
      <c r="R420" s="202"/>
      <c r="S420" s="202"/>
      <c r="T420" s="203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197" t="s">
        <v>248</v>
      </c>
      <c r="AU420" s="197" t="s">
        <v>86</v>
      </c>
      <c r="AV420" s="14" t="s">
        <v>86</v>
      </c>
      <c r="AW420" s="14" t="s">
        <v>33</v>
      </c>
      <c r="AX420" s="14" t="s">
        <v>73</v>
      </c>
      <c r="AY420" s="197" t="s">
        <v>239</v>
      </c>
    </row>
    <row r="421" s="14" customFormat="1">
      <c r="A421" s="14"/>
      <c r="B421" s="196"/>
      <c r="C421" s="14"/>
      <c r="D421" s="189" t="s">
        <v>248</v>
      </c>
      <c r="E421" s="197" t="s">
        <v>3</v>
      </c>
      <c r="F421" s="198" t="s">
        <v>916</v>
      </c>
      <c r="G421" s="14"/>
      <c r="H421" s="199">
        <v>9.3149999999999995</v>
      </c>
      <c r="I421" s="200"/>
      <c r="J421" s="14"/>
      <c r="K421" s="14"/>
      <c r="L421" s="196"/>
      <c r="M421" s="201"/>
      <c r="N421" s="202"/>
      <c r="O421" s="202"/>
      <c r="P421" s="202"/>
      <c r="Q421" s="202"/>
      <c r="R421" s="202"/>
      <c r="S421" s="202"/>
      <c r="T421" s="203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197" t="s">
        <v>248</v>
      </c>
      <c r="AU421" s="197" t="s">
        <v>86</v>
      </c>
      <c r="AV421" s="14" t="s">
        <v>86</v>
      </c>
      <c r="AW421" s="14" t="s">
        <v>33</v>
      </c>
      <c r="AX421" s="14" t="s">
        <v>73</v>
      </c>
      <c r="AY421" s="197" t="s">
        <v>239</v>
      </c>
    </row>
    <row r="422" s="14" customFormat="1">
      <c r="A422" s="14"/>
      <c r="B422" s="196"/>
      <c r="C422" s="14"/>
      <c r="D422" s="189" t="s">
        <v>248</v>
      </c>
      <c r="E422" s="197" t="s">
        <v>3</v>
      </c>
      <c r="F422" s="198" t="s">
        <v>917</v>
      </c>
      <c r="G422" s="14"/>
      <c r="H422" s="199">
        <v>-60.057000000000002</v>
      </c>
      <c r="I422" s="200"/>
      <c r="J422" s="14"/>
      <c r="K422" s="14"/>
      <c r="L422" s="196"/>
      <c r="M422" s="201"/>
      <c r="N422" s="202"/>
      <c r="O422" s="202"/>
      <c r="P422" s="202"/>
      <c r="Q422" s="202"/>
      <c r="R422" s="202"/>
      <c r="S422" s="202"/>
      <c r="T422" s="203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197" t="s">
        <v>248</v>
      </c>
      <c r="AU422" s="197" t="s">
        <v>86</v>
      </c>
      <c r="AV422" s="14" t="s">
        <v>86</v>
      </c>
      <c r="AW422" s="14" t="s">
        <v>33</v>
      </c>
      <c r="AX422" s="14" t="s">
        <v>73</v>
      </c>
      <c r="AY422" s="197" t="s">
        <v>239</v>
      </c>
    </row>
    <row r="423" s="16" customFormat="1">
      <c r="A423" s="16"/>
      <c r="B423" s="239"/>
      <c r="C423" s="16"/>
      <c r="D423" s="189" t="s">
        <v>248</v>
      </c>
      <c r="E423" s="240" t="s">
        <v>3</v>
      </c>
      <c r="F423" s="241" t="s">
        <v>695</v>
      </c>
      <c r="G423" s="16"/>
      <c r="H423" s="242">
        <v>1473.7929999999999</v>
      </c>
      <c r="I423" s="243"/>
      <c r="J423" s="16"/>
      <c r="K423" s="16"/>
      <c r="L423" s="239"/>
      <c r="M423" s="244"/>
      <c r="N423" s="245"/>
      <c r="O423" s="245"/>
      <c r="P423" s="245"/>
      <c r="Q423" s="245"/>
      <c r="R423" s="245"/>
      <c r="S423" s="245"/>
      <c r="T423" s="24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T423" s="240" t="s">
        <v>248</v>
      </c>
      <c r="AU423" s="240" t="s">
        <v>86</v>
      </c>
      <c r="AV423" s="16" t="s">
        <v>117</v>
      </c>
      <c r="AW423" s="16" t="s">
        <v>33</v>
      </c>
      <c r="AX423" s="16" t="s">
        <v>73</v>
      </c>
      <c r="AY423" s="240" t="s">
        <v>239</v>
      </c>
    </row>
    <row r="424" s="13" customFormat="1">
      <c r="A424" s="13"/>
      <c r="B424" s="188"/>
      <c r="C424" s="13"/>
      <c r="D424" s="189" t="s">
        <v>248</v>
      </c>
      <c r="E424" s="190" t="s">
        <v>3</v>
      </c>
      <c r="F424" s="191" t="s">
        <v>696</v>
      </c>
      <c r="G424" s="13"/>
      <c r="H424" s="190" t="s">
        <v>3</v>
      </c>
      <c r="I424" s="192"/>
      <c r="J424" s="13"/>
      <c r="K424" s="13"/>
      <c r="L424" s="188"/>
      <c r="M424" s="193"/>
      <c r="N424" s="194"/>
      <c r="O424" s="194"/>
      <c r="P424" s="194"/>
      <c r="Q424" s="194"/>
      <c r="R424" s="194"/>
      <c r="S424" s="194"/>
      <c r="T424" s="195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190" t="s">
        <v>248</v>
      </c>
      <c r="AU424" s="190" t="s">
        <v>86</v>
      </c>
      <c r="AV424" s="13" t="s">
        <v>80</v>
      </c>
      <c r="AW424" s="13" t="s">
        <v>33</v>
      </c>
      <c r="AX424" s="13" t="s">
        <v>73</v>
      </c>
      <c r="AY424" s="190" t="s">
        <v>239</v>
      </c>
    </row>
    <row r="425" s="13" customFormat="1">
      <c r="A425" s="13"/>
      <c r="B425" s="188"/>
      <c r="C425" s="13"/>
      <c r="D425" s="189" t="s">
        <v>248</v>
      </c>
      <c r="E425" s="190" t="s">
        <v>3</v>
      </c>
      <c r="F425" s="191" t="s">
        <v>902</v>
      </c>
      <c r="G425" s="13"/>
      <c r="H425" s="190" t="s">
        <v>3</v>
      </c>
      <c r="I425" s="192"/>
      <c r="J425" s="13"/>
      <c r="K425" s="13"/>
      <c r="L425" s="188"/>
      <c r="M425" s="193"/>
      <c r="N425" s="194"/>
      <c r="O425" s="194"/>
      <c r="P425" s="194"/>
      <c r="Q425" s="194"/>
      <c r="R425" s="194"/>
      <c r="S425" s="194"/>
      <c r="T425" s="195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190" t="s">
        <v>248</v>
      </c>
      <c r="AU425" s="190" t="s">
        <v>86</v>
      </c>
      <c r="AV425" s="13" t="s">
        <v>80</v>
      </c>
      <c r="AW425" s="13" t="s">
        <v>33</v>
      </c>
      <c r="AX425" s="13" t="s">
        <v>73</v>
      </c>
      <c r="AY425" s="190" t="s">
        <v>239</v>
      </c>
    </row>
    <row r="426" s="14" customFormat="1">
      <c r="A426" s="14"/>
      <c r="B426" s="196"/>
      <c r="C426" s="14"/>
      <c r="D426" s="189" t="s">
        <v>248</v>
      </c>
      <c r="E426" s="197" t="s">
        <v>3</v>
      </c>
      <c r="F426" s="198" t="s">
        <v>920</v>
      </c>
      <c r="G426" s="14"/>
      <c r="H426" s="199">
        <v>227.90000000000001</v>
      </c>
      <c r="I426" s="200"/>
      <c r="J426" s="14"/>
      <c r="K426" s="14"/>
      <c r="L426" s="196"/>
      <c r="M426" s="201"/>
      <c r="N426" s="202"/>
      <c r="O426" s="202"/>
      <c r="P426" s="202"/>
      <c r="Q426" s="202"/>
      <c r="R426" s="202"/>
      <c r="S426" s="202"/>
      <c r="T426" s="20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197" t="s">
        <v>248</v>
      </c>
      <c r="AU426" s="197" t="s">
        <v>86</v>
      </c>
      <c r="AV426" s="14" t="s">
        <v>86</v>
      </c>
      <c r="AW426" s="14" t="s">
        <v>33</v>
      </c>
      <c r="AX426" s="14" t="s">
        <v>73</v>
      </c>
      <c r="AY426" s="197" t="s">
        <v>239</v>
      </c>
    </row>
    <row r="427" s="14" customFormat="1">
      <c r="A427" s="14"/>
      <c r="B427" s="196"/>
      <c r="C427" s="14"/>
      <c r="D427" s="189" t="s">
        <v>248</v>
      </c>
      <c r="E427" s="197" t="s">
        <v>3</v>
      </c>
      <c r="F427" s="198" t="s">
        <v>921</v>
      </c>
      <c r="G427" s="14"/>
      <c r="H427" s="199">
        <v>13.32</v>
      </c>
      <c r="I427" s="200"/>
      <c r="J427" s="14"/>
      <c r="K427" s="14"/>
      <c r="L427" s="196"/>
      <c r="M427" s="201"/>
      <c r="N427" s="202"/>
      <c r="O427" s="202"/>
      <c r="P427" s="202"/>
      <c r="Q427" s="202"/>
      <c r="R427" s="202"/>
      <c r="S427" s="202"/>
      <c r="T427" s="20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197" t="s">
        <v>248</v>
      </c>
      <c r="AU427" s="197" t="s">
        <v>86</v>
      </c>
      <c r="AV427" s="14" t="s">
        <v>86</v>
      </c>
      <c r="AW427" s="14" t="s">
        <v>33</v>
      </c>
      <c r="AX427" s="14" t="s">
        <v>73</v>
      </c>
      <c r="AY427" s="197" t="s">
        <v>239</v>
      </c>
    </row>
    <row r="428" s="14" customFormat="1">
      <c r="A428" s="14"/>
      <c r="B428" s="196"/>
      <c r="C428" s="14"/>
      <c r="D428" s="189" t="s">
        <v>248</v>
      </c>
      <c r="E428" s="197" t="s">
        <v>3</v>
      </c>
      <c r="F428" s="198" t="s">
        <v>922</v>
      </c>
      <c r="G428" s="14"/>
      <c r="H428" s="199">
        <v>-33.479999999999997</v>
      </c>
      <c r="I428" s="200"/>
      <c r="J428" s="14"/>
      <c r="K428" s="14"/>
      <c r="L428" s="196"/>
      <c r="M428" s="201"/>
      <c r="N428" s="202"/>
      <c r="O428" s="202"/>
      <c r="P428" s="202"/>
      <c r="Q428" s="202"/>
      <c r="R428" s="202"/>
      <c r="S428" s="202"/>
      <c r="T428" s="20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197" t="s">
        <v>248</v>
      </c>
      <c r="AU428" s="197" t="s">
        <v>86</v>
      </c>
      <c r="AV428" s="14" t="s">
        <v>86</v>
      </c>
      <c r="AW428" s="14" t="s">
        <v>33</v>
      </c>
      <c r="AX428" s="14" t="s">
        <v>73</v>
      </c>
      <c r="AY428" s="197" t="s">
        <v>239</v>
      </c>
    </row>
    <row r="429" s="13" customFormat="1">
      <c r="A429" s="13"/>
      <c r="B429" s="188"/>
      <c r="C429" s="13"/>
      <c r="D429" s="189" t="s">
        <v>248</v>
      </c>
      <c r="E429" s="190" t="s">
        <v>3</v>
      </c>
      <c r="F429" s="191" t="s">
        <v>906</v>
      </c>
      <c r="G429" s="13"/>
      <c r="H429" s="190" t="s">
        <v>3</v>
      </c>
      <c r="I429" s="192"/>
      <c r="J429" s="13"/>
      <c r="K429" s="13"/>
      <c r="L429" s="188"/>
      <c r="M429" s="193"/>
      <c r="N429" s="194"/>
      <c r="O429" s="194"/>
      <c r="P429" s="194"/>
      <c r="Q429" s="194"/>
      <c r="R429" s="194"/>
      <c r="S429" s="194"/>
      <c r="T429" s="195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190" t="s">
        <v>248</v>
      </c>
      <c r="AU429" s="190" t="s">
        <v>86</v>
      </c>
      <c r="AV429" s="13" t="s">
        <v>80</v>
      </c>
      <c r="AW429" s="13" t="s">
        <v>33</v>
      </c>
      <c r="AX429" s="13" t="s">
        <v>73</v>
      </c>
      <c r="AY429" s="190" t="s">
        <v>239</v>
      </c>
    </row>
    <row r="430" s="14" customFormat="1">
      <c r="A430" s="14"/>
      <c r="B430" s="196"/>
      <c r="C430" s="14"/>
      <c r="D430" s="189" t="s">
        <v>248</v>
      </c>
      <c r="E430" s="197" t="s">
        <v>3</v>
      </c>
      <c r="F430" s="198" t="s">
        <v>923</v>
      </c>
      <c r="G430" s="14"/>
      <c r="H430" s="199">
        <v>527.66800000000001</v>
      </c>
      <c r="I430" s="200"/>
      <c r="J430" s="14"/>
      <c r="K430" s="14"/>
      <c r="L430" s="196"/>
      <c r="M430" s="201"/>
      <c r="N430" s="202"/>
      <c r="O430" s="202"/>
      <c r="P430" s="202"/>
      <c r="Q430" s="202"/>
      <c r="R430" s="202"/>
      <c r="S430" s="202"/>
      <c r="T430" s="203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197" t="s">
        <v>248</v>
      </c>
      <c r="AU430" s="197" t="s">
        <v>86</v>
      </c>
      <c r="AV430" s="14" t="s">
        <v>86</v>
      </c>
      <c r="AW430" s="14" t="s">
        <v>33</v>
      </c>
      <c r="AX430" s="14" t="s">
        <v>73</v>
      </c>
      <c r="AY430" s="197" t="s">
        <v>239</v>
      </c>
    </row>
    <row r="431" s="14" customFormat="1">
      <c r="A431" s="14"/>
      <c r="B431" s="196"/>
      <c r="C431" s="14"/>
      <c r="D431" s="189" t="s">
        <v>248</v>
      </c>
      <c r="E431" s="197" t="s">
        <v>3</v>
      </c>
      <c r="F431" s="198" t="s">
        <v>924</v>
      </c>
      <c r="G431" s="14"/>
      <c r="H431" s="199">
        <v>16.559999999999999</v>
      </c>
      <c r="I431" s="200"/>
      <c r="J431" s="14"/>
      <c r="K431" s="14"/>
      <c r="L431" s="196"/>
      <c r="M431" s="201"/>
      <c r="N431" s="202"/>
      <c r="O431" s="202"/>
      <c r="P431" s="202"/>
      <c r="Q431" s="202"/>
      <c r="R431" s="202"/>
      <c r="S431" s="202"/>
      <c r="T431" s="20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197" t="s">
        <v>248</v>
      </c>
      <c r="AU431" s="197" t="s">
        <v>86</v>
      </c>
      <c r="AV431" s="14" t="s">
        <v>86</v>
      </c>
      <c r="AW431" s="14" t="s">
        <v>33</v>
      </c>
      <c r="AX431" s="14" t="s">
        <v>73</v>
      </c>
      <c r="AY431" s="197" t="s">
        <v>239</v>
      </c>
    </row>
    <row r="432" s="14" customFormat="1">
      <c r="A432" s="14"/>
      <c r="B432" s="196"/>
      <c r="C432" s="14"/>
      <c r="D432" s="189" t="s">
        <v>248</v>
      </c>
      <c r="E432" s="197" t="s">
        <v>3</v>
      </c>
      <c r="F432" s="198" t="s">
        <v>925</v>
      </c>
      <c r="G432" s="14"/>
      <c r="H432" s="199">
        <v>-78.400000000000006</v>
      </c>
      <c r="I432" s="200"/>
      <c r="J432" s="14"/>
      <c r="K432" s="14"/>
      <c r="L432" s="196"/>
      <c r="M432" s="201"/>
      <c r="N432" s="202"/>
      <c r="O432" s="202"/>
      <c r="P432" s="202"/>
      <c r="Q432" s="202"/>
      <c r="R432" s="202"/>
      <c r="S432" s="202"/>
      <c r="T432" s="20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197" t="s">
        <v>248</v>
      </c>
      <c r="AU432" s="197" t="s">
        <v>86</v>
      </c>
      <c r="AV432" s="14" t="s">
        <v>86</v>
      </c>
      <c r="AW432" s="14" t="s">
        <v>33</v>
      </c>
      <c r="AX432" s="14" t="s">
        <v>73</v>
      </c>
      <c r="AY432" s="197" t="s">
        <v>239</v>
      </c>
    </row>
    <row r="433" s="13" customFormat="1">
      <c r="A433" s="13"/>
      <c r="B433" s="188"/>
      <c r="C433" s="13"/>
      <c r="D433" s="189" t="s">
        <v>248</v>
      </c>
      <c r="E433" s="190" t="s">
        <v>3</v>
      </c>
      <c r="F433" s="191" t="s">
        <v>910</v>
      </c>
      <c r="G433" s="13"/>
      <c r="H433" s="190" t="s">
        <v>3</v>
      </c>
      <c r="I433" s="192"/>
      <c r="J433" s="13"/>
      <c r="K433" s="13"/>
      <c r="L433" s="188"/>
      <c r="M433" s="193"/>
      <c r="N433" s="194"/>
      <c r="O433" s="194"/>
      <c r="P433" s="194"/>
      <c r="Q433" s="194"/>
      <c r="R433" s="194"/>
      <c r="S433" s="194"/>
      <c r="T433" s="195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190" t="s">
        <v>248</v>
      </c>
      <c r="AU433" s="190" t="s">
        <v>86</v>
      </c>
      <c r="AV433" s="13" t="s">
        <v>80</v>
      </c>
      <c r="AW433" s="13" t="s">
        <v>33</v>
      </c>
      <c r="AX433" s="13" t="s">
        <v>73</v>
      </c>
      <c r="AY433" s="190" t="s">
        <v>239</v>
      </c>
    </row>
    <row r="434" s="14" customFormat="1">
      <c r="A434" s="14"/>
      <c r="B434" s="196"/>
      <c r="C434" s="14"/>
      <c r="D434" s="189" t="s">
        <v>248</v>
      </c>
      <c r="E434" s="197" t="s">
        <v>3</v>
      </c>
      <c r="F434" s="198" t="s">
        <v>926</v>
      </c>
      <c r="G434" s="14"/>
      <c r="H434" s="199">
        <v>80.629000000000005</v>
      </c>
      <c r="I434" s="200"/>
      <c r="J434" s="14"/>
      <c r="K434" s="14"/>
      <c r="L434" s="196"/>
      <c r="M434" s="201"/>
      <c r="N434" s="202"/>
      <c r="O434" s="202"/>
      <c r="P434" s="202"/>
      <c r="Q434" s="202"/>
      <c r="R434" s="202"/>
      <c r="S434" s="202"/>
      <c r="T434" s="203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197" t="s">
        <v>248</v>
      </c>
      <c r="AU434" s="197" t="s">
        <v>86</v>
      </c>
      <c r="AV434" s="14" t="s">
        <v>86</v>
      </c>
      <c r="AW434" s="14" t="s">
        <v>33</v>
      </c>
      <c r="AX434" s="14" t="s">
        <v>73</v>
      </c>
      <c r="AY434" s="197" t="s">
        <v>239</v>
      </c>
    </row>
    <row r="435" s="14" customFormat="1">
      <c r="A435" s="14"/>
      <c r="B435" s="196"/>
      <c r="C435" s="14"/>
      <c r="D435" s="189" t="s">
        <v>248</v>
      </c>
      <c r="E435" s="197" t="s">
        <v>3</v>
      </c>
      <c r="F435" s="198" t="s">
        <v>927</v>
      </c>
      <c r="G435" s="14"/>
      <c r="H435" s="199">
        <v>2.9929999999999999</v>
      </c>
      <c r="I435" s="200"/>
      <c r="J435" s="14"/>
      <c r="K435" s="14"/>
      <c r="L435" s="196"/>
      <c r="M435" s="201"/>
      <c r="N435" s="202"/>
      <c r="O435" s="202"/>
      <c r="P435" s="202"/>
      <c r="Q435" s="202"/>
      <c r="R435" s="202"/>
      <c r="S435" s="202"/>
      <c r="T435" s="20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197" t="s">
        <v>248</v>
      </c>
      <c r="AU435" s="197" t="s">
        <v>86</v>
      </c>
      <c r="AV435" s="14" t="s">
        <v>86</v>
      </c>
      <c r="AW435" s="14" t="s">
        <v>33</v>
      </c>
      <c r="AX435" s="14" t="s">
        <v>73</v>
      </c>
      <c r="AY435" s="197" t="s">
        <v>239</v>
      </c>
    </row>
    <row r="436" s="14" customFormat="1">
      <c r="A436" s="14"/>
      <c r="B436" s="196"/>
      <c r="C436" s="14"/>
      <c r="D436" s="189" t="s">
        <v>248</v>
      </c>
      <c r="E436" s="197" t="s">
        <v>3</v>
      </c>
      <c r="F436" s="198" t="s">
        <v>928</v>
      </c>
      <c r="G436" s="14"/>
      <c r="H436" s="199">
        <v>-24.007999999999999</v>
      </c>
      <c r="I436" s="200"/>
      <c r="J436" s="14"/>
      <c r="K436" s="14"/>
      <c r="L436" s="196"/>
      <c r="M436" s="201"/>
      <c r="N436" s="202"/>
      <c r="O436" s="202"/>
      <c r="P436" s="202"/>
      <c r="Q436" s="202"/>
      <c r="R436" s="202"/>
      <c r="S436" s="202"/>
      <c r="T436" s="203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197" t="s">
        <v>248</v>
      </c>
      <c r="AU436" s="197" t="s">
        <v>86</v>
      </c>
      <c r="AV436" s="14" t="s">
        <v>86</v>
      </c>
      <c r="AW436" s="14" t="s">
        <v>33</v>
      </c>
      <c r="AX436" s="14" t="s">
        <v>73</v>
      </c>
      <c r="AY436" s="197" t="s">
        <v>239</v>
      </c>
    </row>
    <row r="437" s="13" customFormat="1">
      <c r="A437" s="13"/>
      <c r="B437" s="188"/>
      <c r="C437" s="13"/>
      <c r="D437" s="189" t="s">
        <v>248</v>
      </c>
      <c r="E437" s="190" t="s">
        <v>3</v>
      </c>
      <c r="F437" s="191" t="s">
        <v>914</v>
      </c>
      <c r="G437" s="13"/>
      <c r="H437" s="190" t="s">
        <v>3</v>
      </c>
      <c r="I437" s="192"/>
      <c r="J437" s="13"/>
      <c r="K437" s="13"/>
      <c r="L437" s="188"/>
      <c r="M437" s="193"/>
      <c r="N437" s="194"/>
      <c r="O437" s="194"/>
      <c r="P437" s="194"/>
      <c r="Q437" s="194"/>
      <c r="R437" s="194"/>
      <c r="S437" s="194"/>
      <c r="T437" s="195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190" t="s">
        <v>248</v>
      </c>
      <c r="AU437" s="190" t="s">
        <v>86</v>
      </c>
      <c r="AV437" s="13" t="s">
        <v>80</v>
      </c>
      <c r="AW437" s="13" t="s">
        <v>33</v>
      </c>
      <c r="AX437" s="13" t="s">
        <v>73</v>
      </c>
      <c r="AY437" s="190" t="s">
        <v>239</v>
      </c>
    </row>
    <row r="438" s="14" customFormat="1">
      <c r="A438" s="14"/>
      <c r="B438" s="196"/>
      <c r="C438" s="14"/>
      <c r="D438" s="189" t="s">
        <v>248</v>
      </c>
      <c r="E438" s="197" t="s">
        <v>3</v>
      </c>
      <c r="F438" s="198" t="s">
        <v>929</v>
      </c>
      <c r="G438" s="14"/>
      <c r="H438" s="199">
        <v>132.368</v>
      </c>
      <c r="I438" s="200"/>
      <c r="J438" s="14"/>
      <c r="K438" s="14"/>
      <c r="L438" s="196"/>
      <c r="M438" s="201"/>
      <c r="N438" s="202"/>
      <c r="O438" s="202"/>
      <c r="P438" s="202"/>
      <c r="Q438" s="202"/>
      <c r="R438" s="202"/>
      <c r="S438" s="202"/>
      <c r="T438" s="20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197" t="s">
        <v>248</v>
      </c>
      <c r="AU438" s="197" t="s">
        <v>86</v>
      </c>
      <c r="AV438" s="14" t="s">
        <v>86</v>
      </c>
      <c r="AW438" s="14" t="s">
        <v>33</v>
      </c>
      <c r="AX438" s="14" t="s">
        <v>73</v>
      </c>
      <c r="AY438" s="197" t="s">
        <v>239</v>
      </c>
    </row>
    <row r="439" s="14" customFormat="1">
      <c r="A439" s="14"/>
      <c r="B439" s="196"/>
      <c r="C439" s="14"/>
      <c r="D439" s="189" t="s">
        <v>248</v>
      </c>
      <c r="E439" s="197" t="s">
        <v>3</v>
      </c>
      <c r="F439" s="198" t="s">
        <v>930</v>
      </c>
      <c r="G439" s="14"/>
      <c r="H439" s="199">
        <v>3.105</v>
      </c>
      <c r="I439" s="200"/>
      <c r="J439" s="14"/>
      <c r="K439" s="14"/>
      <c r="L439" s="196"/>
      <c r="M439" s="201"/>
      <c r="N439" s="202"/>
      <c r="O439" s="202"/>
      <c r="P439" s="202"/>
      <c r="Q439" s="202"/>
      <c r="R439" s="202"/>
      <c r="S439" s="202"/>
      <c r="T439" s="203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197" t="s">
        <v>248</v>
      </c>
      <c r="AU439" s="197" t="s">
        <v>86</v>
      </c>
      <c r="AV439" s="14" t="s">
        <v>86</v>
      </c>
      <c r="AW439" s="14" t="s">
        <v>33</v>
      </c>
      <c r="AX439" s="14" t="s">
        <v>73</v>
      </c>
      <c r="AY439" s="197" t="s">
        <v>239</v>
      </c>
    </row>
    <row r="440" s="14" customFormat="1">
      <c r="A440" s="14"/>
      <c r="B440" s="196"/>
      <c r="C440" s="14"/>
      <c r="D440" s="189" t="s">
        <v>248</v>
      </c>
      <c r="E440" s="197" t="s">
        <v>3</v>
      </c>
      <c r="F440" s="198" t="s">
        <v>931</v>
      </c>
      <c r="G440" s="14"/>
      <c r="H440" s="199">
        <v>-20.018999999999998</v>
      </c>
      <c r="I440" s="200"/>
      <c r="J440" s="14"/>
      <c r="K440" s="14"/>
      <c r="L440" s="196"/>
      <c r="M440" s="201"/>
      <c r="N440" s="202"/>
      <c r="O440" s="202"/>
      <c r="P440" s="202"/>
      <c r="Q440" s="202"/>
      <c r="R440" s="202"/>
      <c r="S440" s="202"/>
      <c r="T440" s="203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197" t="s">
        <v>248</v>
      </c>
      <c r="AU440" s="197" t="s">
        <v>86</v>
      </c>
      <c r="AV440" s="14" t="s">
        <v>86</v>
      </c>
      <c r="AW440" s="14" t="s">
        <v>33</v>
      </c>
      <c r="AX440" s="14" t="s">
        <v>73</v>
      </c>
      <c r="AY440" s="197" t="s">
        <v>239</v>
      </c>
    </row>
    <row r="441" s="13" customFormat="1">
      <c r="A441" s="13"/>
      <c r="B441" s="188"/>
      <c r="C441" s="13"/>
      <c r="D441" s="189" t="s">
        <v>248</v>
      </c>
      <c r="E441" s="190" t="s">
        <v>3</v>
      </c>
      <c r="F441" s="191" t="s">
        <v>918</v>
      </c>
      <c r="G441" s="13"/>
      <c r="H441" s="190" t="s">
        <v>3</v>
      </c>
      <c r="I441" s="192"/>
      <c r="J441" s="13"/>
      <c r="K441" s="13"/>
      <c r="L441" s="188"/>
      <c r="M441" s="193"/>
      <c r="N441" s="194"/>
      <c r="O441" s="194"/>
      <c r="P441" s="194"/>
      <c r="Q441" s="194"/>
      <c r="R441" s="194"/>
      <c r="S441" s="194"/>
      <c r="T441" s="195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190" t="s">
        <v>248</v>
      </c>
      <c r="AU441" s="190" t="s">
        <v>86</v>
      </c>
      <c r="AV441" s="13" t="s">
        <v>80</v>
      </c>
      <c r="AW441" s="13" t="s">
        <v>33</v>
      </c>
      <c r="AX441" s="13" t="s">
        <v>73</v>
      </c>
      <c r="AY441" s="190" t="s">
        <v>239</v>
      </c>
    </row>
    <row r="442" s="14" customFormat="1">
      <c r="A442" s="14"/>
      <c r="B442" s="196"/>
      <c r="C442" s="14"/>
      <c r="D442" s="189" t="s">
        <v>248</v>
      </c>
      <c r="E442" s="197" t="s">
        <v>3</v>
      </c>
      <c r="F442" s="198" t="s">
        <v>932</v>
      </c>
      <c r="G442" s="14"/>
      <c r="H442" s="199">
        <v>165.28100000000001</v>
      </c>
      <c r="I442" s="200"/>
      <c r="J442" s="14"/>
      <c r="K442" s="14"/>
      <c r="L442" s="196"/>
      <c r="M442" s="201"/>
      <c r="N442" s="202"/>
      <c r="O442" s="202"/>
      <c r="P442" s="202"/>
      <c r="Q442" s="202"/>
      <c r="R442" s="202"/>
      <c r="S442" s="202"/>
      <c r="T442" s="20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197" t="s">
        <v>248</v>
      </c>
      <c r="AU442" s="197" t="s">
        <v>86</v>
      </c>
      <c r="AV442" s="14" t="s">
        <v>86</v>
      </c>
      <c r="AW442" s="14" t="s">
        <v>33</v>
      </c>
      <c r="AX442" s="14" t="s">
        <v>73</v>
      </c>
      <c r="AY442" s="197" t="s">
        <v>239</v>
      </c>
    </row>
    <row r="443" s="14" customFormat="1">
      <c r="A443" s="14"/>
      <c r="B443" s="196"/>
      <c r="C443" s="14"/>
      <c r="D443" s="189" t="s">
        <v>248</v>
      </c>
      <c r="E443" s="197" t="s">
        <v>3</v>
      </c>
      <c r="F443" s="198" t="s">
        <v>930</v>
      </c>
      <c r="G443" s="14"/>
      <c r="H443" s="199">
        <v>3.105</v>
      </c>
      <c r="I443" s="200"/>
      <c r="J443" s="14"/>
      <c r="K443" s="14"/>
      <c r="L443" s="196"/>
      <c r="M443" s="201"/>
      <c r="N443" s="202"/>
      <c r="O443" s="202"/>
      <c r="P443" s="202"/>
      <c r="Q443" s="202"/>
      <c r="R443" s="202"/>
      <c r="S443" s="202"/>
      <c r="T443" s="20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197" t="s">
        <v>248</v>
      </c>
      <c r="AU443" s="197" t="s">
        <v>86</v>
      </c>
      <c r="AV443" s="14" t="s">
        <v>86</v>
      </c>
      <c r="AW443" s="14" t="s">
        <v>33</v>
      </c>
      <c r="AX443" s="14" t="s">
        <v>73</v>
      </c>
      <c r="AY443" s="197" t="s">
        <v>239</v>
      </c>
    </row>
    <row r="444" s="14" customFormat="1">
      <c r="A444" s="14"/>
      <c r="B444" s="196"/>
      <c r="C444" s="14"/>
      <c r="D444" s="189" t="s">
        <v>248</v>
      </c>
      <c r="E444" s="197" t="s">
        <v>3</v>
      </c>
      <c r="F444" s="198" t="s">
        <v>931</v>
      </c>
      <c r="G444" s="14"/>
      <c r="H444" s="199">
        <v>-20.018999999999998</v>
      </c>
      <c r="I444" s="200"/>
      <c r="J444" s="14"/>
      <c r="K444" s="14"/>
      <c r="L444" s="196"/>
      <c r="M444" s="201"/>
      <c r="N444" s="202"/>
      <c r="O444" s="202"/>
      <c r="P444" s="202"/>
      <c r="Q444" s="202"/>
      <c r="R444" s="202"/>
      <c r="S444" s="202"/>
      <c r="T444" s="203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197" t="s">
        <v>248</v>
      </c>
      <c r="AU444" s="197" t="s">
        <v>86</v>
      </c>
      <c r="AV444" s="14" t="s">
        <v>86</v>
      </c>
      <c r="AW444" s="14" t="s">
        <v>33</v>
      </c>
      <c r="AX444" s="14" t="s">
        <v>73</v>
      </c>
      <c r="AY444" s="197" t="s">
        <v>239</v>
      </c>
    </row>
    <row r="445" s="13" customFormat="1">
      <c r="A445" s="13"/>
      <c r="B445" s="188"/>
      <c r="C445" s="13"/>
      <c r="D445" s="189" t="s">
        <v>248</v>
      </c>
      <c r="E445" s="190" t="s">
        <v>3</v>
      </c>
      <c r="F445" s="191" t="s">
        <v>933</v>
      </c>
      <c r="G445" s="13"/>
      <c r="H445" s="190" t="s">
        <v>3</v>
      </c>
      <c r="I445" s="192"/>
      <c r="J445" s="13"/>
      <c r="K445" s="13"/>
      <c r="L445" s="188"/>
      <c r="M445" s="193"/>
      <c r="N445" s="194"/>
      <c r="O445" s="194"/>
      <c r="P445" s="194"/>
      <c r="Q445" s="194"/>
      <c r="R445" s="194"/>
      <c r="S445" s="194"/>
      <c r="T445" s="195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190" t="s">
        <v>248</v>
      </c>
      <c r="AU445" s="190" t="s">
        <v>86</v>
      </c>
      <c r="AV445" s="13" t="s">
        <v>80</v>
      </c>
      <c r="AW445" s="13" t="s">
        <v>33</v>
      </c>
      <c r="AX445" s="13" t="s">
        <v>73</v>
      </c>
      <c r="AY445" s="190" t="s">
        <v>239</v>
      </c>
    </row>
    <row r="446" s="14" customFormat="1">
      <c r="A446" s="14"/>
      <c r="B446" s="196"/>
      <c r="C446" s="14"/>
      <c r="D446" s="189" t="s">
        <v>248</v>
      </c>
      <c r="E446" s="197" t="s">
        <v>3</v>
      </c>
      <c r="F446" s="198" t="s">
        <v>934</v>
      </c>
      <c r="G446" s="14"/>
      <c r="H446" s="199">
        <v>89.463999999999999</v>
      </c>
      <c r="I446" s="200"/>
      <c r="J446" s="14"/>
      <c r="K446" s="14"/>
      <c r="L446" s="196"/>
      <c r="M446" s="201"/>
      <c r="N446" s="202"/>
      <c r="O446" s="202"/>
      <c r="P446" s="202"/>
      <c r="Q446" s="202"/>
      <c r="R446" s="202"/>
      <c r="S446" s="202"/>
      <c r="T446" s="203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197" t="s">
        <v>248</v>
      </c>
      <c r="AU446" s="197" t="s">
        <v>86</v>
      </c>
      <c r="AV446" s="14" t="s">
        <v>86</v>
      </c>
      <c r="AW446" s="14" t="s">
        <v>33</v>
      </c>
      <c r="AX446" s="14" t="s">
        <v>73</v>
      </c>
      <c r="AY446" s="197" t="s">
        <v>239</v>
      </c>
    </row>
    <row r="447" s="14" customFormat="1">
      <c r="A447" s="14"/>
      <c r="B447" s="196"/>
      <c r="C447" s="14"/>
      <c r="D447" s="189" t="s">
        <v>248</v>
      </c>
      <c r="E447" s="197" t="s">
        <v>3</v>
      </c>
      <c r="F447" s="198" t="s">
        <v>935</v>
      </c>
      <c r="G447" s="14"/>
      <c r="H447" s="199">
        <v>1.9950000000000001</v>
      </c>
      <c r="I447" s="200"/>
      <c r="J447" s="14"/>
      <c r="K447" s="14"/>
      <c r="L447" s="196"/>
      <c r="M447" s="201"/>
      <c r="N447" s="202"/>
      <c r="O447" s="202"/>
      <c r="P447" s="202"/>
      <c r="Q447" s="202"/>
      <c r="R447" s="202"/>
      <c r="S447" s="202"/>
      <c r="T447" s="20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197" t="s">
        <v>248</v>
      </c>
      <c r="AU447" s="197" t="s">
        <v>86</v>
      </c>
      <c r="AV447" s="14" t="s">
        <v>86</v>
      </c>
      <c r="AW447" s="14" t="s">
        <v>33</v>
      </c>
      <c r="AX447" s="14" t="s">
        <v>73</v>
      </c>
      <c r="AY447" s="197" t="s">
        <v>239</v>
      </c>
    </row>
    <row r="448" s="14" customFormat="1">
      <c r="A448" s="14"/>
      <c r="B448" s="196"/>
      <c r="C448" s="14"/>
      <c r="D448" s="189" t="s">
        <v>248</v>
      </c>
      <c r="E448" s="197" t="s">
        <v>3</v>
      </c>
      <c r="F448" s="198" t="s">
        <v>936</v>
      </c>
      <c r="G448" s="14"/>
      <c r="H448" s="199">
        <v>-20.338999999999999</v>
      </c>
      <c r="I448" s="200"/>
      <c r="J448" s="14"/>
      <c r="K448" s="14"/>
      <c r="L448" s="196"/>
      <c r="M448" s="201"/>
      <c r="N448" s="202"/>
      <c r="O448" s="202"/>
      <c r="P448" s="202"/>
      <c r="Q448" s="202"/>
      <c r="R448" s="202"/>
      <c r="S448" s="202"/>
      <c r="T448" s="20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197" t="s">
        <v>248</v>
      </c>
      <c r="AU448" s="197" t="s">
        <v>86</v>
      </c>
      <c r="AV448" s="14" t="s">
        <v>86</v>
      </c>
      <c r="AW448" s="14" t="s">
        <v>33</v>
      </c>
      <c r="AX448" s="14" t="s">
        <v>73</v>
      </c>
      <c r="AY448" s="197" t="s">
        <v>239</v>
      </c>
    </row>
    <row r="449" s="13" customFormat="1">
      <c r="A449" s="13"/>
      <c r="B449" s="188"/>
      <c r="C449" s="13"/>
      <c r="D449" s="189" t="s">
        <v>248</v>
      </c>
      <c r="E449" s="190" t="s">
        <v>3</v>
      </c>
      <c r="F449" s="191" t="s">
        <v>937</v>
      </c>
      <c r="G449" s="13"/>
      <c r="H449" s="190" t="s">
        <v>3</v>
      </c>
      <c r="I449" s="192"/>
      <c r="J449" s="13"/>
      <c r="K449" s="13"/>
      <c r="L449" s="188"/>
      <c r="M449" s="193"/>
      <c r="N449" s="194"/>
      <c r="O449" s="194"/>
      <c r="P449" s="194"/>
      <c r="Q449" s="194"/>
      <c r="R449" s="194"/>
      <c r="S449" s="194"/>
      <c r="T449" s="195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190" t="s">
        <v>248</v>
      </c>
      <c r="AU449" s="190" t="s">
        <v>86</v>
      </c>
      <c r="AV449" s="13" t="s">
        <v>80</v>
      </c>
      <c r="AW449" s="13" t="s">
        <v>33</v>
      </c>
      <c r="AX449" s="13" t="s">
        <v>73</v>
      </c>
      <c r="AY449" s="190" t="s">
        <v>239</v>
      </c>
    </row>
    <row r="450" s="14" customFormat="1">
      <c r="A450" s="14"/>
      <c r="B450" s="196"/>
      <c r="C450" s="14"/>
      <c r="D450" s="189" t="s">
        <v>248</v>
      </c>
      <c r="E450" s="197" t="s">
        <v>3</v>
      </c>
      <c r="F450" s="198" t="s">
        <v>938</v>
      </c>
      <c r="G450" s="14"/>
      <c r="H450" s="199">
        <v>86.707999999999998</v>
      </c>
      <c r="I450" s="200"/>
      <c r="J450" s="14"/>
      <c r="K450" s="14"/>
      <c r="L450" s="196"/>
      <c r="M450" s="201"/>
      <c r="N450" s="202"/>
      <c r="O450" s="202"/>
      <c r="P450" s="202"/>
      <c r="Q450" s="202"/>
      <c r="R450" s="202"/>
      <c r="S450" s="202"/>
      <c r="T450" s="20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197" t="s">
        <v>248</v>
      </c>
      <c r="AU450" s="197" t="s">
        <v>86</v>
      </c>
      <c r="AV450" s="14" t="s">
        <v>86</v>
      </c>
      <c r="AW450" s="14" t="s">
        <v>33</v>
      </c>
      <c r="AX450" s="14" t="s">
        <v>73</v>
      </c>
      <c r="AY450" s="197" t="s">
        <v>239</v>
      </c>
    </row>
    <row r="451" s="14" customFormat="1">
      <c r="A451" s="14"/>
      <c r="B451" s="196"/>
      <c r="C451" s="14"/>
      <c r="D451" s="189" t="s">
        <v>248</v>
      </c>
      <c r="E451" s="197" t="s">
        <v>3</v>
      </c>
      <c r="F451" s="198" t="s">
        <v>939</v>
      </c>
      <c r="G451" s="14"/>
      <c r="H451" s="199">
        <v>1.5600000000000001</v>
      </c>
      <c r="I451" s="200"/>
      <c r="J451" s="14"/>
      <c r="K451" s="14"/>
      <c r="L451" s="196"/>
      <c r="M451" s="201"/>
      <c r="N451" s="202"/>
      <c r="O451" s="202"/>
      <c r="P451" s="202"/>
      <c r="Q451" s="202"/>
      <c r="R451" s="202"/>
      <c r="S451" s="202"/>
      <c r="T451" s="20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197" t="s">
        <v>248</v>
      </c>
      <c r="AU451" s="197" t="s">
        <v>86</v>
      </c>
      <c r="AV451" s="14" t="s">
        <v>86</v>
      </c>
      <c r="AW451" s="14" t="s">
        <v>33</v>
      </c>
      <c r="AX451" s="14" t="s">
        <v>73</v>
      </c>
      <c r="AY451" s="197" t="s">
        <v>239</v>
      </c>
    </row>
    <row r="452" s="14" customFormat="1">
      <c r="A452" s="14"/>
      <c r="B452" s="196"/>
      <c r="C452" s="14"/>
      <c r="D452" s="189" t="s">
        <v>248</v>
      </c>
      <c r="E452" s="197" t="s">
        <v>3</v>
      </c>
      <c r="F452" s="198" t="s">
        <v>940</v>
      </c>
      <c r="G452" s="14"/>
      <c r="H452" s="199">
        <v>-9.9459999999999997</v>
      </c>
      <c r="I452" s="200"/>
      <c r="J452" s="14"/>
      <c r="K452" s="14"/>
      <c r="L452" s="196"/>
      <c r="M452" s="201"/>
      <c r="N452" s="202"/>
      <c r="O452" s="202"/>
      <c r="P452" s="202"/>
      <c r="Q452" s="202"/>
      <c r="R452" s="202"/>
      <c r="S452" s="202"/>
      <c r="T452" s="20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197" t="s">
        <v>248</v>
      </c>
      <c r="AU452" s="197" t="s">
        <v>86</v>
      </c>
      <c r="AV452" s="14" t="s">
        <v>86</v>
      </c>
      <c r="AW452" s="14" t="s">
        <v>33</v>
      </c>
      <c r="AX452" s="14" t="s">
        <v>73</v>
      </c>
      <c r="AY452" s="197" t="s">
        <v>239</v>
      </c>
    </row>
    <row r="453" s="13" customFormat="1">
      <c r="A453" s="13"/>
      <c r="B453" s="188"/>
      <c r="C453" s="13"/>
      <c r="D453" s="189" t="s">
        <v>248</v>
      </c>
      <c r="E453" s="190" t="s">
        <v>3</v>
      </c>
      <c r="F453" s="191" t="s">
        <v>941</v>
      </c>
      <c r="G453" s="13"/>
      <c r="H453" s="190" t="s">
        <v>3</v>
      </c>
      <c r="I453" s="192"/>
      <c r="J453" s="13"/>
      <c r="K453" s="13"/>
      <c r="L453" s="188"/>
      <c r="M453" s="193"/>
      <c r="N453" s="194"/>
      <c r="O453" s="194"/>
      <c r="P453" s="194"/>
      <c r="Q453" s="194"/>
      <c r="R453" s="194"/>
      <c r="S453" s="194"/>
      <c r="T453" s="195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190" t="s">
        <v>248</v>
      </c>
      <c r="AU453" s="190" t="s">
        <v>86</v>
      </c>
      <c r="AV453" s="13" t="s">
        <v>80</v>
      </c>
      <c r="AW453" s="13" t="s">
        <v>33</v>
      </c>
      <c r="AX453" s="13" t="s">
        <v>73</v>
      </c>
      <c r="AY453" s="190" t="s">
        <v>239</v>
      </c>
    </row>
    <row r="454" s="14" customFormat="1">
      <c r="A454" s="14"/>
      <c r="B454" s="196"/>
      <c r="C454" s="14"/>
      <c r="D454" s="189" t="s">
        <v>248</v>
      </c>
      <c r="E454" s="197" t="s">
        <v>3</v>
      </c>
      <c r="F454" s="198" t="s">
        <v>942</v>
      </c>
      <c r="G454" s="14"/>
      <c r="H454" s="199">
        <v>87.662000000000006</v>
      </c>
      <c r="I454" s="200"/>
      <c r="J454" s="14"/>
      <c r="K454" s="14"/>
      <c r="L454" s="196"/>
      <c r="M454" s="201"/>
      <c r="N454" s="202"/>
      <c r="O454" s="202"/>
      <c r="P454" s="202"/>
      <c r="Q454" s="202"/>
      <c r="R454" s="202"/>
      <c r="S454" s="202"/>
      <c r="T454" s="20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197" t="s">
        <v>248</v>
      </c>
      <c r="AU454" s="197" t="s">
        <v>86</v>
      </c>
      <c r="AV454" s="14" t="s">
        <v>86</v>
      </c>
      <c r="AW454" s="14" t="s">
        <v>33</v>
      </c>
      <c r="AX454" s="14" t="s">
        <v>73</v>
      </c>
      <c r="AY454" s="197" t="s">
        <v>239</v>
      </c>
    </row>
    <row r="455" s="14" customFormat="1">
      <c r="A455" s="14"/>
      <c r="B455" s="196"/>
      <c r="C455" s="14"/>
      <c r="D455" s="189" t="s">
        <v>248</v>
      </c>
      <c r="E455" s="197" t="s">
        <v>3</v>
      </c>
      <c r="F455" s="198" t="s">
        <v>943</v>
      </c>
      <c r="G455" s="14"/>
      <c r="H455" s="199">
        <v>2.0699999999999998</v>
      </c>
      <c r="I455" s="200"/>
      <c r="J455" s="14"/>
      <c r="K455" s="14"/>
      <c r="L455" s="196"/>
      <c r="M455" s="201"/>
      <c r="N455" s="202"/>
      <c r="O455" s="202"/>
      <c r="P455" s="202"/>
      <c r="Q455" s="202"/>
      <c r="R455" s="202"/>
      <c r="S455" s="202"/>
      <c r="T455" s="20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197" t="s">
        <v>248</v>
      </c>
      <c r="AU455" s="197" t="s">
        <v>86</v>
      </c>
      <c r="AV455" s="14" t="s">
        <v>86</v>
      </c>
      <c r="AW455" s="14" t="s">
        <v>33</v>
      </c>
      <c r="AX455" s="14" t="s">
        <v>73</v>
      </c>
      <c r="AY455" s="197" t="s">
        <v>239</v>
      </c>
    </row>
    <row r="456" s="14" customFormat="1">
      <c r="A456" s="14"/>
      <c r="B456" s="196"/>
      <c r="C456" s="14"/>
      <c r="D456" s="189" t="s">
        <v>248</v>
      </c>
      <c r="E456" s="197" t="s">
        <v>3</v>
      </c>
      <c r="F456" s="198" t="s">
        <v>944</v>
      </c>
      <c r="G456" s="14"/>
      <c r="H456" s="199">
        <v>-13.346</v>
      </c>
      <c r="I456" s="200"/>
      <c r="J456" s="14"/>
      <c r="K456" s="14"/>
      <c r="L456" s="196"/>
      <c r="M456" s="201"/>
      <c r="N456" s="202"/>
      <c r="O456" s="202"/>
      <c r="P456" s="202"/>
      <c r="Q456" s="202"/>
      <c r="R456" s="202"/>
      <c r="S456" s="202"/>
      <c r="T456" s="203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197" t="s">
        <v>248</v>
      </c>
      <c r="AU456" s="197" t="s">
        <v>86</v>
      </c>
      <c r="AV456" s="14" t="s">
        <v>86</v>
      </c>
      <c r="AW456" s="14" t="s">
        <v>33</v>
      </c>
      <c r="AX456" s="14" t="s">
        <v>73</v>
      </c>
      <c r="AY456" s="197" t="s">
        <v>239</v>
      </c>
    </row>
    <row r="457" s="13" customFormat="1">
      <c r="A457" s="13"/>
      <c r="B457" s="188"/>
      <c r="C457" s="13"/>
      <c r="D457" s="189" t="s">
        <v>248</v>
      </c>
      <c r="E457" s="190" t="s">
        <v>3</v>
      </c>
      <c r="F457" s="191" t="s">
        <v>945</v>
      </c>
      <c r="G457" s="13"/>
      <c r="H457" s="190" t="s">
        <v>3</v>
      </c>
      <c r="I457" s="192"/>
      <c r="J457" s="13"/>
      <c r="K457" s="13"/>
      <c r="L457" s="188"/>
      <c r="M457" s="193"/>
      <c r="N457" s="194"/>
      <c r="O457" s="194"/>
      <c r="P457" s="194"/>
      <c r="Q457" s="194"/>
      <c r="R457" s="194"/>
      <c r="S457" s="194"/>
      <c r="T457" s="195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190" t="s">
        <v>248</v>
      </c>
      <c r="AU457" s="190" t="s">
        <v>86</v>
      </c>
      <c r="AV457" s="13" t="s">
        <v>80</v>
      </c>
      <c r="AW457" s="13" t="s">
        <v>33</v>
      </c>
      <c r="AX457" s="13" t="s">
        <v>73</v>
      </c>
      <c r="AY457" s="190" t="s">
        <v>239</v>
      </c>
    </row>
    <row r="458" s="14" customFormat="1">
      <c r="A458" s="14"/>
      <c r="B458" s="196"/>
      <c r="C458" s="14"/>
      <c r="D458" s="189" t="s">
        <v>248</v>
      </c>
      <c r="E458" s="197" t="s">
        <v>3</v>
      </c>
      <c r="F458" s="198" t="s">
        <v>946</v>
      </c>
      <c r="G458" s="14"/>
      <c r="H458" s="199">
        <v>110.081</v>
      </c>
      <c r="I458" s="200"/>
      <c r="J458" s="14"/>
      <c r="K458" s="14"/>
      <c r="L458" s="196"/>
      <c r="M458" s="201"/>
      <c r="N458" s="202"/>
      <c r="O458" s="202"/>
      <c r="P458" s="202"/>
      <c r="Q458" s="202"/>
      <c r="R458" s="202"/>
      <c r="S458" s="202"/>
      <c r="T458" s="20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197" t="s">
        <v>248</v>
      </c>
      <c r="AU458" s="197" t="s">
        <v>86</v>
      </c>
      <c r="AV458" s="14" t="s">
        <v>86</v>
      </c>
      <c r="AW458" s="14" t="s">
        <v>33</v>
      </c>
      <c r="AX458" s="14" t="s">
        <v>73</v>
      </c>
      <c r="AY458" s="197" t="s">
        <v>239</v>
      </c>
    </row>
    <row r="459" s="14" customFormat="1">
      <c r="A459" s="14"/>
      <c r="B459" s="196"/>
      <c r="C459" s="14"/>
      <c r="D459" s="189" t="s">
        <v>248</v>
      </c>
      <c r="E459" s="197" t="s">
        <v>3</v>
      </c>
      <c r="F459" s="198" t="s">
        <v>943</v>
      </c>
      <c r="G459" s="14"/>
      <c r="H459" s="199">
        <v>2.0699999999999998</v>
      </c>
      <c r="I459" s="200"/>
      <c r="J459" s="14"/>
      <c r="K459" s="14"/>
      <c r="L459" s="196"/>
      <c r="M459" s="201"/>
      <c r="N459" s="202"/>
      <c r="O459" s="202"/>
      <c r="P459" s="202"/>
      <c r="Q459" s="202"/>
      <c r="R459" s="202"/>
      <c r="S459" s="202"/>
      <c r="T459" s="203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197" t="s">
        <v>248</v>
      </c>
      <c r="AU459" s="197" t="s">
        <v>86</v>
      </c>
      <c r="AV459" s="14" t="s">
        <v>86</v>
      </c>
      <c r="AW459" s="14" t="s">
        <v>33</v>
      </c>
      <c r="AX459" s="14" t="s">
        <v>73</v>
      </c>
      <c r="AY459" s="197" t="s">
        <v>239</v>
      </c>
    </row>
    <row r="460" s="14" customFormat="1">
      <c r="A460" s="14"/>
      <c r="B460" s="196"/>
      <c r="C460" s="14"/>
      <c r="D460" s="189" t="s">
        <v>248</v>
      </c>
      <c r="E460" s="197" t="s">
        <v>3</v>
      </c>
      <c r="F460" s="198" t="s">
        <v>944</v>
      </c>
      <c r="G460" s="14"/>
      <c r="H460" s="199">
        <v>-13.346</v>
      </c>
      <c r="I460" s="200"/>
      <c r="J460" s="14"/>
      <c r="K460" s="14"/>
      <c r="L460" s="196"/>
      <c r="M460" s="201"/>
      <c r="N460" s="202"/>
      <c r="O460" s="202"/>
      <c r="P460" s="202"/>
      <c r="Q460" s="202"/>
      <c r="R460" s="202"/>
      <c r="S460" s="202"/>
      <c r="T460" s="20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197" t="s">
        <v>248</v>
      </c>
      <c r="AU460" s="197" t="s">
        <v>86</v>
      </c>
      <c r="AV460" s="14" t="s">
        <v>86</v>
      </c>
      <c r="AW460" s="14" t="s">
        <v>33</v>
      </c>
      <c r="AX460" s="14" t="s">
        <v>73</v>
      </c>
      <c r="AY460" s="197" t="s">
        <v>239</v>
      </c>
    </row>
    <row r="461" s="16" customFormat="1">
      <c r="A461" s="16"/>
      <c r="B461" s="239"/>
      <c r="C461" s="16"/>
      <c r="D461" s="189" t="s">
        <v>248</v>
      </c>
      <c r="E461" s="240" t="s">
        <v>3</v>
      </c>
      <c r="F461" s="241" t="s">
        <v>695</v>
      </c>
      <c r="G461" s="16"/>
      <c r="H461" s="242">
        <v>1321.636</v>
      </c>
      <c r="I461" s="243"/>
      <c r="J461" s="16"/>
      <c r="K461" s="16"/>
      <c r="L461" s="239"/>
      <c r="M461" s="244"/>
      <c r="N461" s="245"/>
      <c r="O461" s="245"/>
      <c r="P461" s="245"/>
      <c r="Q461" s="245"/>
      <c r="R461" s="245"/>
      <c r="S461" s="245"/>
      <c r="T461" s="24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T461" s="240" t="s">
        <v>248</v>
      </c>
      <c r="AU461" s="240" t="s">
        <v>86</v>
      </c>
      <c r="AV461" s="16" t="s">
        <v>117</v>
      </c>
      <c r="AW461" s="16" t="s">
        <v>33</v>
      </c>
      <c r="AX461" s="16" t="s">
        <v>73</v>
      </c>
      <c r="AY461" s="240" t="s">
        <v>239</v>
      </c>
    </row>
    <row r="462" s="13" customFormat="1">
      <c r="A462" s="13"/>
      <c r="B462" s="188"/>
      <c r="C462" s="13"/>
      <c r="D462" s="189" t="s">
        <v>248</v>
      </c>
      <c r="E462" s="190" t="s">
        <v>3</v>
      </c>
      <c r="F462" s="191" t="s">
        <v>701</v>
      </c>
      <c r="G462" s="13"/>
      <c r="H462" s="190" t="s">
        <v>3</v>
      </c>
      <c r="I462" s="192"/>
      <c r="J462" s="13"/>
      <c r="K462" s="13"/>
      <c r="L462" s="188"/>
      <c r="M462" s="193"/>
      <c r="N462" s="194"/>
      <c r="O462" s="194"/>
      <c r="P462" s="194"/>
      <c r="Q462" s="194"/>
      <c r="R462" s="194"/>
      <c r="S462" s="194"/>
      <c r="T462" s="195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190" t="s">
        <v>248</v>
      </c>
      <c r="AU462" s="190" t="s">
        <v>86</v>
      </c>
      <c r="AV462" s="13" t="s">
        <v>80</v>
      </c>
      <c r="AW462" s="13" t="s">
        <v>33</v>
      </c>
      <c r="AX462" s="13" t="s">
        <v>73</v>
      </c>
      <c r="AY462" s="190" t="s">
        <v>239</v>
      </c>
    </row>
    <row r="463" s="13" customFormat="1">
      <c r="A463" s="13"/>
      <c r="B463" s="188"/>
      <c r="C463" s="13"/>
      <c r="D463" s="189" t="s">
        <v>248</v>
      </c>
      <c r="E463" s="190" t="s">
        <v>3</v>
      </c>
      <c r="F463" s="191" t="s">
        <v>902</v>
      </c>
      <c r="G463" s="13"/>
      <c r="H463" s="190" t="s">
        <v>3</v>
      </c>
      <c r="I463" s="192"/>
      <c r="J463" s="13"/>
      <c r="K463" s="13"/>
      <c r="L463" s="188"/>
      <c r="M463" s="193"/>
      <c r="N463" s="194"/>
      <c r="O463" s="194"/>
      <c r="P463" s="194"/>
      <c r="Q463" s="194"/>
      <c r="R463" s="194"/>
      <c r="S463" s="194"/>
      <c r="T463" s="195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0" t="s">
        <v>248</v>
      </c>
      <c r="AU463" s="190" t="s">
        <v>86</v>
      </c>
      <c r="AV463" s="13" t="s">
        <v>80</v>
      </c>
      <c r="AW463" s="13" t="s">
        <v>33</v>
      </c>
      <c r="AX463" s="13" t="s">
        <v>73</v>
      </c>
      <c r="AY463" s="190" t="s">
        <v>239</v>
      </c>
    </row>
    <row r="464" s="14" customFormat="1">
      <c r="A464" s="14"/>
      <c r="B464" s="196"/>
      <c r="C464" s="14"/>
      <c r="D464" s="189" t="s">
        <v>248</v>
      </c>
      <c r="E464" s="197" t="s">
        <v>3</v>
      </c>
      <c r="F464" s="198" t="s">
        <v>947</v>
      </c>
      <c r="G464" s="14"/>
      <c r="H464" s="199">
        <v>180.06299999999999</v>
      </c>
      <c r="I464" s="200"/>
      <c r="J464" s="14"/>
      <c r="K464" s="14"/>
      <c r="L464" s="196"/>
      <c r="M464" s="201"/>
      <c r="N464" s="202"/>
      <c r="O464" s="202"/>
      <c r="P464" s="202"/>
      <c r="Q464" s="202"/>
      <c r="R464" s="202"/>
      <c r="S464" s="202"/>
      <c r="T464" s="203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197" t="s">
        <v>248</v>
      </c>
      <c r="AU464" s="197" t="s">
        <v>86</v>
      </c>
      <c r="AV464" s="14" t="s">
        <v>86</v>
      </c>
      <c r="AW464" s="14" t="s">
        <v>33</v>
      </c>
      <c r="AX464" s="14" t="s">
        <v>73</v>
      </c>
      <c r="AY464" s="197" t="s">
        <v>239</v>
      </c>
    </row>
    <row r="465" s="14" customFormat="1">
      <c r="A465" s="14"/>
      <c r="B465" s="196"/>
      <c r="C465" s="14"/>
      <c r="D465" s="189" t="s">
        <v>248</v>
      </c>
      <c r="E465" s="197" t="s">
        <v>3</v>
      </c>
      <c r="F465" s="198" t="s">
        <v>948</v>
      </c>
      <c r="G465" s="14"/>
      <c r="H465" s="199">
        <v>8.3249999999999993</v>
      </c>
      <c r="I465" s="200"/>
      <c r="J465" s="14"/>
      <c r="K465" s="14"/>
      <c r="L465" s="196"/>
      <c r="M465" s="201"/>
      <c r="N465" s="202"/>
      <c r="O465" s="202"/>
      <c r="P465" s="202"/>
      <c r="Q465" s="202"/>
      <c r="R465" s="202"/>
      <c r="S465" s="202"/>
      <c r="T465" s="203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197" t="s">
        <v>248</v>
      </c>
      <c r="AU465" s="197" t="s">
        <v>86</v>
      </c>
      <c r="AV465" s="14" t="s">
        <v>86</v>
      </c>
      <c r="AW465" s="14" t="s">
        <v>33</v>
      </c>
      <c r="AX465" s="14" t="s">
        <v>73</v>
      </c>
      <c r="AY465" s="197" t="s">
        <v>239</v>
      </c>
    </row>
    <row r="466" s="14" customFormat="1">
      <c r="A466" s="14"/>
      <c r="B466" s="196"/>
      <c r="C466" s="14"/>
      <c r="D466" s="189" t="s">
        <v>248</v>
      </c>
      <c r="E466" s="197" t="s">
        <v>3</v>
      </c>
      <c r="F466" s="198" t="s">
        <v>949</v>
      </c>
      <c r="G466" s="14"/>
      <c r="H466" s="199">
        <v>-20.925000000000001</v>
      </c>
      <c r="I466" s="200"/>
      <c r="J466" s="14"/>
      <c r="K466" s="14"/>
      <c r="L466" s="196"/>
      <c r="M466" s="201"/>
      <c r="N466" s="202"/>
      <c r="O466" s="202"/>
      <c r="P466" s="202"/>
      <c r="Q466" s="202"/>
      <c r="R466" s="202"/>
      <c r="S466" s="202"/>
      <c r="T466" s="203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197" t="s">
        <v>248</v>
      </c>
      <c r="AU466" s="197" t="s">
        <v>86</v>
      </c>
      <c r="AV466" s="14" t="s">
        <v>86</v>
      </c>
      <c r="AW466" s="14" t="s">
        <v>33</v>
      </c>
      <c r="AX466" s="14" t="s">
        <v>73</v>
      </c>
      <c r="AY466" s="197" t="s">
        <v>239</v>
      </c>
    </row>
    <row r="467" s="13" customFormat="1">
      <c r="A467" s="13"/>
      <c r="B467" s="188"/>
      <c r="C467" s="13"/>
      <c r="D467" s="189" t="s">
        <v>248</v>
      </c>
      <c r="E467" s="190" t="s">
        <v>3</v>
      </c>
      <c r="F467" s="191" t="s">
        <v>906</v>
      </c>
      <c r="G467" s="13"/>
      <c r="H467" s="190" t="s">
        <v>3</v>
      </c>
      <c r="I467" s="192"/>
      <c r="J467" s="13"/>
      <c r="K467" s="13"/>
      <c r="L467" s="188"/>
      <c r="M467" s="193"/>
      <c r="N467" s="194"/>
      <c r="O467" s="194"/>
      <c r="P467" s="194"/>
      <c r="Q467" s="194"/>
      <c r="R467" s="194"/>
      <c r="S467" s="194"/>
      <c r="T467" s="195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0" t="s">
        <v>248</v>
      </c>
      <c r="AU467" s="190" t="s">
        <v>86</v>
      </c>
      <c r="AV467" s="13" t="s">
        <v>80</v>
      </c>
      <c r="AW467" s="13" t="s">
        <v>33</v>
      </c>
      <c r="AX467" s="13" t="s">
        <v>73</v>
      </c>
      <c r="AY467" s="190" t="s">
        <v>239</v>
      </c>
    </row>
    <row r="468" s="14" customFormat="1">
      <c r="A468" s="14"/>
      <c r="B468" s="196"/>
      <c r="C468" s="14"/>
      <c r="D468" s="189" t="s">
        <v>248</v>
      </c>
      <c r="E468" s="197" t="s">
        <v>3</v>
      </c>
      <c r="F468" s="198" t="s">
        <v>950</v>
      </c>
      <c r="G468" s="14"/>
      <c r="H468" s="199">
        <v>416.90800000000002</v>
      </c>
      <c r="I468" s="200"/>
      <c r="J468" s="14"/>
      <c r="K468" s="14"/>
      <c r="L468" s="196"/>
      <c r="M468" s="201"/>
      <c r="N468" s="202"/>
      <c r="O468" s="202"/>
      <c r="P468" s="202"/>
      <c r="Q468" s="202"/>
      <c r="R468" s="202"/>
      <c r="S468" s="202"/>
      <c r="T468" s="203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197" t="s">
        <v>248</v>
      </c>
      <c r="AU468" s="197" t="s">
        <v>86</v>
      </c>
      <c r="AV468" s="14" t="s">
        <v>86</v>
      </c>
      <c r="AW468" s="14" t="s">
        <v>33</v>
      </c>
      <c r="AX468" s="14" t="s">
        <v>73</v>
      </c>
      <c r="AY468" s="197" t="s">
        <v>239</v>
      </c>
    </row>
    <row r="469" s="14" customFormat="1">
      <c r="A469" s="14"/>
      <c r="B469" s="196"/>
      <c r="C469" s="14"/>
      <c r="D469" s="189" t="s">
        <v>248</v>
      </c>
      <c r="E469" s="197" t="s">
        <v>3</v>
      </c>
      <c r="F469" s="198" t="s">
        <v>951</v>
      </c>
      <c r="G469" s="14"/>
      <c r="H469" s="199">
        <v>10.35</v>
      </c>
      <c r="I469" s="200"/>
      <c r="J469" s="14"/>
      <c r="K469" s="14"/>
      <c r="L469" s="196"/>
      <c r="M469" s="201"/>
      <c r="N469" s="202"/>
      <c r="O469" s="202"/>
      <c r="P469" s="202"/>
      <c r="Q469" s="202"/>
      <c r="R469" s="202"/>
      <c r="S469" s="202"/>
      <c r="T469" s="20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197" t="s">
        <v>248</v>
      </c>
      <c r="AU469" s="197" t="s">
        <v>86</v>
      </c>
      <c r="AV469" s="14" t="s">
        <v>86</v>
      </c>
      <c r="AW469" s="14" t="s">
        <v>33</v>
      </c>
      <c r="AX469" s="14" t="s">
        <v>73</v>
      </c>
      <c r="AY469" s="197" t="s">
        <v>239</v>
      </c>
    </row>
    <row r="470" s="14" customFormat="1">
      <c r="A470" s="14"/>
      <c r="B470" s="196"/>
      <c r="C470" s="14"/>
      <c r="D470" s="189" t="s">
        <v>248</v>
      </c>
      <c r="E470" s="197" t="s">
        <v>3</v>
      </c>
      <c r="F470" s="198" t="s">
        <v>952</v>
      </c>
      <c r="G470" s="14"/>
      <c r="H470" s="199">
        <v>-49</v>
      </c>
      <c r="I470" s="200"/>
      <c r="J470" s="14"/>
      <c r="K470" s="14"/>
      <c r="L470" s="196"/>
      <c r="M470" s="201"/>
      <c r="N470" s="202"/>
      <c r="O470" s="202"/>
      <c r="P470" s="202"/>
      <c r="Q470" s="202"/>
      <c r="R470" s="202"/>
      <c r="S470" s="202"/>
      <c r="T470" s="203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197" t="s">
        <v>248</v>
      </c>
      <c r="AU470" s="197" t="s">
        <v>86</v>
      </c>
      <c r="AV470" s="14" t="s">
        <v>86</v>
      </c>
      <c r="AW470" s="14" t="s">
        <v>33</v>
      </c>
      <c r="AX470" s="14" t="s">
        <v>73</v>
      </c>
      <c r="AY470" s="197" t="s">
        <v>239</v>
      </c>
    </row>
    <row r="471" s="13" customFormat="1">
      <c r="A471" s="13"/>
      <c r="B471" s="188"/>
      <c r="C471" s="13"/>
      <c r="D471" s="189" t="s">
        <v>248</v>
      </c>
      <c r="E471" s="190" t="s">
        <v>3</v>
      </c>
      <c r="F471" s="191" t="s">
        <v>933</v>
      </c>
      <c r="G471" s="13"/>
      <c r="H471" s="190" t="s">
        <v>3</v>
      </c>
      <c r="I471" s="192"/>
      <c r="J471" s="13"/>
      <c r="K471" s="13"/>
      <c r="L471" s="188"/>
      <c r="M471" s="193"/>
      <c r="N471" s="194"/>
      <c r="O471" s="194"/>
      <c r="P471" s="194"/>
      <c r="Q471" s="194"/>
      <c r="R471" s="194"/>
      <c r="S471" s="194"/>
      <c r="T471" s="195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190" t="s">
        <v>248</v>
      </c>
      <c r="AU471" s="190" t="s">
        <v>86</v>
      </c>
      <c r="AV471" s="13" t="s">
        <v>80</v>
      </c>
      <c r="AW471" s="13" t="s">
        <v>33</v>
      </c>
      <c r="AX471" s="13" t="s">
        <v>73</v>
      </c>
      <c r="AY471" s="190" t="s">
        <v>239</v>
      </c>
    </row>
    <row r="472" s="14" customFormat="1">
      <c r="A472" s="14"/>
      <c r="B472" s="196"/>
      <c r="C472" s="14"/>
      <c r="D472" s="189" t="s">
        <v>248</v>
      </c>
      <c r="E472" s="197" t="s">
        <v>3</v>
      </c>
      <c r="F472" s="198" t="s">
        <v>953</v>
      </c>
      <c r="G472" s="14"/>
      <c r="H472" s="199">
        <v>339.28800000000001</v>
      </c>
      <c r="I472" s="200"/>
      <c r="J472" s="14"/>
      <c r="K472" s="14"/>
      <c r="L472" s="196"/>
      <c r="M472" s="201"/>
      <c r="N472" s="202"/>
      <c r="O472" s="202"/>
      <c r="P472" s="202"/>
      <c r="Q472" s="202"/>
      <c r="R472" s="202"/>
      <c r="S472" s="202"/>
      <c r="T472" s="203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197" t="s">
        <v>248</v>
      </c>
      <c r="AU472" s="197" t="s">
        <v>86</v>
      </c>
      <c r="AV472" s="14" t="s">
        <v>86</v>
      </c>
      <c r="AW472" s="14" t="s">
        <v>33</v>
      </c>
      <c r="AX472" s="14" t="s">
        <v>73</v>
      </c>
      <c r="AY472" s="197" t="s">
        <v>239</v>
      </c>
    </row>
    <row r="473" s="14" customFormat="1">
      <c r="A473" s="14"/>
      <c r="B473" s="196"/>
      <c r="C473" s="14"/>
      <c r="D473" s="189" t="s">
        <v>248</v>
      </c>
      <c r="E473" s="197" t="s">
        <v>3</v>
      </c>
      <c r="F473" s="198" t="s">
        <v>954</v>
      </c>
      <c r="G473" s="14"/>
      <c r="H473" s="199">
        <v>5.9850000000000003</v>
      </c>
      <c r="I473" s="200"/>
      <c r="J473" s="14"/>
      <c r="K473" s="14"/>
      <c r="L473" s="196"/>
      <c r="M473" s="201"/>
      <c r="N473" s="202"/>
      <c r="O473" s="202"/>
      <c r="P473" s="202"/>
      <c r="Q473" s="202"/>
      <c r="R473" s="202"/>
      <c r="S473" s="202"/>
      <c r="T473" s="203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197" t="s">
        <v>248</v>
      </c>
      <c r="AU473" s="197" t="s">
        <v>86</v>
      </c>
      <c r="AV473" s="14" t="s">
        <v>86</v>
      </c>
      <c r="AW473" s="14" t="s">
        <v>33</v>
      </c>
      <c r="AX473" s="14" t="s">
        <v>73</v>
      </c>
      <c r="AY473" s="197" t="s">
        <v>239</v>
      </c>
    </row>
    <row r="474" s="14" customFormat="1">
      <c r="A474" s="14"/>
      <c r="B474" s="196"/>
      <c r="C474" s="14"/>
      <c r="D474" s="189" t="s">
        <v>248</v>
      </c>
      <c r="E474" s="197" t="s">
        <v>3</v>
      </c>
      <c r="F474" s="198" t="s">
        <v>955</v>
      </c>
      <c r="G474" s="14"/>
      <c r="H474" s="199">
        <v>-61.017000000000003</v>
      </c>
      <c r="I474" s="200"/>
      <c r="J474" s="14"/>
      <c r="K474" s="14"/>
      <c r="L474" s="196"/>
      <c r="M474" s="201"/>
      <c r="N474" s="202"/>
      <c r="O474" s="202"/>
      <c r="P474" s="202"/>
      <c r="Q474" s="202"/>
      <c r="R474" s="202"/>
      <c r="S474" s="202"/>
      <c r="T474" s="203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197" t="s">
        <v>248</v>
      </c>
      <c r="AU474" s="197" t="s">
        <v>86</v>
      </c>
      <c r="AV474" s="14" t="s">
        <v>86</v>
      </c>
      <c r="AW474" s="14" t="s">
        <v>33</v>
      </c>
      <c r="AX474" s="14" t="s">
        <v>73</v>
      </c>
      <c r="AY474" s="197" t="s">
        <v>239</v>
      </c>
    </row>
    <row r="475" s="13" customFormat="1">
      <c r="A475" s="13"/>
      <c r="B475" s="188"/>
      <c r="C475" s="13"/>
      <c r="D475" s="189" t="s">
        <v>248</v>
      </c>
      <c r="E475" s="190" t="s">
        <v>3</v>
      </c>
      <c r="F475" s="191" t="s">
        <v>937</v>
      </c>
      <c r="G475" s="13"/>
      <c r="H475" s="190" t="s">
        <v>3</v>
      </c>
      <c r="I475" s="192"/>
      <c r="J475" s="13"/>
      <c r="K475" s="13"/>
      <c r="L475" s="188"/>
      <c r="M475" s="193"/>
      <c r="N475" s="194"/>
      <c r="O475" s="194"/>
      <c r="P475" s="194"/>
      <c r="Q475" s="194"/>
      <c r="R475" s="194"/>
      <c r="S475" s="194"/>
      <c r="T475" s="195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190" t="s">
        <v>248</v>
      </c>
      <c r="AU475" s="190" t="s">
        <v>86</v>
      </c>
      <c r="AV475" s="13" t="s">
        <v>80</v>
      </c>
      <c r="AW475" s="13" t="s">
        <v>33</v>
      </c>
      <c r="AX475" s="13" t="s">
        <v>73</v>
      </c>
      <c r="AY475" s="190" t="s">
        <v>239</v>
      </c>
    </row>
    <row r="476" s="14" customFormat="1">
      <c r="A476" s="14"/>
      <c r="B476" s="196"/>
      <c r="C476" s="14"/>
      <c r="D476" s="189" t="s">
        <v>248</v>
      </c>
      <c r="E476" s="197" t="s">
        <v>3</v>
      </c>
      <c r="F476" s="198" t="s">
        <v>956</v>
      </c>
      <c r="G476" s="14"/>
      <c r="H476" s="199">
        <v>328.83600000000001</v>
      </c>
      <c r="I476" s="200"/>
      <c r="J476" s="14"/>
      <c r="K476" s="14"/>
      <c r="L476" s="196"/>
      <c r="M476" s="201"/>
      <c r="N476" s="202"/>
      <c r="O476" s="202"/>
      <c r="P476" s="202"/>
      <c r="Q476" s="202"/>
      <c r="R476" s="202"/>
      <c r="S476" s="202"/>
      <c r="T476" s="203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197" t="s">
        <v>248</v>
      </c>
      <c r="AU476" s="197" t="s">
        <v>86</v>
      </c>
      <c r="AV476" s="14" t="s">
        <v>86</v>
      </c>
      <c r="AW476" s="14" t="s">
        <v>33</v>
      </c>
      <c r="AX476" s="14" t="s">
        <v>73</v>
      </c>
      <c r="AY476" s="197" t="s">
        <v>239</v>
      </c>
    </row>
    <row r="477" s="14" customFormat="1">
      <c r="A477" s="14"/>
      <c r="B477" s="196"/>
      <c r="C477" s="14"/>
      <c r="D477" s="189" t="s">
        <v>248</v>
      </c>
      <c r="E477" s="197" t="s">
        <v>3</v>
      </c>
      <c r="F477" s="198" t="s">
        <v>957</v>
      </c>
      <c r="G477" s="14"/>
      <c r="H477" s="199">
        <v>4.6799999999999997</v>
      </c>
      <c r="I477" s="200"/>
      <c r="J477" s="14"/>
      <c r="K477" s="14"/>
      <c r="L477" s="196"/>
      <c r="M477" s="201"/>
      <c r="N477" s="202"/>
      <c r="O477" s="202"/>
      <c r="P477" s="202"/>
      <c r="Q477" s="202"/>
      <c r="R477" s="202"/>
      <c r="S477" s="202"/>
      <c r="T477" s="203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197" t="s">
        <v>248</v>
      </c>
      <c r="AU477" s="197" t="s">
        <v>86</v>
      </c>
      <c r="AV477" s="14" t="s">
        <v>86</v>
      </c>
      <c r="AW477" s="14" t="s">
        <v>33</v>
      </c>
      <c r="AX477" s="14" t="s">
        <v>73</v>
      </c>
      <c r="AY477" s="197" t="s">
        <v>239</v>
      </c>
    </row>
    <row r="478" s="14" customFormat="1">
      <c r="A478" s="14"/>
      <c r="B478" s="196"/>
      <c r="C478" s="14"/>
      <c r="D478" s="189" t="s">
        <v>248</v>
      </c>
      <c r="E478" s="197" t="s">
        <v>3</v>
      </c>
      <c r="F478" s="198" t="s">
        <v>958</v>
      </c>
      <c r="G478" s="14"/>
      <c r="H478" s="199">
        <v>-22.745999999999999</v>
      </c>
      <c r="I478" s="200"/>
      <c r="J478" s="14"/>
      <c r="K478" s="14"/>
      <c r="L478" s="196"/>
      <c r="M478" s="201"/>
      <c r="N478" s="202"/>
      <c r="O478" s="202"/>
      <c r="P478" s="202"/>
      <c r="Q478" s="202"/>
      <c r="R478" s="202"/>
      <c r="S478" s="202"/>
      <c r="T478" s="20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197" t="s">
        <v>248</v>
      </c>
      <c r="AU478" s="197" t="s">
        <v>86</v>
      </c>
      <c r="AV478" s="14" t="s">
        <v>86</v>
      </c>
      <c r="AW478" s="14" t="s">
        <v>33</v>
      </c>
      <c r="AX478" s="14" t="s">
        <v>73</v>
      </c>
      <c r="AY478" s="197" t="s">
        <v>239</v>
      </c>
    </row>
    <row r="479" s="13" customFormat="1">
      <c r="A479" s="13"/>
      <c r="B479" s="188"/>
      <c r="C479" s="13"/>
      <c r="D479" s="189" t="s">
        <v>248</v>
      </c>
      <c r="E479" s="190" t="s">
        <v>3</v>
      </c>
      <c r="F479" s="191" t="s">
        <v>941</v>
      </c>
      <c r="G479" s="13"/>
      <c r="H479" s="190" t="s">
        <v>3</v>
      </c>
      <c r="I479" s="192"/>
      <c r="J479" s="13"/>
      <c r="K479" s="13"/>
      <c r="L479" s="188"/>
      <c r="M479" s="193"/>
      <c r="N479" s="194"/>
      <c r="O479" s="194"/>
      <c r="P479" s="194"/>
      <c r="Q479" s="194"/>
      <c r="R479" s="194"/>
      <c r="S479" s="194"/>
      <c r="T479" s="195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190" t="s">
        <v>248</v>
      </c>
      <c r="AU479" s="190" t="s">
        <v>86</v>
      </c>
      <c r="AV479" s="13" t="s">
        <v>80</v>
      </c>
      <c r="AW479" s="13" t="s">
        <v>33</v>
      </c>
      <c r="AX479" s="13" t="s">
        <v>73</v>
      </c>
      <c r="AY479" s="190" t="s">
        <v>239</v>
      </c>
    </row>
    <row r="480" s="14" customFormat="1">
      <c r="A480" s="14"/>
      <c r="B480" s="196"/>
      <c r="C480" s="14"/>
      <c r="D480" s="189" t="s">
        <v>248</v>
      </c>
      <c r="E480" s="197" t="s">
        <v>3</v>
      </c>
      <c r="F480" s="198" t="s">
        <v>959</v>
      </c>
      <c r="G480" s="14"/>
      <c r="H480" s="199">
        <v>332.45400000000001</v>
      </c>
      <c r="I480" s="200"/>
      <c r="J480" s="14"/>
      <c r="K480" s="14"/>
      <c r="L480" s="196"/>
      <c r="M480" s="201"/>
      <c r="N480" s="202"/>
      <c r="O480" s="202"/>
      <c r="P480" s="202"/>
      <c r="Q480" s="202"/>
      <c r="R480" s="202"/>
      <c r="S480" s="202"/>
      <c r="T480" s="203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197" t="s">
        <v>248</v>
      </c>
      <c r="AU480" s="197" t="s">
        <v>86</v>
      </c>
      <c r="AV480" s="14" t="s">
        <v>86</v>
      </c>
      <c r="AW480" s="14" t="s">
        <v>33</v>
      </c>
      <c r="AX480" s="14" t="s">
        <v>73</v>
      </c>
      <c r="AY480" s="197" t="s">
        <v>239</v>
      </c>
    </row>
    <row r="481" s="14" customFormat="1">
      <c r="A481" s="14"/>
      <c r="B481" s="196"/>
      <c r="C481" s="14"/>
      <c r="D481" s="189" t="s">
        <v>248</v>
      </c>
      <c r="E481" s="197" t="s">
        <v>3</v>
      </c>
      <c r="F481" s="198" t="s">
        <v>960</v>
      </c>
      <c r="G481" s="14"/>
      <c r="H481" s="199">
        <v>6.21</v>
      </c>
      <c r="I481" s="200"/>
      <c r="J481" s="14"/>
      <c r="K481" s="14"/>
      <c r="L481" s="196"/>
      <c r="M481" s="201"/>
      <c r="N481" s="202"/>
      <c r="O481" s="202"/>
      <c r="P481" s="202"/>
      <c r="Q481" s="202"/>
      <c r="R481" s="202"/>
      <c r="S481" s="202"/>
      <c r="T481" s="20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197" t="s">
        <v>248</v>
      </c>
      <c r="AU481" s="197" t="s">
        <v>86</v>
      </c>
      <c r="AV481" s="14" t="s">
        <v>86</v>
      </c>
      <c r="AW481" s="14" t="s">
        <v>33</v>
      </c>
      <c r="AX481" s="14" t="s">
        <v>73</v>
      </c>
      <c r="AY481" s="197" t="s">
        <v>239</v>
      </c>
    </row>
    <row r="482" s="14" customFormat="1">
      <c r="A482" s="14"/>
      <c r="B482" s="196"/>
      <c r="C482" s="14"/>
      <c r="D482" s="189" t="s">
        <v>248</v>
      </c>
      <c r="E482" s="197" t="s">
        <v>3</v>
      </c>
      <c r="F482" s="198" t="s">
        <v>961</v>
      </c>
      <c r="G482" s="14"/>
      <c r="H482" s="199">
        <v>-32.945999999999998</v>
      </c>
      <c r="I482" s="200"/>
      <c r="J482" s="14"/>
      <c r="K482" s="14"/>
      <c r="L482" s="196"/>
      <c r="M482" s="201"/>
      <c r="N482" s="202"/>
      <c r="O482" s="202"/>
      <c r="P482" s="202"/>
      <c r="Q482" s="202"/>
      <c r="R482" s="202"/>
      <c r="S482" s="202"/>
      <c r="T482" s="203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197" t="s">
        <v>248</v>
      </c>
      <c r="AU482" s="197" t="s">
        <v>86</v>
      </c>
      <c r="AV482" s="14" t="s">
        <v>86</v>
      </c>
      <c r="AW482" s="14" t="s">
        <v>33</v>
      </c>
      <c r="AX482" s="14" t="s">
        <v>73</v>
      </c>
      <c r="AY482" s="197" t="s">
        <v>239</v>
      </c>
    </row>
    <row r="483" s="13" customFormat="1">
      <c r="A483" s="13"/>
      <c r="B483" s="188"/>
      <c r="C483" s="13"/>
      <c r="D483" s="189" t="s">
        <v>248</v>
      </c>
      <c r="E483" s="190" t="s">
        <v>3</v>
      </c>
      <c r="F483" s="191" t="s">
        <v>945</v>
      </c>
      <c r="G483" s="13"/>
      <c r="H483" s="190" t="s">
        <v>3</v>
      </c>
      <c r="I483" s="192"/>
      <c r="J483" s="13"/>
      <c r="K483" s="13"/>
      <c r="L483" s="188"/>
      <c r="M483" s="193"/>
      <c r="N483" s="194"/>
      <c r="O483" s="194"/>
      <c r="P483" s="194"/>
      <c r="Q483" s="194"/>
      <c r="R483" s="194"/>
      <c r="S483" s="194"/>
      <c r="T483" s="195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190" t="s">
        <v>248</v>
      </c>
      <c r="AU483" s="190" t="s">
        <v>86</v>
      </c>
      <c r="AV483" s="13" t="s">
        <v>80</v>
      </c>
      <c r="AW483" s="13" t="s">
        <v>33</v>
      </c>
      <c r="AX483" s="13" t="s">
        <v>73</v>
      </c>
      <c r="AY483" s="190" t="s">
        <v>239</v>
      </c>
    </row>
    <row r="484" s="14" customFormat="1">
      <c r="A484" s="14"/>
      <c r="B484" s="196"/>
      <c r="C484" s="14"/>
      <c r="D484" s="189" t="s">
        <v>248</v>
      </c>
      <c r="E484" s="197" t="s">
        <v>3</v>
      </c>
      <c r="F484" s="198" t="s">
        <v>962</v>
      </c>
      <c r="G484" s="14"/>
      <c r="H484" s="199">
        <v>417.47699999999998</v>
      </c>
      <c r="I484" s="200"/>
      <c r="J484" s="14"/>
      <c r="K484" s="14"/>
      <c r="L484" s="196"/>
      <c r="M484" s="201"/>
      <c r="N484" s="202"/>
      <c r="O484" s="202"/>
      <c r="P484" s="202"/>
      <c r="Q484" s="202"/>
      <c r="R484" s="202"/>
      <c r="S484" s="202"/>
      <c r="T484" s="203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197" t="s">
        <v>248</v>
      </c>
      <c r="AU484" s="197" t="s">
        <v>86</v>
      </c>
      <c r="AV484" s="14" t="s">
        <v>86</v>
      </c>
      <c r="AW484" s="14" t="s">
        <v>33</v>
      </c>
      <c r="AX484" s="14" t="s">
        <v>73</v>
      </c>
      <c r="AY484" s="197" t="s">
        <v>239</v>
      </c>
    </row>
    <row r="485" s="14" customFormat="1">
      <c r="A485" s="14"/>
      <c r="B485" s="196"/>
      <c r="C485" s="14"/>
      <c r="D485" s="189" t="s">
        <v>248</v>
      </c>
      <c r="E485" s="197" t="s">
        <v>3</v>
      </c>
      <c r="F485" s="198" t="s">
        <v>960</v>
      </c>
      <c r="G485" s="14"/>
      <c r="H485" s="199">
        <v>6.21</v>
      </c>
      <c r="I485" s="200"/>
      <c r="J485" s="14"/>
      <c r="K485" s="14"/>
      <c r="L485" s="196"/>
      <c r="M485" s="201"/>
      <c r="N485" s="202"/>
      <c r="O485" s="202"/>
      <c r="P485" s="202"/>
      <c r="Q485" s="202"/>
      <c r="R485" s="202"/>
      <c r="S485" s="202"/>
      <c r="T485" s="203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197" t="s">
        <v>248</v>
      </c>
      <c r="AU485" s="197" t="s">
        <v>86</v>
      </c>
      <c r="AV485" s="14" t="s">
        <v>86</v>
      </c>
      <c r="AW485" s="14" t="s">
        <v>33</v>
      </c>
      <c r="AX485" s="14" t="s">
        <v>73</v>
      </c>
      <c r="AY485" s="197" t="s">
        <v>239</v>
      </c>
    </row>
    <row r="486" s="14" customFormat="1">
      <c r="A486" s="14"/>
      <c r="B486" s="196"/>
      <c r="C486" s="14"/>
      <c r="D486" s="189" t="s">
        <v>248</v>
      </c>
      <c r="E486" s="197" t="s">
        <v>3</v>
      </c>
      <c r="F486" s="198" t="s">
        <v>961</v>
      </c>
      <c r="G486" s="14"/>
      <c r="H486" s="199">
        <v>-32.945999999999998</v>
      </c>
      <c r="I486" s="200"/>
      <c r="J486" s="14"/>
      <c r="K486" s="14"/>
      <c r="L486" s="196"/>
      <c r="M486" s="201"/>
      <c r="N486" s="202"/>
      <c r="O486" s="202"/>
      <c r="P486" s="202"/>
      <c r="Q486" s="202"/>
      <c r="R486" s="202"/>
      <c r="S486" s="202"/>
      <c r="T486" s="203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197" t="s">
        <v>248</v>
      </c>
      <c r="AU486" s="197" t="s">
        <v>86</v>
      </c>
      <c r="AV486" s="14" t="s">
        <v>86</v>
      </c>
      <c r="AW486" s="14" t="s">
        <v>33</v>
      </c>
      <c r="AX486" s="14" t="s">
        <v>73</v>
      </c>
      <c r="AY486" s="197" t="s">
        <v>239</v>
      </c>
    </row>
    <row r="487" s="16" customFormat="1">
      <c r="A487" s="16"/>
      <c r="B487" s="239"/>
      <c r="C487" s="16"/>
      <c r="D487" s="189" t="s">
        <v>248</v>
      </c>
      <c r="E487" s="240" t="s">
        <v>3</v>
      </c>
      <c r="F487" s="241" t="s">
        <v>695</v>
      </c>
      <c r="G487" s="16"/>
      <c r="H487" s="242">
        <v>1837.2059999999999</v>
      </c>
      <c r="I487" s="243"/>
      <c r="J487" s="16"/>
      <c r="K487" s="16"/>
      <c r="L487" s="239"/>
      <c r="M487" s="244"/>
      <c r="N487" s="245"/>
      <c r="O487" s="245"/>
      <c r="P487" s="245"/>
      <c r="Q487" s="245"/>
      <c r="R487" s="245"/>
      <c r="S487" s="245"/>
      <c r="T487" s="24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T487" s="240" t="s">
        <v>248</v>
      </c>
      <c r="AU487" s="240" t="s">
        <v>86</v>
      </c>
      <c r="AV487" s="16" t="s">
        <v>117</v>
      </c>
      <c r="AW487" s="16" t="s">
        <v>33</v>
      </c>
      <c r="AX487" s="16" t="s">
        <v>73</v>
      </c>
      <c r="AY487" s="240" t="s">
        <v>239</v>
      </c>
    </row>
    <row r="488" s="15" customFormat="1">
      <c r="A488" s="15"/>
      <c r="B488" s="204"/>
      <c r="C488" s="15"/>
      <c r="D488" s="189" t="s">
        <v>248</v>
      </c>
      <c r="E488" s="205" t="s">
        <v>3</v>
      </c>
      <c r="F488" s="206" t="s">
        <v>251</v>
      </c>
      <c r="G488" s="15"/>
      <c r="H488" s="207">
        <v>4741.0770000000002</v>
      </c>
      <c r="I488" s="208"/>
      <c r="J488" s="15"/>
      <c r="K488" s="15"/>
      <c r="L488" s="204"/>
      <c r="M488" s="209"/>
      <c r="N488" s="210"/>
      <c r="O488" s="210"/>
      <c r="P488" s="210"/>
      <c r="Q488" s="210"/>
      <c r="R488" s="210"/>
      <c r="S488" s="210"/>
      <c r="T488" s="211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05" t="s">
        <v>248</v>
      </c>
      <c r="AU488" s="205" t="s">
        <v>86</v>
      </c>
      <c r="AV488" s="15" t="s">
        <v>246</v>
      </c>
      <c r="AW488" s="15" t="s">
        <v>33</v>
      </c>
      <c r="AX488" s="15" t="s">
        <v>80</v>
      </c>
      <c r="AY488" s="205" t="s">
        <v>239</v>
      </c>
    </row>
    <row r="489" s="2" customFormat="1" ht="44.25" customHeight="1">
      <c r="A489" s="39"/>
      <c r="B489" s="174"/>
      <c r="C489" s="175" t="s">
        <v>416</v>
      </c>
      <c r="D489" s="175" t="s">
        <v>241</v>
      </c>
      <c r="E489" s="176" t="s">
        <v>963</v>
      </c>
      <c r="F489" s="177" t="s">
        <v>964</v>
      </c>
      <c r="G489" s="178" t="s">
        <v>244</v>
      </c>
      <c r="H489" s="179">
        <v>2023.0060000000001</v>
      </c>
      <c r="I489" s="180"/>
      <c r="J489" s="181">
        <f>ROUND(I489*H489,2)</f>
        <v>0</v>
      </c>
      <c r="K489" s="177" t="s">
        <v>245</v>
      </c>
      <c r="L489" s="40"/>
      <c r="M489" s="182" t="s">
        <v>3</v>
      </c>
      <c r="N489" s="183" t="s">
        <v>45</v>
      </c>
      <c r="O489" s="73"/>
      <c r="P489" s="184">
        <f>O489*H489</f>
        <v>0</v>
      </c>
      <c r="Q489" s="184">
        <v>0.0055199999999999997</v>
      </c>
      <c r="R489" s="184">
        <f>Q489*H489</f>
        <v>11.166993120000001</v>
      </c>
      <c r="S489" s="184">
        <v>0</v>
      </c>
      <c r="T489" s="185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186" t="s">
        <v>246</v>
      </c>
      <c r="AT489" s="186" t="s">
        <v>241</v>
      </c>
      <c r="AU489" s="186" t="s">
        <v>86</v>
      </c>
      <c r="AY489" s="20" t="s">
        <v>239</v>
      </c>
      <c r="BE489" s="187">
        <f>IF(N489="základní",J489,0)</f>
        <v>0</v>
      </c>
      <c r="BF489" s="187">
        <f>IF(N489="snížená",J489,0)</f>
        <v>0</v>
      </c>
      <c r="BG489" s="187">
        <f>IF(N489="zákl. přenesená",J489,0)</f>
        <v>0</v>
      </c>
      <c r="BH489" s="187">
        <f>IF(N489="sníž. přenesená",J489,0)</f>
        <v>0</v>
      </c>
      <c r="BI489" s="187">
        <f>IF(N489="nulová",J489,0)</f>
        <v>0</v>
      </c>
      <c r="BJ489" s="20" t="s">
        <v>86</v>
      </c>
      <c r="BK489" s="187">
        <f>ROUND(I489*H489,2)</f>
        <v>0</v>
      </c>
      <c r="BL489" s="20" t="s">
        <v>246</v>
      </c>
      <c r="BM489" s="186" t="s">
        <v>965</v>
      </c>
    </row>
    <row r="490" s="13" customFormat="1">
      <c r="A490" s="13"/>
      <c r="B490" s="188"/>
      <c r="C490" s="13"/>
      <c r="D490" s="189" t="s">
        <v>248</v>
      </c>
      <c r="E490" s="190" t="s">
        <v>3</v>
      </c>
      <c r="F490" s="191" t="s">
        <v>966</v>
      </c>
      <c r="G490" s="13"/>
      <c r="H490" s="190" t="s">
        <v>3</v>
      </c>
      <c r="I490" s="192"/>
      <c r="J490" s="13"/>
      <c r="K490" s="13"/>
      <c r="L490" s="188"/>
      <c r="M490" s="193"/>
      <c r="N490" s="194"/>
      <c r="O490" s="194"/>
      <c r="P490" s="194"/>
      <c r="Q490" s="194"/>
      <c r="R490" s="194"/>
      <c r="S490" s="194"/>
      <c r="T490" s="195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190" t="s">
        <v>248</v>
      </c>
      <c r="AU490" s="190" t="s">
        <v>86</v>
      </c>
      <c r="AV490" s="13" t="s">
        <v>80</v>
      </c>
      <c r="AW490" s="13" t="s">
        <v>33</v>
      </c>
      <c r="AX490" s="13" t="s">
        <v>73</v>
      </c>
      <c r="AY490" s="190" t="s">
        <v>239</v>
      </c>
    </row>
    <row r="491" s="13" customFormat="1">
      <c r="A491" s="13"/>
      <c r="B491" s="188"/>
      <c r="C491" s="13"/>
      <c r="D491" s="189" t="s">
        <v>248</v>
      </c>
      <c r="E491" s="190" t="s">
        <v>3</v>
      </c>
      <c r="F491" s="191" t="s">
        <v>967</v>
      </c>
      <c r="G491" s="13"/>
      <c r="H491" s="190" t="s">
        <v>3</v>
      </c>
      <c r="I491" s="192"/>
      <c r="J491" s="13"/>
      <c r="K491" s="13"/>
      <c r="L491" s="188"/>
      <c r="M491" s="193"/>
      <c r="N491" s="194"/>
      <c r="O491" s="194"/>
      <c r="P491" s="194"/>
      <c r="Q491" s="194"/>
      <c r="R491" s="194"/>
      <c r="S491" s="194"/>
      <c r="T491" s="195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0" t="s">
        <v>248</v>
      </c>
      <c r="AU491" s="190" t="s">
        <v>86</v>
      </c>
      <c r="AV491" s="13" t="s">
        <v>80</v>
      </c>
      <c r="AW491" s="13" t="s">
        <v>33</v>
      </c>
      <c r="AX491" s="13" t="s">
        <v>73</v>
      </c>
      <c r="AY491" s="190" t="s">
        <v>239</v>
      </c>
    </row>
    <row r="492" s="13" customFormat="1">
      <c r="A492" s="13"/>
      <c r="B492" s="188"/>
      <c r="C492" s="13"/>
      <c r="D492" s="189" t="s">
        <v>248</v>
      </c>
      <c r="E492" s="190" t="s">
        <v>3</v>
      </c>
      <c r="F492" s="191" t="s">
        <v>678</v>
      </c>
      <c r="G492" s="13"/>
      <c r="H492" s="190" t="s">
        <v>3</v>
      </c>
      <c r="I492" s="192"/>
      <c r="J492" s="13"/>
      <c r="K492" s="13"/>
      <c r="L492" s="188"/>
      <c r="M492" s="193"/>
      <c r="N492" s="194"/>
      <c r="O492" s="194"/>
      <c r="P492" s="194"/>
      <c r="Q492" s="194"/>
      <c r="R492" s="194"/>
      <c r="S492" s="194"/>
      <c r="T492" s="195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190" t="s">
        <v>248</v>
      </c>
      <c r="AU492" s="190" t="s">
        <v>86</v>
      </c>
      <c r="AV492" s="13" t="s">
        <v>80</v>
      </c>
      <c r="AW492" s="13" t="s">
        <v>33</v>
      </c>
      <c r="AX492" s="13" t="s">
        <v>73</v>
      </c>
      <c r="AY492" s="190" t="s">
        <v>239</v>
      </c>
    </row>
    <row r="493" s="13" customFormat="1">
      <c r="A493" s="13"/>
      <c r="B493" s="188"/>
      <c r="C493" s="13"/>
      <c r="D493" s="189" t="s">
        <v>248</v>
      </c>
      <c r="E493" s="190" t="s">
        <v>3</v>
      </c>
      <c r="F493" s="191" t="s">
        <v>872</v>
      </c>
      <c r="G493" s="13"/>
      <c r="H493" s="190" t="s">
        <v>3</v>
      </c>
      <c r="I493" s="192"/>
      <c r="J493" s="13"/>
      <c r="K493" s="13"/>
      <c r="L493" s="188"/>
      <c r="M493" s="193"/>
      <c r="N493" s="194"/>
      <c r="O493" s="194"/>
      <c r="P493" s="194"/>
      <c r="Q493" s="194"/>
      <c r="R493" s="194"/>
      <c r="S493" s="194"/>
      <c r="T493" s="195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0" t="s">
        <v>248</v>
      </c>
      <c r="AU493" s="190" t="s">
        <v>86</v>
      </c>
      <c r="AV493" s="13" t="s">
        <v>80</v>
      </c>
      <c r="AW493" s="13" t="s">
        <v>33</v>
      </c>
      <c r="AX493" s="13" t="s">
        <v>73</v>
      </c>
      <c r="AY493" s="190" t="s">
        <v>239</v>
      </c>
    </row>
    <row r="494" s="14" customFormat="1">
      <c r="A494" s="14"/>
      <c r="B494" s="196"/>
      <c r="C494" s="14"/>
      <c r="D494" s="189" t="s">
        <v>248</v>
      </c>
      <c r="E494" s="197" t="s">
        <v>3</v>
      </c>
      <c r="F494" s="198" t="s">
        <v>968</v>
      </c>
      <c r="G494" s="14"/>
      <c r="H494" s="199">
        <v>8.8249999999999993</v>
      </c>
      <c r="I494" s="200"/>
      <c r="J494" s="14"/>
      <c r="K494" s="14"/>
      <c r="L494" s="196"/>
      <c r="M494" s="201"/>
      <c r="N494" s="202"/>
      <c r="O494" s="202"/>
      <c r="P494" s="202"/>
      <c r="Q494" s="202"/>
      <c r="R494" s="202"/>
      <c r="S494" s="202"/>
      <c r="T494" s="203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197" t="s">
        <v>248</v>
      </c>
      <c r="AU494" s="197" t="s">
        <v>86</v>
      </c>
      <c r="AV494" s="14" t="s">
        <v>86</v>
      </c>
      <c r="AW494" s="14" t="s">
        <v>33</v>
      </c>
      <c r="AX494" s="14" t="s">
        <v>73</v>
      </c>
      <c r="AY494" s="197" t="s">
        <v>239</v>
      </c>
    </row>
    <row r="495" s="13" customFormat="1">
      <c r="A495" s="13"/>
      <c r="B495" s="188"/>
      <c r="C495" s="13"/>
      <c r="D495" s="189" t="s">
        <v>248</v>
      </c>
      <c r="E495" s="190" t="s">
        <v>3</v>
      </c>
      <c r="F495" s="191" t="s">
        <v>878</v>
      </c>
      <c r="G495" s="13"/>
      <c r="H495" s="190" t="s">
        <v>3</v>
      </c>
      <c r="I495" s="192"/>
      <c r="J495" s="13"/>
      <c r="K495" s="13"/>
      <c r="L495" s="188"/>
      <c r="M495" s="193"/>
      <c r="N495" s="194"/>
      <c r="O495" s="194"/>
      <c r="P495" s="194"/>
      <c r="Q495" s="194"/>
      <c r="R495" s="194"/>
      <c r="S495" s="194"/>
      <c r="T495" s="195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190" t="s">
        <v>248</v>
      </c>
      <c r="AU495" s="190" t="s">
        <v>86</v>
      </c>
      <c r="AV495" s="13" t="s">
        <v>80</v>
      </c>
      <c r="AW495" s="13" t="s">
        <v>33</v>
      </c>
      <c r="AX495" s="13" t="s">
        <v>73</v>
      </c>
      <c r="AY495" s="190" t="s">
        <v>239</v>
      </c>
    </row>
    <row r="496" s="14" customFormat="1">
      <c r="A496" s="14"/>
      <c r="B496" s="196"/>
      <c r="C496" s="14"/>
      <c r="D496" s="189" t="s">
        <v>248</v>
      </c>
      <c r="E496" s="197" t="s">
        <v>3</v>
      </c>
      <c r="F496" s="198" t="s">
        <v>969</v>
      </c>
      <c r="G496" s="14"/>
      <c r="H496" s="199">
        <v>10.335000000000001</v>
      </c>
      <c r="I496" s="200"/>
      <c r="J496" s="14"/>
      <c r="K496" s="14"/>
      <c r="L496" s="196"/>
      <c r="M496" s="201"/>
      <c r="N496" s="202"/>
      <c r="O496" s="202"/>
      <c r="P496" s="202"/>
      <c r="Q496" s="202"/>
      <c r="R496" s="202"/>
      <c r="S496" s="202"/>
      <c r="T496" s="20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197" t="s">
        <v>248</v>
      </c>
      <c r="AU496" s="197" t="s">
        <v>86</v>
      </c>
      <c r="AV496" s="14" t="s">
        <v>86</v>
      </c>
      <c r="AW496" s="14" t="s">
        <v>33</v>
      </c>
      <c r="AX496" s="14" t="s">
        <v>73</v>
      </c>
      <c r="AY496" s="197" t="s">
        <v>239</v>
      </c>
    </row>
    <row r="497" s="13" customFormat="1">
      <c r="A497" s="13"/>
      <c r="B497" s="188"/>
      <c r="C497" s="13"/>
      <c r="D497" s="189" t="s">
        <v>248</v>
      </c>
      <c r="E497" s="190" t="s">
        <v>3</v>
      </c>
      <c r="F497" s="191" t="s">
        <v>784</v>
      </c>
      <c r="G497" s="13"/>
      <c r="H497" s="190" t="s">
        <v>3</v>
      </c>
      <c r="I497" s="192"/>
      <c r="J497" s="13"/>
      <c r="K497" s="13"/>
      <c r="L497" s="188"/>
      <c r="M497" s="193"/>
      <c r="N497" s="194"/>
      <c r="O497" s="194"/>
      <c r="P497" s="194"/>
      <c r="Q497" s="194"/>
      <c r="R497" s="194"/>
      <c r="S497" s="194"/>
      <c r="T497" s="195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0" t="s">
        <v>248</v>
      </c>
      <c r="AU497" s="190" t="s">
        <v>86</v>
      </c>
      <c r="AV497" s="13" t="s">
        <v>80</v>
      </c>
      <c r="AW497" s="13" t="s">
        <v>33</v>
      </c>
      <c r="AX497" s="13" t="s">
        <v>73</v>
      </c>
      <c r="AY497" s="190" t="s">
        <v>239</v>
      </c>
    </row>
    <row r="498" s="14" customFormat="1">
      <c r="A498" s="14"/>
      <c r="B498" s="196"/>
      <c r="C498" s="14"/>
      <c r="D498" s="189" t="s">
        <v>248</v>
      </c>
      <c r="E498" s="197" t="s">
        <v>3</v>
      </c>
      <c r="F498" s="198" t="s">
        <v>970</v>
      </c>
      <c r="G498" s="14"/>
      <c r="H498" s="199">
        <v>3.9750000000000001</v>
      </c>
      <c r="I498" s="200"/>
      <c r="J498" s="14"/>
      <c r="K498" s="14"/>
      <c r="L498" s="196"/>
      <c r="M498" s="201"/>
      <c r="N498" s="202"/>
      <c r="O498" s="202"/>
      <c r="P498" s="202"/>
      <c r="Q498" s="202"/>
      <c r="R498" s="202"/>
      <c r="S498" s="202"/>
      <c r="T498" s="20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197" t="s">
        <v>248</v>
      </c>
      <c r="AU498" s="197" t="s">
        <v>86</v>
      </c>
      <c r="AV498" s="14" t="s">
        <v>86</v>
      </c>
      <c r="AW498" s="14" t="s">
        <v>33</v>
      </c>
      <c r="AX498" s="14" t="s">
        <v>73</v>
      </c>
      <c r="AY498" s="197" t="s">
        <v>239</v>
      </c>
    </row>
    <row r="499" s="13" customFormat="1">
      <c r="A499" s="13"/>
      <c r="B499" s="188"/>
      <c r="C499" s="13"/>
      <c r="D499" s="189" t="s">
        <v>248</v>
      </c>
      <c r="E499" s="190" t="s">
        <v>3</v>
      </c>
      <c r="F499" s="191" t="s">
        <v>786</v>
      </c>
      <c r="G499" s="13"/>
      <c r="H499" s="190" t="s">
        <v>3</v>
      </c>
      <c r="I499" s="192"/>
      <c r="J499" s="13"/>
      <c r="K499" s="13"/>
      <c r="L499" s="188"/>
      <c r="M499" s="193"/>
      <c r="N499" s="194"/>
      <c r="O499" s="194"/>
      <c r="P499" s="194"/>
      <c r="Q499" s="194"/>
      <c r="R499" s="194"/>
      <c r="S499" s="194"/>
      <c r="T499" s="195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0" t="s">
        <v>248</v>
      </c>
      <c r="AU499" s="190" t="s">
        <v>86</v>
      </c>
      <c r="AV499" s="13" t="s">
        <v>80</v>
      </c>
      <c r="AW499" s="13" t="s">
        <v>33</v>
      </c>
      <c r="AX499" s="13" t="s">
        <v>73</v>
      </c>
      <c r="AY499" s="190" t="s">
        <v>239</v>
      </c>
    </row>
    <row r="500" s="14" customFormat="1">
      <c r="A500" s="14"/>
      <c r="B500" s="196"/>
      <c r="C500" s="14"/>
      <c r="D500" s="189" t="s">
        <v>248</v>
      </c>
      <c r="E500" s="197" t="s">
        <v>3</v>
      </c>
      <c r="F500" s="198" t="s">
        <v>971</v>
      </c>
      <c r="G500" s="14"/>
      <c r="H500" s="199">
        <v>2.8220000000000001</v>
      </c>
      <c r="I500" s="200"/>
      <c r="J500" s="14"/>
      <c r="K500" s="14"/>
      <c r="L500" s="196"/>
      <c r="M500" s="201"/>
      <c r="N500" s="202"/>
      <c r="O500" s="202"/>
      <c r="P500" s="202"/>
      <c r="Q500" s="202"/>
      <c r="R500" s="202"/>
      <c r="S500" s="202"/>
      <c r="T500" s="20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197" t="s">
        <v>248</v>
      </c>
      <c r="AU500" s="197" t="s">
        <v>86</v>
      </c>
      <c r="AV500" s="14" t="s">
        <v>86</v>
      </c>
      <c r="AW500" s="14" t="s">
        <v>33</v>
      </c>
      <c r="AX500" s="14" t="s">
        <v>73</v>
      </c>
      <c r="AY500" s="197" t="s">
        <v>239</v>
      </c>
    </row>
    <row r="501" s="13" customFormat="1">
      <c r="A501" s="13"/>
      <c r="B501" s="188"/>
      <c r="C501" s="13"/>
      <c r="D501" s="189" t="s">
        <v>248</v>
      </c>
      <c r="E501" s="190" t="s">
        <v>3</v>
      </c>
      <c r="F501" s="191" t="s">
        <v>787</v>
      </c>
      <c r="G501" s="13"/>
      <c r="H501" s="190" t="s">
        <v>3</v>
      </c>
      <c r="I501" s="192"/>
      <c r="J501" s="13"/>
      <c r="K501" s="13"/>
      <c r="L501" s="188"/>
      <c r="M501" s="193"/>
      <c r="N501" s="194"/>
      <c r="O501" s="194"/>
      <c r="P501" s="194"/>
      <c r="Q501" s="194"/>
      <c r="R501" s="194"/>
      <c r="S501" s="194"/>
      <c r="T501" s="195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190" t="s">
        <v>248</v>
      </c>
      <c r="AU501" s="190" t="s">
        <v>86</v>
      </c>
      <c r="AV501" s="13" t="s">
        <v>80</v>
      </c>
      <c r="AW501" s="13" t="s">
        <v>33</v>
      </c>
      <c r="AX501" s="13" t="s">
        <v>73</v>
      </c>
      <c r="AY501" s="190" t="s">
        <v>239</v>
      </c>
    </row>
    <row r="502" s="14" customFormat="1">
      <c r="A502" s="14"/>
      <c r="B502" s="196"/>
      <c r="C502" s="14"/>
      <c r="D502" s="189" t="s">
        <v>248</v>
      </c>
      <c r="E502" s="197" t="s">
        <v>3</v>
      </c>
      <c r="F502" s="198" t="s">
        <v>972</v>
      </c>
      <c r="G502" s="14"/>
      <c r="H502" s="199">
        <v>4.1470000000000002</v>
      </c>
      <c r="I502" s="200"/>
      <c r="J502" s="14"/>
      <c r="K502" s="14"/>
      <c r="L502" s="196"/>
      <c r="M502" s="201"/>
      <c r="N502" s="202"/>
      <c r="O502" s="202"/>
      <c r="P502" s="202"/>
      <c r="Q502" s="202"/>
      <c r="R502" s="202"/>
      <c r="S502" s="202"/>
      <c r="T502" s="203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197" t="s">
        <v>248</v>
      </c>
      <c r="AU502" s="197" t="s">
        <v>86</v>
      </c>
      <c r="AV502" s="14" t="s">
        <v>86</v>
      </c>
      <c r="AW502" s="14" t="s">
        <v>33</v>
      </c>
      <c r="AX502" s="14" t="s">
        <v>73</v>
      </c>
      <c r="AY502" s="197" t="s">
        <v>239</v>
      </c>
    </row>
    <row r="503" s="13" customFormat="1">
      <c r="A503" s="13"/>
      <c r="B503" s="188"/>
      <c r="C503" s="13"/>
      <c r="D503" s="189" t="s">
        <v>248</v>
      </c>
      <c r="E503" s="190" t="s">
        <v>3</v>
      </c>
      <c r="F503" s="191" t="s">
        <v>890</v>
      </c>
      <c r="G503" s="13"/>
      <c r="H503" s="190" t="s">
        <v>3</v>
      </c>
      <c r="I503" s="192"/>
      <c r="J503" s="13"/>
      <c r="K503" s="13"/>
      <c r="L503" s="188"/>
      <c r="M503" s="193"/>
      <c r="N503" s="194"/>
      <c r="O503" s="194"/>
      <c r="P503" s="194"/>
      <c r="Q503" s="194"/>
      <c r="R503" s="194"/>
      <c r="S503" s="194"/>
      <c r="T503" s="195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190" t="s">
        <v>248</v>
      </c>
      <c r="AU503" s="190" t="s">
        <v>86</v>
      </c>
      <c r="AV503" s="13" t="s">
        <v>80</v>
      </c>
      <c r="AW503" s="13" t="s">
        <v>33</v>
      </c>
      <c r="AX503" s="13" t="s">
        <v>73</v>
      </c>
      <c r="AY503" s="190" t="s">
        <v>239</v>
      </c>
    </row>
    <row r="504" s="14" customFormat="1">
      <c r="A504" s="14"/>
      <c r="B504" s="196"/>
      <c r="C504" s="14"/>
      <c r="D504" s="189" t="s">
        <v>248</v>
      </c>
      <c r="E504" s="197" t="s">
        <v>3</v>
      </c>
      <c r="F504" s="198" t="s">
        <v>973</v>
      </c>
      <c r="G504" s="14"/>
      <c r="H504" s="199">
        <v>16.43</v>
      </c>
      <c r="I504" s="200"/>
      <c r="J504" s="14"/>
      <c r="K504" s="14"/>
      <c r="L504" s="196"/>
      <c r="M504" s="201"/>
      <c r="N504" s="202"/>
      <c r="O504" s="202"/>
      <c r="P504" s="202"/>
      <c r="Q504" s="202"/>
      <c r="R504" s="202"/>
      <c r="S504" s="202"/>
      <c r="T504" s="203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197" t="s">
        <v>248</v>
      </c>
      <c r="AU504" s="197" t="s">
        <v>86</v>
      </c>
      <c r="AV504" s="14" t="s">
        <v>86</v>
      </c>
      <c r="AW504" s="14" t="s">
        <v>33</v>
      </c>
      <c r="AX504" s="14" t="s">
        <v>73</v>
      </c>
      <c r="AY504" s="197" t="s">
        <v>239</v>
      </c>
    </row>
    <row r="505" s="13" customFormat="1">
      <c r="A505" s="13"/>
      <c r="B505" s="188"/>
      <c r="C505" s="13"/>
      <c r="D505" s="189" t="s">
        <v>248</v>
      </c>
      <c r="E505" s="190" t="s">
        <v>3</v>
      </c>
      <c r="F505" s="191" t="s">
        <v>896</v>
      </c>
      <c r="G505" s="13"/>
      <c r="H505" s="190" t="s">
        <v>3</v>
      </c>
      <c r="I505" s="192"/>
      <c r="J505" s="13"/>
      <c r="K505" s="13"/>
      <c r="L505" s="188"/>
      <c r="M505" s="193"/>
      <c r="N505" s="194"/>
      <c r="O505" s="194"/>
      <c r="P505" s="194"/>
      <c r="Q505" s="194"/>
      <c r="R505" s="194"/>
      <c r="S505" s="194"/>
      <c r="T505" s="195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0" t="s">
        <v>248</v>
      </c>
      <c r="AU505" s="190" t="s">
        <v>86</v>
      </c>
      <c r="AV505" s="13" t="s">
        <v>80</v>
      </c>
      <c r="AW505" s="13" t="s">
        <v>33</v>
      </c>
      <c r="AX505" s="13" t="s">
        <v>73</v>
      </c>
      <c r="AY505" s="190" t="s">
        <v>239</v>
      </c>
    </row>
    <row r="506" s="14" customFormat="1">
      <c r="A506" s="14"/>
      <c r="B506" s="196"/>
      <c r="C506" s="14"/>
      <c r="D506" s="189" t="s">
        <v>248</v>
      </c>
      <c r="E506" s="197" t="s">
        <v>3</v>
      </c>
      <c r="F506" s="198" t="s">
        <v>970</v>
      </c>
      <c r="G506" s="14"/>
      <c r="H506" s="199">
        <v>3.9750000000000001</v>
      </c>
      <c r="I506" s="200"/>
      <c r="J506" s="14"/>
      <c r="K506" s="14"/>
      <c r="L506" s="196"/>
      <c r="M506" s="201"/>
      <c r="N506" s="202"/>
      <c r="O506" s="202"/>
      <c r="P506" s="202"/>
      <c r="Q506" s="202"/>
      <c r="R506" s="202"/>
      <c r="S506" s="202"/>
      <c r="T506" s="20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197" t="s">
        <v>248</v>
      </c>
      <c r="AU506" s="197" t="s">
        <v>86</v>
      </c>
      <c r="AV506" s="14" t="s">
        <v>86</v>
      </c>
      <c r="AW506" s="14" t="s">
        <v>33</v>
      </c>
      <c r="AX506" s="14" t="s">
        <v>73</v>
      </c>
      <c r="AY506" s="197" t="s">
        <v>239</v>
      </c>
    </row>
    <row r="507" s="13" customFormat="1">
      <c r="A507" s="13"/>
      <c r="B507" s="188"/>
      <c r="C507" s="13"/>
      <c r="D507" s="189" t="s">
        <v>248</v>
      </c>
      <c r="E507" s="190" t="s">
        <v>3</v>
      </c>
      <c r="F507" s="191" t="s">
        <v>899</v>
      </c>
      <c r="G507" s="13"/>
      <c r="H507" s="190" t="s">
        <v>3</v>
      </c>
      <c r="I507" s="192"/>
      <c r="J507" s="13"/>
      <c r="K507" s="13"/>
      <c r="L507" s="188"/>
      <c r="M507" s="193"/>
      <c r="N507" s="194"/>
      <c r="O507" s="194"/>
      <c r="P507" s="194"/>
      <c r="Q507" s="194"/>
      <c r="R507" s="194"/>
      <c r="S507" s="194"/>
      <c r="T507" s="195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190" t="s">
        <v>248</v>
      </c>
      <c r="AU507" s="190" t="s">
        <v>86</v>
      </c>
      <c r="AV507" s="13" t="s">
        <v>80</v>
      </c>
      <c r="AW507" s="13" t="s">
        <v>33</v>
      </c>
      <c r="AX507" s="13" t="s">
        <v>73</v>
      </c>
      <c r="AY507" s="190" t="s">
        <v>239</v>
      </c>
    </row>
    <row r="508" s="14" customFormat="1">
      <c r="A508" s="14"/>
      <c r="B508" s="196"/>
      <c r="C508" s="14"/>
      <c r="D508" s="189" t="s">
        <v>248</v>
      </c>
      <c r="E508" s="197" t="s">
        <v>3</v>
      </c>
      <c r="F508" s="198" t="s">
        <v>974</v>
      </c>
      <c r="G508" s="14"/>
      <c r="H508" s="199">
        <v>34.185000000000002</v>
      </c>
      <c r="I508" s="200"/>
      <c r="J508" s="14"/>
      <c r="K508" s="14"/>
      <c r="L508" s="196"/>
      <c r="M508" s="201"/>
      <c r="N508" s="202"/>
      <c r="O508" s="202"/>
      <c r="P508" s="202"/>
      <c r="Q508" s="202"/>
      <c r="R508" s="202"/>
      <c r="S508" s="202"/>
      <c r="T508" s="20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197" t="s">
        <v>248</v>
      </c>
      <c r="AU508" s="197" t="s">
        <v>86</v>
      </c>
      <c r="AV508" s="14" t="s">
        <v>86</v>
      </c>
      <c r="AW508" s="14" t="s">
        <v>33</v>
      </c>
      <c r="AX508" s="14" t="s">
        <v>73</v>
      </c>
      <c r="AY508" s="197" t="s">
        <v>239</v>
      </c>
    </row>
    <row r="509" s="13" customFormat="1">
      <c r="A509" s="13"/>
      <c r="B509" s="188"/>
      <c r="C509" s="13"/>
      <c r="D509" s="189" t="s">
        <v>248</v>
      </c>
      <c r="E509" s="190" t="s">
        <v>3</v>
      </c>
      <c r="F509" s="191" t="s">
        <v>788</v>
      </c>
      <c r="G509" s="13"/>
      <c r="H509" s="190" t="s">
        <v>3</v>
      </c>
      <c r="I509" s="192"/>
      <c r="J509" s="13"/>
      <c r="K509" s="13"/>
      <c r="L509" s="188"/>
      <c r="M509" s="193"/>
      <c r="N509" s="194"/>
      <c r="O509" s="194"/>
      <c r="P509" s="194"/>
      <c r="Q509" s="194"/>
      <c r="R509" s="194"/>
      <c r="S509" s="194"/>
      <c r="T509" s="195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190" t="s">
        <v>248</v>
      </c>
      <c r="AU509" s="190" t="s">
        <v>86</v>
      </c>
      <c r="AV509" s="13" t="s">
        <v>80</v>
      </c>
      <c r="AW509" s="13" t="s">
        <v>33</v>
      </c>
      <c r="AX509" s="13" t="s">
        <v>73</v>
      </c>
      <c r="AY509" s="190" t="s">
        <v>239</v>
      </c>
    </row>
    <row r="510" s="14" customFormat="1">
      <c r="A510" s="14"/>
      <c r="B510" s="196"/>
      <c r="C510" s="14"/>
      <c r="D510" s="189" t="s">
        <v>248</v>
      </c>
      <c r="E510" s="197" t="s">
        <v>3</v>
      </c>
      <c r="F510" s="198" t="s">
        <v>975</v>
      </c>
      <c r="G510" s="14"/>
      <c r="H510" s="199">
        <v>136.74000000000001</v>
      </c>
      <c r="I510" s="200"/>
      <c r="J510" s="14"/>
      <c r="K510" s="14"/>
      <c r="L510" s="196"/>
      <c r="M510" s="201"/>
      <c r="N510" s="202"/>
      <c r="O510" s="202"/>
      <c r="P510" s="202"/>
      <c r="Q510" s="202"/>
      <c r="R510" s="202"/>
      <c r="S510" s="202"/>
      <c r="T510" s="203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197" t="s">
        <v>248</v>
      </c>
      <c r="AU510" s="197" t="s">
        <v>86</v>
      </c>
      <c r="AV510" s="14" t="s">
        <v>86</v>
      </c>
      <c r="AW510" s="14" t="s">
        <v>33</v>
      </c>
      <c r="AX510" s="14" t="s">
        <v>73</v>
      </c>
      <c r="AY510" s="197" t="s">
        <v>239</v>
      </c>
    </row>
    <row r="511" s="13" customFormat="1">
      <c r="A511" s="13"/>
      <c r="B511" s="188"/>
      <c r="C511" s="13"/>
      <c r="D511" s="189" t="s">
        <v>248</v>
      </c>
      <c r="E511" s="190" t="s">
        <v>3</v>
      </c>
      <c r="F511" s="191" t="s">
        <v>790</v>
      </c>
      <c r="G511" s="13"/>
      <c r="H511" s="190" t="s">
        <v>3</v>
      </c>
      <c r="I511" s="192"/>
      <c r="J511" s="13"/>
      <c r="K511" s="13"/>
      <c r="L511" s="188"/>
      <c r="M511" s="193"/>
      <c r="N511" s="194"/>
      <c r="O511" s="194"/>
      <c r="P511" s="194"/>
      <c r="Q511" s="194"/>
      <c r="R511" s="194"/>
      <c r="S511" s="194"/>
      <c r="T511" s="195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0" t="s">
        <v>248</v>
      </c>
      <c r="AU511" s="190" t="s">
        <v>86</v>
      </c>
      <c r="AV511" s="13" t="s">
        <v>80</v>
      </c>
      <c r="AW511" s="13" t="s">
        <v>33</v>
      </c>
      <c r="AX511" s="13" t="s">
        <v>73</v>
      </c>
      <c r="AY511" s="190" t="s">
        <v>239</v>
      </c>
    </row>
    <row r="512" s="14" customFormat="1">
      <c r="A512" s="14"/>
      <c r="B512" s="196"/>
      <c r="C512" s="14"/>
      <c r="D512" s="189" t="s">
        <v>248</v>
      </c>
      <c r="E512" s="197" t="s">
        <v>3</v>
      </c>
      <c r="F512" s="198" t="s">
        <v>976</v>
      </c>
      <c r="G512" s="14"/>
      <c r="H512" s="199">
        <v>307.66500000000002</v>
      </c>
      <c r="I512" s="200"/>
      <c r="J512" s="14"/>
      <c r="K512" s="14"/>
      <c r="L512" s="196"/>
      <c r="M512" s="201"/>
      <c r="N512" s="202"/>
      <c r="O512" s="202"/>
      <c r="P512" s="202"/>
      <c r="Q512" s="202"/>
      <c r="R512" s="202"/>
      <c r="S512" s="202"/>
      <c r="T512" s="203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197" t="s">
        <v>248</v>
      </c>
      <c r="AU512" s="197" t="s">
        <v>86</v>
      </c>
      <c r="AV512" s="14" t="s">
        <v>86</v>
      </c>
      <c r="AW512" s="14" t="s">
        <v>33</v>
      </c>
      <c r="AX512" s="14" t="s">
        <v>73</v>
      </c>
      <c r="AY512" s="197" t="s">
        <v>239</v>
      </c>
    </row>
    <row r="513" s="16" customFormat="1">
      <c r="A513" s="16"/>
      <c r="B513" s="239"/>
      <c r="C513" s="16"/>
      <c r="D513" s="189" t="s">
        <v>248</v>
      </c>
      <c r="E513" s="240" t="s">
        <v>3</v>
      </c>
      <c r="F513" s="241" t="s">
        <v>695</v>
      </c>
      <c r="G513" s="16"/>
      <c r="H513" s="242">
        <v>529.09900000000005</v>
      </c>
      <c r="I513" s="243"/>
      <c r="J513" s="16"/>
      <c r="K513" s="16"/>
      <c r="L513" s="239"/>
      <c r="M513" s="244"/>
      <c r="N513" s="245"/>
      <c r="O513" s="245"/>
      <c r="P513" s="245"/>
      <c r="Q513" s="245"/>
      <c r="R513" s="245"/>
      <c r="S513" s="245"/>
      <c r="T513" s="24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T513" s="240" t="s">
        <v>248</v>
      </c>
      <c r="AU513" s="240" t="s">
        <v>86</v>
      </c>
      <c r="AV513" s="16" t="s">
        <v>117</v>
      </c>
      <c r="AW513" s="16" t="s">
        <v>33</v>
      </c>
      <c r="AX513" s="16" t="s">
        <v>73</v>
      </c>
      <c r="AY513" s="240" t="s">
        <v>239</v>
      </c>
    </row>
    <row r="514" s="13" customFormat="1">
      <c r="A514" s="13"/>
      <c r="B514" s="188"/>
      <c r="C514" s="13"/>
      <c r="D514" s="189" t="s">
        <v>248</v>
      </c>
      <c r="E514" s="190" t="s">
        <v>3</v>
      </c>
      <c r="F514" s="191" t="s">
        <v>696</v>
      </c>
      <c r="G514" s="13"/>
      <c r="H514" s="190" t="s">
        <v>3</v>
      </c>
      <c r="I514" s="192"/>
      <c r="J514" s="13"/>
      <c r="K514" s="13"/>
      <c r="L514" s="188"/>
      <c r="M514" s="193"/>
      <c r="N514" s="194"/>
      <c r="O514" s="194"/>
      <c r="P514" s="194"/>
      <c r="Q514" s="194"/>
      <c r="R514" s="194"/>
      <c r="S514" s="194"/>
      <c r="T514" s="195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190" t="s">
        <v>248</v>
      </c>
      <c r="AU514" s="190" t="s">
        <v>86</v>
      </c>
      <c r="AV514" s="13" t="s">
        <v>80</v>
      </c>
      <c r="AW514" s="13" t="s">
        <v>33</v>
      </c>
      <c r="AX514" s="13" t="s">
        <v>73</v>
      </c>
      <c r="AY514" s="190" t="s">
        <v>239</v>
      </c>
    </row>
    <row r="515" s="13" customFormat="1">
      <c r="A515" s="13"/>
      <c r="B515" s="188"/>
      <c r="C515" s="13"/>
      <c r="D515" s="189" t="s">
        <v>248</v>
      </c>
      <c r="E515" s="190" t="s">
        <v>3</v>
      </c>
      <c r="F515" s="191" t="s">
        <v>788</v>
      </c>
      <c r="G515" s="13"/>
      <c r="H515" s="190" t="s">
        <v>3</v>
      </c>
      <c r="I515" s="192"/>
      <c r="J515" s="13"/>
      <c r="K515" s="13"/>
      <c r="L515" s="188"/>
      <c r="M515" s="193"/>
      <c r="N515" s="194"/>
      <c r="O515" s="194"/>
      <c r="P515" s="194"/>
      <c r="Q515" s="194"/>
      <c r="R515" s="194"/>
      <c r="S515" s="194"/>
      <c r="T515" s="195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0" t="s">
        <v>248</v>
      </c>
      <c r="AU515" s="190" t="s">
        <v>86</v>
      </c>
      <c r="AV515" s="13" t="s">
        <v>80</v>
      </c>
      <c r="AW515" s="13" t="s">
        <v>33</v>
      </c>
      <c r="AX515" s="13" t="s">
        <v>73</v>
      </c>
      <c r="AY515" s="190" t="s">
        <v>239</v>
      </c>
    </row>
    <row r="516" s="14" customFormat="1">
      <c r="A516" s="14"/>
      <c r="B516" s="196"/>
      <c r="C516" s="14"/>
      <c r="D516" s="189" t="s">
        <v>248</v>
      </c>
      <c r="E516" s="197" t="s">
        <v>3</v>
      </c>
      <c r="F516" s="198" t="s">
        <v>977</v>
      </c>
      <c r="G516" s="14"/>
      <c r="H516" s="199">
        <v>546.96000000000004</v>
      </c>
      <c r="I516" s="200"/>
      <c r="J516" s="14"/>
      <c r="K516" s="14"/>
      <c r="L516" s="196"/>
      <c r="M516" s="201"/>
      <c r="N516" s="202"/>
      <c r="O516" s="202"/>
      <c r="P516" s="202"/>
      <c r="Q516" s="202"/>
      <c r="R516" s="202"/>
      <c r="S516" s="202"/>
      <c r="T516" s="20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197" t="s">
        <v>248</v>
      </c>
      <c r="AU516" s="197" t="s">
        <v>86</v>
      </c>
      <c r="AV516" s="14" t="s">
        <v>86</v>
      </c>
      <c r="AW516" s="14" t="s">
        <v>33</v>
      </c>
      <c r="AX516" s="14" t="s">
        <v>73</v>
      </c>
      <c r="AY516" s="197" t="s">
        <v>239</v>
      </c>
    </row>
    <row r="517" s="13" customFormat="1">
      <c r="A517" s="13"/>
      <c r="B517" s="188"/>
      <c r="C517" s="13"/>
      <c r="D517" s="189" t="s">
        <v>248</v>
      </c>
      <c r="E517" s="190" t="s">
        <v>3</v>
      </c>
      <c r="F517" s="191" t="s">
        <v>790</v>
      </c>
      <c r="G517" s="13"/>
      <c r="H517" s="190" t="s">
        <v>3</v>
      </c>
      <c r="I517" s="192"/>
      <c r="J517" s="13"/>
      <c r="K517" s="13"/>
      <c r="L517" s="188"/>
      <c r="M517" s="193"/>
      <c r="N517" s="194"/>
      <c r="O517" s="194"/>
      <c r="P517" s="194"/>
      <c r="Q517" s="194"/>
      <c r="R517" s="194"/>
      <c r="S517" s="194"/>
      <c r="T517" s="195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0" t="s">
        <v>248</v>
      </c>
      <c r="AU517" s="190" t="s">
        <v>86</v>
      </c>
      <c r="AV517" s="13" t="s">
        <v>80</v>
      </c>
      <c r="AW517" s="13" t="s">
        <v>33</v>
      </c>
      <c r="AX517" s="13" t="s">
        <v>73</v>
      </c>
      <c r="AY517" s="190" t="s">
        <v>239</v>
      </c>
    </row>
    <row r="518" s="14" customFormat="1">
      <c r="A518" s="14"/>
      <c r="B518" s="196"/>
      <c r="C518" s="14"/>
      <c r="D518" s="189" t="s">
        <v>248</v>
      </c>
      <c r="E518" s="197" t="s">
        <v>3</v>
      </c>
      <c r="F518" s="198" t="s">
        <v>978</v>
      </c>
      <c r="G518" s="14"/>
      <c r="H518" s="199">
        <v>102.55500000000001</v>
      </c>
      <c r="I518" s="200"/>
      <c r="J518" s="14"/>
      <c r="K518" s="14"/>
      <c r="L518" s="196"/>
      <c r="M518" s="201"/>
      <c r="N518" s="202"/>
      <c r="O518" s="202"/>
      <c r="P518" s="202"/>
      <c r="Q518" s="202"/>
      <c r="R518" s="202"/>
      <c r="S518" s="202"/>
      <c r="T518" s="203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197" t="s">
        <v>248</v>
      </c>
      <c r="AU518" s="197" t="s">
        <v>86</v>
      </c>
      <c r="AV518" s="14" t="s">
        <v>86</v>
      </c>
      <c r="AW518" s="14" t="s">
        <v>33</v>
      </c>
      <c r="AX518" s="14" t="s">
        <v>73</v>
      </c>
      <c r="AY518" s="197" t="s">
        <v>239</v>
      </c>
    </row>
    <row r="519" s="13" customFormat="1">
      <c r="A519" s="13"/>
      <c r="B519" s="188"/>
      <c r="C519" s="13"/>
      <c r="D519" s="189" t="s">
        <v>248</v>
      </c>
      <c r="E519" s="190" t="s">
        <v>3</v>
      </c>
      <c r="F519" s="191" t="s">
        <v>794</v>
      </c>
      <c r="G519" s="13"/>
      <c r="H519" s="190" t="s">
        <v>3</v>
      </c>
      <c r="I519" s="192"/>
      <c r="J519" s="13"/>
      <c r="K519" s="13"/>
      <c r="L519" s="188"/>
      <c r="M519" s="193"/>
      <c r="N519" s="194"/>
      <c r="O519" s="194"/>
      <c r="P519" s="194"/>
      <c r="Q519" s="194"/>
      <c r="R519" s="194"/>
      <c r="S519" s="194"/>
      <c r="T519" s="195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0" t="s">
        <v>248</v>
      </c>
      <c r="AU519" s="190" t="s">
        <v>86</v>
      </c>
      <c r="AV519" s="13" t="s">
        <v>80</v>
      </c>
      <c r="AW519" s="13" t="s">
        <v>33</v>
      </c>
      <c r="AX519" s="13" t="s">
        <v>73</v>
      </c>
      <c r="AY519" s="190" t="s">
        <v>239</v>
      </c>
    </row>
    <row r="520" s="14" customFormat="1">
      <c r="A520" s="14"/>
      <c r="B520" s="196"/>
      <c r="C520" s="14"/>
      <c r="D520" s="189" t="s">
        <v>248</v>
      </c>
      <c r="E520" s="197" t="s">
        <v>3</v>
      </c>
      <c r="F520" s="198" t="s">
        <v>979</v>
      </c>
      <c r="G520" s="14"/>
      <c r="H520" s="199">
        <v>86.019000000000005</v>
      </c>
      <c r="I520" s="200"/>
      <c r="J520" s="14"/>
      <c r="K520" s="14"/>
      <c r="L520" s="196"/>
      <c r="M520" s="201"/>
      <c r="N520" s="202"/>
      <c r="O520" s="202"/>
      <c r="P520" s="202"/>
      <c r="Q520" s="202"/>
      <c r="R520" s="202"/>
      <c r="S520" s="202"/>
      <c r="T520" s="20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197" t="s">
        <v>248</v>
      </c>
      <c r="AU520" s="197" t="s">
        <v>86</v>
      </c>
      <c r="AV520" s="14" t="s">
        <v>86</v>
      </c>
      <c r="AW520" s="14" t="s">
        <v>33</v>
      </c>
      <c r="AX520" s="14" t="s">
        <v>73</v>
      </c>
      <c r="AY520" s="197" t="s">
        <v>239</v>
      </c>
    </row>
    <row r="521" s="16" customFormat="1">
      <c r="A521" s="16"/>
      <c r="B521" s="239"/>
      <c r="C521" s="16"/>
      <c r="D521" s="189" t="s">
        <v>248</v>
      </c>
      <c r="E521" s="240" t="s">
        <v>3</v>
      </c>
      <c r="F521" s="241" t="s">
        <v>695</v>
      </c>
      <c r="G521" s="16"/>
      <c r="H521" s="242">
        <v>735.53399999999999</v>
      </c>
      <c r="I521" s="243"/>
      <c r="J521" s="16"/>
      <c r="K521" s="16"/>
      <c r="L521" s="239"/>
      <c r="M521" s="244"/>
      <c r="N521" s="245"/>
      <c r="O521" s="245"/>
      <c r="P521" s="245"/>
      <c r="Q521" s="245"/>
      <c r="R521" s="245"/>
      <c r="S521" s="245"/>
      <c r="T521" s="24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T521" s="240" t="s">
        <v>248</v>
      </c>
      <c r="AU521" s="240" t="s">
        <v>86</v>
      </c>
      <c r="AV521" s="16" t="s">
        <v>117</v>
      </c>
      <c r="AW521" s="16" t="s">
        <v>33</v>
      </c>
      <c r="AX521" s="16" t="s">
        <v>73</v>
      </c>
      <c r="AY521" s="240" t="s">
        <v>239</v>
      </c>
    </row>
    <row r="522" s="13" customFormat="1">
      <c r="A522" s="13"/>
      <c r="B522" s="188"/>
      <c r="C522" s="13"/>
      <c r="D522" s="189" t="s">
        <v>248</v>
      </c>
      <c r="E522" s="190" t="s">
        <v>3</v>
      </c>
      <c r="F522" s="191" t="s">
        <v>701</v>
      </c>
      <c r="G522" s="13"/>
      <c r="H522" s="190" t="s">
        <v>3</v>
      </c>
      <c r="I522" s="192"/>
      <c r="J522" s="13"/>
      <c r="K522" s="13"/>
      <c r="L522" s="188"/>
      <c r="M522" s="193"/>
      <c r="N522" s="194"/>
      <c r="O522" s="194"/>
      <c r="P522" s="194"/>
      <c r="Q522" s="194"/>
      <c r="R522" s="194"/>
      <c r="S522" s="194"/>
      <c r="T522" s="195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190" t="s">
        <v>248</v>
      </c>
      <c r="AU522" s="190" t="s">
        <v>86</v>
      </c>
      <c r="AV522" s="13" t="s">
        <v>80</v>
      </c>
      <c r="AW522" s="13" t="s">
        <v>33</v>
      </c>
      <c r="AX522" s="13" t="s">
        <v>73</v>
      </c>
      <c r="AY522" s="190" t="s">
        <v>239</v>
      </c>
    </row>
    <row r="523" s="13" customFormat="1">
      <c r="A523" s="13"/>
      <c r="B523" s="188"/>
      <c r="C523" s="13"/>
      <c r="D523" s="189" t="s">
        <v>248</v>
      </c>
      <c r="E523" s="190" t="s">
        <v>3</v>
      </c>
      <c r="F523" s="191" t="s">
        <v>788</v>
      </c>
      <c r="G523" s="13"/>
      <c r="H523" s="190" t="s">
        <v>3</v>
      </c>
      <c r="I523" s="192"/>
      <c r="J523" s="13"/>
      <c r="K523" s="13"/>
      <c r="L523" s="188"/>
      <c r="M523" s="193"/>
      <c r="N523" s="194"/>
      <c r="O523" s="194"/>
      <c r="P523" s="194"/>
      <c r="Q523" s="194"/>
      <c r="R523" s="194"/>
      <c r="S523" s="194"/>
      <c r="T523" s="195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190" t="s">
        <v>248</v>
      </c>
      <c r="AU523" s="190" t="s">
        <v>86</v>
      </c>
      <c r="AV523" s="13" t="s">
        <v>80</v>
      </c>
      <c r="AW523" s="13" t="s">
        <v>33</v>
      </c>
      <c r="AX523" s="13" t="s">
        <v>73</v>
      </c>
      <c r="AY523" s="190" t="s">
        <v>239</v>
      </c>
    </row>
    <row r="524" s="14" customFormat="1">
      <c r="A524" s="14"/>
      <c r="B524" s="196"/>
      <c r="C524" s="14"/>
      <c r="D524" s="189" t="s">
        <v>248</v>
      </c>
      <c r="E524" s="197" t="s">
        <v>3</v>
      </c>
      <c r="F524" s="198" t="s">
        <v>980</v>
      </c>
      <c r="G524" s="14"/>
      <c r="H524" s="199">
        <v>432.14999999999998</v>
      </c>
      <c r="I524" s="200"/>
      <c r="J524" s="14"/>
      <c r="K524" s="14"/>
      <c r="L524" s="196"/>
      <c r="M524" s="201"/>
      <c r="N524" s="202"/>
      <c r="O524" s="202"/>
      <c r="P524" s="202"/>
      <c r="Q524" s="202"/>
      <c r="R524" s="202"/>
      <c r="S524" s="202"/>
      <c r="T524" s="203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197" t="s">
        <v>248</v>
      </c>
      <c r="AU524" s="197" t="s">
        <v>86</v>
      </c>
      <c r="AV524" s="14" t="s">
        <v>86</v>
      </c>
      <c r="AW524" s="14" t="s">
        <v>33</v>
      </c>
      <c r="AX524" s="14" t="s">
        <v>73</v>
      </c>
      <c r="AY524" s="197" t="s">
        <v>239</v>
      </c>
    </row>
    <row r="525" s="13" customFormat="1">
      <c r="A525" s="13"/>
      <c r="B525" s="188"/>
      <c r="C525" s="13"/>
      <c r="D525" s="189" t="s">
        <v>248</v>
      </c>
      <c r="E525" s="190" t="s">
        <v>3</v>
      </c>
      <c r="F525" s="191" t="s">
        <v>794</v>
      </c>
      <c r="G525" s="13"/>
      <c r="H525" s="190" t="s">
        <v>3</v>
      </c>
      <c r="I525" s="192"/>
      <c r="J525" s="13"/>
      <c r="K525" s="13"/>
      <c r="L525" s="188"/>
      <c r="M525" s="193"/>
      <c r="N525" s="194"/>
      <c r="O525" s="194"/>
      <c r="P525" s="194"/>
      <c r="Q525" s="194"/>
      <c r="R525" s="194"/>
      <c r="S525" s="194"/>
      <c r="T525" s="195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190" t="s">
        <v>248</v>
      </c>
      <c r="AU525" s="190" t="s">
        <v>86</v>
      </c>
      <c r="AV525" s="13" t="s">
        <v>80</v>
      </c>
      <c r="AW525" s="13" t="s">
        <v>33</v>
      </c>
      <c r="AX525" s="13" t="s">
        <v>73</v>
      </c>
      <c r="AY525" s="190" t="s">
        <v>239</v>
      </c>
    </row>
    <row r="526" s="14" customFormat="1">
      <c r="A526" s="14"/>
      <c r="B526" s="196"/>
      <c r="C526" s="14"/>
      <c r="D526" s="189" t="s">
        <v>248</v>
      </c>
      <c r="E526" s="197" t="s">
        <v>3</v>
      </c>
      <c r="F526" s="198" t="s">
        <v>981</v>
      </c>
      <c r="G526" s="14"/>
      <c r="H526" s="199">
        <v>326.22300000000001</v>
      </c>
      <c r="I526" s="200"/>
      <c r="J526" s="14"/>
      <c r="K526" s="14"/>
      <c r="L526" s="196"/>
      <c r="M526" s="201"/>
      <c r="N526" s="202"/>
      <c r="O526" s="202"/>
      <c r="P526" s="202"/>
      <c r="Q526" s="202"/>
      <c r="R526" s="202"/>
      <c r="S526" s="202"/>
      <c r="T526" s="203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197" t="s">
        <v>248</v>
      </c>
      <c r="AU526" s="197" t="s">
        <v>86</v>
      </c>
      <c r="AV526" s="14" t="s">
        <v>86</v>
      </c>
      <c r="AW526" s="14" t="s">
        <v>33</v>
      </c>
      <c r="AX526" s="14" t="s">
        <v>73</v>
      </c>
      <c r="AY526" s="197" t="s">
        <v>239</v>
      </c>
    </row>
    <row r="527" s="16" customFormat="1">
      <c r="A527" s="16"/>
      <c r="B527" s="239"/>
      <c r="C527" s="16"/>
      <c r="D527" s="189" t="s">
        <v>248</v>
      </c>
      <c r="E527" s="240" t="s">
        <v>3</v>
      </c>
      <c r="F527" s="241" t="s">
        <v>695</v>
      </c>
      <c r="G527" s="16"/>
      <c r="H527" s="242">
        <v>758.37300000000005</v>
      </c>
      <c r="I527" s="243"/>
      <c r="J527" s="16"/>
      <c r="K527" s="16"/>
      <c r="L527" s="239"/>
      <c r="M527" s="244"/>
      <c r="N527" s="245"/>
      <c r="O527" s="245"/>
      <c r="P527" s="245"/>
      <c r="Q527" s="245"/>
      <c r="R527" s="245"/>
      <c r="S527" s="245"/>
      <c r="T527" s="24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T527" s="240" t="s">
        <v>248</v>
      </c>
      <c r="AU527" s="240" t="s">
        <v>86</v>
      </c>
      <c r="AV527" s="16" t="s">
        <v>117</v>
      </c>
      <c r="AW527" s="16" t="s">
        <v>33</v>
      </c>
      <c r="AX527" s="16" t="s">
        <v>73</v>
      </c>
      <c r="AY527" s="240" t="s">
        <v>239</v>
      </c>
    </row>
    <row r="528" s="15" customFormat="1">
      <c r="A528" s="15"/>
      <c r="B528" s="204"/>
      <c r="C528" s="15"/>
      <c r="D528" s="189" t="s">
        <v>248</v>
      </c>
      <c r="E528" s="205" t="s">
        <v>588</v>
      </c>
      <c r="F528" s="206" t="s">
        <v>251</v>
      </c>
      <c r="G528" s="15"/>
      <c r="H528" s="207">
        <v>2023.0060000000001</v>
      </c>
      <c r="I528" s="208"/>
      <c r="J528" s="15"/>
      <c r="K528" s="15"/>
      <c r="L528" s="204"/>
      <c r="M528" s="209"/>
      <c r="N528" s="210"/>
      <c r="O528" s="210"/>
      <c r="P528" s="210"/>
      <c r="Q528" s="210"/>
      <c r="R528" s="210"/>
      <c r="S528" s="210"/>
      <c r="T528" s="211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05" t="s">
        <v>248</v>
      </c>
      <c r="AU528" s="205" t="s">
        <v>86</v>
      </c>
      <c r="AV528" s="15" t="s">
        <v>246</v>
      </c>
      <c r="AW528" s="15" t="s">
        <v>33</v>
      </c>
      <c r="AX528" s="15" t="s">
        <v>80</v>
      </c>
      <c r="AY528" s="205" t="s">
        <v>239</v>
      </c>
    </row>
    <row r="529" s="2" customFormat="1">
      <c r="A529" s="39"/>
      <c r="B529" s="174"/>
      <c r="C529" s="175" t="s">
        <v>420</v>
      </c>
      <c r="D529" s="175" t="s">
        <v>241</v>
      </c>
      <c r="E529" s="176" t="s">
        <v>982</v>
      </c>
      <c r="F529" s="177" t="s">
        <v>983</v>
      </c>
      <c r="G529" s="178" t="s">
        <v>244</v>
      </c>
      <c r="H529" s="179">
        <v>1170.1700000000001</v>
      </c>
      <c r="I529" s="180"/>
      <c r="J529" s="181">
        <f>ROUND(I529*H529,2)</f>
        <v>0</v>
      </c>
      <c r="K529" s="177" t="s">
        <v>245</v>
      </c>
      <c r="L529" s="40"/>
      <c r="M529" s="182" t="s">
        <v>3</v>
      </c>
      <c r="N529" s="183" t="s">
        <v>45</v>
      </c>
      <c r="O529" s="73"/>
      <c r="P529" s="184">
        <f>O529*H529</f>
        <v>0</v>
      </c>
      <c r="Q529" s="184">
        <v>0</v>
      </c>
      <c r="R529" s="184">
        <f>Q529*H529</f>
        <v>0</v>
      </c>
      <c r="S529" s="184">
        <v>0</v>
      </c>
      <c r="T529" s="185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186" t="s">
        <v>246</v>
      </c>
      <c r="AT529" s="186" t="s">
        <v>241</v>
      </c>
      <c r="AU529" s="186" t="s">
        <v>86</v>
      </c>
      <c r="AY529" s="20" t="s">
        <v>239</v>
      </c>
      <c r="BE529" s="187">
        <f>IF(N529="základní",J529,0)</f>
        <v>0</v>
      </c>
      <c r="BF529" s="187">
        <f>IF(N529="snížená",J529,0)</f>
        <v>0</v>
      </c>
      <c r="BG529" s="187">
        <f>IF(N529="zákl. přenesená",J529,0)</f>
        <v>0</v>
      </c>
      <c r="BH529" s="187">
        <f>IF(N529="sníž. přenesená",J529,0)</f>
        <v>0</v>
      </c>
      <c r="BI529" s="187">
        <f>IF(N529="nulová",J529,0)</f>
        <v>0</v>
      </c>
      <c r="BJ529" s="20" t="s">
        <v>86</v>
      </c>
      <c r="BK529" s="187">
        <f>ROUND(I529*H529,2)</f>
        <v>0</v>
      </c>
      <c r="BL529" s="20" t="s">
        <v>246</v>
      </c>
      <c r="BM529" s="186" t="s">
        <v>984</v>
      </c>
    </row>
    <row r="530" s="13" customFormat="1">
      <c r="A530" s="13"/>
      <c r="B530" s="188"/>
      <c r="C530" s="13"/>
      <c r="D530" s="189" t="s">
        <v>248</v>
      </c>
      <c r="E530" s="190" t="s">
        <v>3</v>
      </c>
      <c r="F530" s="191" t="s">
        <v>985</v>
      </c>
      <c r="G530" s="13"/>
      <c r="H530" s="190" t="s">
        <v>3</v>
      </c>
      <c r="I530" s="192"/>
      <c r="J530" s="13"/>
      <c r="K530" s="13"/>
      <c r="L530" s="188"/>
      <c r="M530" s="193"/>
      <c r="N530" s="194"/>
      <c r="O530" s="194"/>
      <c r="P530" s="194"/>
      <c r="Q530" s="194"/>
      <c r="R530" s="194"/>
      <c r="S530" s="194"/>
      <c r="T530" s="195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190" t="s">
        <v>248</v>
      </c>
      <c r="AU530" s="190" t="s">
        <v>86</v>
      </c>
      <c r="AV530" s="13" t="s">
        <v>80</v>
      </c>
      <c r="AW530" s="13" t="s">
        <v>33</v>
      </c>
      <c r="AX530" s="13" t="s">
        <v>73</v>
      </c>
      <c r="AY530" s="190" t="s">
        <v>239</v>
      </c>
    </row>
    <row r="531" s="14" customFormat="1">
      <c r="A531" s="14"/>
      <c r="B531" s="196"/>
      <c r="C531" s="14"/>
      <c r="D531" s="189" t="s">
        <v>248</v>
      </c>
      <c r="E531" s="197" t="s">
        <v>3</v>
      </c>
      <c r="F531" s="198" t="s">
        <v>986</v>
      </c>
      <c r="G531" s="14"/>
      <c r="H531" s="199">
        <v>420.17000000000002</v>
      </c>
      <c r="I531" s="200"/>
      <c r="J531" s="14"/>
      <c r="K531" s="14"/>
      <c r="L531" s="196"/>
      <c r="M531" s="201"/>
      <c r="N531" s="202"/>
      <c r="O531" s="202"/>
      <c r="P531" s="202"/>
      <c r="Q531" s="202"/>
      <c r="R531" s="202"/>
      <c r="S531" s="202"/>
      <c r="T531" s="20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197" t="s">
        <v>248</v>
      </c>
      <c r="AU531" s="197" t="s">
        <v>86</v>
      </c>
      <c r="AV531" s="14" t="s">
        <v>86</v>
      </c>
      <c r="AW531" s="14" t="s">
        <v>33</v>
      </c>
      <c r="AX531" s="14" t="s">
        <v>73</v>
      </c>
      <c r="AY531" s="197" t="s">
        <v>239</v>
      </c>
    </row>
    <row r="532" s="13" customFormat="1">
      <c r="A532" s="13"/>
      <c r="B532" s="188"/>
      <c r="C532" s="13"/>
      <c r="D532" s="189" t="s">
        <v>248</v>
      </c>
      <c r="E532" s="190" t="s">
        <v>3</v>
      </c>
      <c r="F532" s="191" t="s">
        <v>987</v>
      </c>
      <c r="G532" s="13"/>
      <c r="H532" s="190" t="s">
        <v>3</v>
      </c>
      <c r="I532" s="192"/>
      <c r="J532" s="13"/>
      <c r="K532" s="13"/>
      <c r="L532" s="188"/>
      <c r="M532" s="193"/>
      <c r="N532" s="194"/>
      <c r="O532" s="194"/>
      <c r="P532" s="194"/>
      <c r="Q532" s="194"/>
      <c r="R532" s="194"/>
      <c r="S532" s="194"/>
      <c r="T532" s="195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190" t="s">
        <v>248</v>
      </c>
      <c r="AU532" s="190" t="s">
        <v>86</v>
      </c>
      <c r="AV532" s="13" t="s">
        <v>80</v>
      </c>
      <c r="AW532" s="13" t="s">
        <v>33</v>
      </c>
      <c r="AX532" s="13" t="s">
        <v>73</v>
      </c>
      <c r="AY532" s="190" t="s">
        <v>239</v>
      </c>
    </row>
    <row r="533" s="14" customFormat="1">
      <c r="A533" s="14"/>
      <c r="B533" s="196"/>
      <c r="C533" s="14"/>
      <c r="D533" s="189" t="s">
        <v>248</v>
      </c>
      <c r="E533" s="197" t="s">
        <v>3</v>
      </c>
      <c r="F533" s="198" t="s">
        <v>988</v>
      </c>
      <c r="G533" s="14"/>
      <c r="H533" s="199">
        <v>750</v>
      </c>
      <c r="I533" s="200"/>
      <c r="J533" s="14"/>
      <c r="K533" s="14"/>
      <c r="L533" s="196"/>
      <c r="M533" s="201"/>
      <c r="N533" s="202"/>
      <c r="O533" s="202"/>
      <c r="P533" s="202"/>
      <c r="Q533" s="202"/>
      <c r="R533" s="202"/>
      <c r="S533" s="202"/>
      <c r="T533" s="203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197" t="s">
        <v>248</v>
      </c>
      <c r="AU533" s="197" t="s">
        <v>86</v>
      </c>
      <c r="AV533" s="14" t="s">
        <v>86</v>
      </c>
      <c r="AW533" s="14" t="s">
        <v>33</v>
      </c>
      <c r="AX533" s="14" t="s">
        <v>73</v>
      </c>
      <c r="AY533" s="197" t="s">
        <v>239</v>
      </c>
    </row>
    <row r="534" s="15" customFormat="1">
      <c r="A534" s="15"/>
      <c r="B534" s="204"/>
      <c r="C534" s="15"/>
      <c r="D534" s="189" t="s">
        <v>248</v>
      </c>
      <c r="E534" s="205" t="s">
        <v>3</v>
      </c>
      <c r="F534" s="206" t="s">
        <v>251</v>
      </c>
      <c r="G534" s="15"/>
      <c r="H534" s="207">
        <v>1170.1700000000001</v>
      </c>
      <c r="I534" s="208"/>
      <c r="J534" s="15"/>
      <c r="K534" s="15"/>
      <c r="L534" s="204"/>
      <c r="M534" s="209"/>
      <c r="N534" s="210"/>
      <c r="O534" s="210"/>
      <c r="P534" s="210"/>
      <c r="Q534" s="210"/>
      <c r="R534" s="210"/>
      <c r="S534" s="210"/>
      <c r="T534" s="211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05" t="s">
        <v>248</v>
      </c>
      <c r="AU534" s="205" t="s">
        <v>86</v>
      </c>
      <c r="AV534" s="15" t="s">
        <v>246</v>
      </c>
      <c r="AW534" s="15" t="s">
        <v>33</v>
      </c>
      <c r="AX534" s="15" t="s">
        <v>80</v>
      </c>
      <c r="AY534" s="205" t="s">
        <v>239</v>
      </c>
    </row>
    <row r="535" s="2" customFormat="1">
      <c r="A535" s="39"/>
      <c r="B535" s="174"/>
      <c r="C535" s="175" t="s">
        <v>425</v>
      </c>
      <c r="D535" s="175" t="s">
        <v>241</v>
      </c>
      <c r="E535" s="176" t="s">
        <v>989</v>
      </c>
      <c r="F535" s="177" t="s">
        <v>990</v>
      </c>
      <c r="G535" s="178" t="s">
        <v>244</v>
      </c>
      <c r="H535" s="179">
        <v>538.01999999999998</v>
      </c>
      <c r="I535" s="180"/>
      <c r="J535" s="181">
        <f>ROUND(I535*H535,2)</f>
        <v>0</v>
      </c>
      <c r="K535" s="177" t="s">
        <v>245</v>
      </c>
      <c r="L535" s="40"/>
      <c r="M535" s="182" t="s">
        <v>3</v>
      </c>
      <c r="N535" s="183" t="s">
        <v>45</v>
      </c>
      <c r="O535" s="73"/>
      <c r="P535" s="184">
        <f>O535*H535</f>
        <v>0</v>
      </c>
      <c r="Q535" s="184">
        <v>0.0083899999999999999</v>
      </c>
      <c r="R535" s="184">
        <f>Q535*H535</f>
        <v>4.5139877999999998</v>
      </c>
      <c r="S535" s="184">
        <v>0</v>
      </c>
      <c r="T535" s="185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186" t="s">
        <v>246</v>
      </c>
      <c r="AT535" s="186" t="s">
        <v>241</v>
      </c>
      <c r="AU535" s="186" t="s">
        <v>86</v>
      </c>
      <c r="AY535" s="20" t="s">
        <v>239</v>
      </c>
      <c r="BE535" s="187">
        <f>IF(N535="základní",J535,0)</f>
        <v>0</v>
      </c>
      <c r="BF535" s="187">
        <f>IF(N535="snížená",J535,0)</f>
        <v>0</v>
      </c>
      <c r="BG535" s="187">
        <f>IF(N535="zákl. přenesená",J535,0)</f>
        <v>0</v>
      </c>
      <c r="BH535" s="187">
        <f>IF(N535="sníž. přenesená",J535,0)</f>
        <v>0</v>
      </c>
      <c r="BI535" s="187">
        <f>IF(N535="nulová",J535,0)</f>
        <v>0</v>
      </c>
      <c r="BJ535" s="20" t="s">
        <v>86</v>
      </c>
      <c r="BK535" s="187">
        <f>ROUND(I535*H535,2)</f>
        <v>0</v>
      </c>
      <c r="BL535" s="20" t="s">
        <v>246</v>
      </c>
      <c r="BM535" s="186" t="s">
        <v>991</v>
      </c>
    </row>
    <row r="536" s="13" customFormat="1">
      <c r="A536" s="13"/>
      <c r="B536" s="188"/>
      <c r="C536" s="13"/>
      <c r="D536" s="189" t="s">
        <v>248</v>
      </c>
      <c r="E536" s="190" t="s">
        <v>3</v>
      </c>
      <c r="F536" s="191" t="s">
        <v>992</v>
      </c>
      <c r="G536" s="13"/>
      <c r="H536" s="190" t="s">
        <v>3</v>
      </c>
      <c r="I536" s="192"/>
      <c r="J536" s="13"/>
      <c r="K536" s="13"/>
      <c r="L536" s="188"/>
      <c r="M536" s="193"/>
      <c r="N536" s="194"/>
      <c r="O536" s="194"/>
      <c r="P536" s="194"/>
      <c r="Q536" s="194"/>
      <c r="R536" s="194"/>
      <c r="S536" s="194"/>
      <c r="T536" s="195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190" t="s">
        <v>248</v>
      </c>
      <c r="AU536" s="190" t="s">
        <v>86</v>
      </c>
      <c r="AV536" s="13" t="s">
        <v>80</v>
      </c>
      <c r="AW536" s="13" t="s">
        <v>33</v>
      </c>
      <c r="AX536" s="13" t="s">
        <v>73</v>
      </c>
      <c r="AY536" s="190" t="s">
        <v>239</v>
      </c>
    </row>
    <row r="537" s="13" customFormat="1">
      <c r="A537" s="13"/>
      <c r="B537" s="188"/>
      <c r="C537" s="13"/>
      <c r="D537" s="189" t="s">
        <v>248</v>
      </c>
      <c r="E537" s="190" t="s">
        <v>3</v>
      </c>
      <c r="F537" s="191" t="s">
        <v>993</v>
      </c>
      <c r="G537" s="13"/>
      <c r="H537" s="190" t="s">
        <v>3</v>
      </c>
      <c r="I537" s="192"/>
      <c r="J537" s="13"/>
      <c r="K537" s="13"/>
      <c r="L537" s="188"/>
      <c r="M537" s="193"/>
      <c r="N537" s="194"/>
      <c r="O537" s="194"/>
      <c r="P537" s="194"/>
      <c r="Q537" s="194"/>
      <c r="R537" s="194"/>
      <c r="S537" s="194"/>
      <c r="T537" s="195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0" t="s">
        <v>248</v>
      </c>
      <c r="AU537" s="190" t="s">
        <v>86</v>
      </c>
      <c r="AV537" s="13" t="s">
        <v>80</v>
      </c>
      <c r="AW537" s="13" t="s">
        <v>33</v>
      </c>
      <c r="AX537" s="13" t="s">
        <v>73</v>
      </c>
      <c r="AY537" s="190" t="s">
        <v>239</v>
      </c>
    </row>
    <row r="538" s="14" customFormat="1">
      <c r="A538" s="14"/>
      <c r="B538" s="196"/>
      <c r="C538" s="14"/>
      <c r="D538" s="189" t="s">
        <v>248</v>
      </c>
      <c r="E538" s="197" t="s">
        <v>3</v>
      </c>
      <c r="F538" s="198" t="s">
        <v>994</v>
      </c>
      <c r="G538" s="14"/>
      <c r="H538" s="199">
        <v>334.76799999999997</v>
      </c>
      <c r="I538" s="200"/>
      <c r="J538" s="14"/>
      <c r="K538" s="14"/>
      <c r="L538" s="196"/>
      <c r="M538" s="201"/>
      <c r="N538" s="202"/>
      <c r="O538" s="202"/>
      <c r="P538" s="202"/>
      <c r="Q538" s="202"/>
      <c r="R538" s="202"/>
      <c r="S538" s="202"/>
      <c r="T538" s="203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197" t="s">
        <v>248</v>
      </c>
      <c r="AU538" s="197" t="s">
        <v>86</v>
      </c>
      <c r="AV538" s="14" t="s">
        <v>86</v>
      </c>
      <c r="AW538" s="14" t="s">
        <v>33</v>
      </c>
      <c r="AX538" s="14" t="s">
        <v>73</v>
      </c>
      <c r="AY538" s="197" t="s">
        <v>239</v>
      </c>
    </row>
    <row r="539" s="13" customFormat="1">
      <c r="A539" s="13"/>
      <c r="B539" s="188"/>
      <c r="C539" s="13"/>
      <c r="D539" s="189" t="s">
        <v>248</v>
      </c>
      <c r="E539" s="190" t="s">
        <v>3</v>
      </c>
      <c r="F539" s="191" t="s">
        <v>995</v>
      </c>
      <c r="G539" s="13"/>
      <c r="H539" s="190" t="s">
        <v>3</v>
      </c>
      <c r="I539" s="192"/>
      <c r="J539" s="13"/>
      <c r="K539" s="13"/>
      <c r="L539" s="188"/>
      <c r="M539" s="193"/>
      <c r="N539" s="194"/>
      <c r="O539" s="194"/>
      <c r="P539" s="194"/>
      <c r="Q539" s="194"/>
      <c r="R539" s="194"/>
      <c r="S539" s="194"/>
      <c r="T539" s="195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0" t="s">
        <v>248</v>
      </c>
      <c r="AU539" s="190" t="s">
        <v>86</v>
      </c>
      <c r="AV539" s="13" t="s">
        <v>80</v>
      </c>
      <c r="AW539" s="13" t="s">
        <v>33</v>
      </c>
      <c r="AX539" s="13" t="s">
        <v>73</v>
      </c>
      <c r="AY539" s="190" t="s">
        <v>239</v>
      </c>
    </row>
    <row r="540" s="14" customFormat="1">
      <c r="A540" s="14"/>
      <c r="B540" s="196"/>
      <c r="C540" s="14"/>
      <c r="D540" s="189" t="s">
        <v>248</v>
      </c>
      <c r="E540" s="197" t="s">
        <v>3</v>
      </c>
      <c r="F540" s="198" t="s">
        <v>996</v>
      </c>
      <c r="G540" s="14"/>
      <c r="H540" s="199">
        <v>203.25200000000001</v>
      </c>
      <c r="I540" s="200"/>
      <c r="J540" s="14"/>
      <c r="K540" s="14"/>
      <c r="L540" s="196"/>
      <c r="M540" s="201"/>
      <c r="N540" s="202"/>
      <c r="O540" s="202"/>
      <c r="P540" s="202"/>
      <c r="Q540" s="202"/>
      <c r="R540" s="202"/>
      <c r="S540" s="202"/>
      <c r="T540" s="20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197" t="s">
        <v>248</v>
      </c>
      <c r="AU540" s="197" t="s">
        <v>86</v>
      </c>
      <c r="AV540" s="14" t="s">
        <v>86</v>
      </c>
      <c r="AW540" s="14" t="s">
        <v>33</v>
      </c>
      <c r="AX540" s="14" t="s">
        <v>73</v>
      </c>
      <c r="AY540" s="197" t="s">
        <v>239</v>
      </c>
    </row>
    <row r="541" s="15" customFormat="1">
      <c r="A541" s="15"/>
      <c r="B541" s="204"/>
      <c r="C541" s="15"/>
      <c r="D541" s="189" t="s">
        <v>248</v>
      </c>
      <c r="E541" s="205" t="s">
        <v>622</v>
      </c>
      <c r="F541" s="206" t="s">
        <v>251</v>
      </c>
      <c r="G541" s="15"/>
      <c r="H541" s="207">
        <v>538.01999999999998</v>
      </c>
      <c r="I541" s="208"/>
      <c r="J541" s="15"/>
      <c r="K541" s="15"/>
      <c r="L541" s="204"/>
      <c r="M541" s="209"/>
      <c r="N541" s="210"/>
      <c r="O541" s="210"/>
      <c r="P541" s="210"/>
      <c r="Q541" s="210"/>
      <c r="R541" s="210"/>
      <c r="S541" s="210"/>
      <c r="T541" s="211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05" t="s">
        <v>248</v>
      </c>
      <c r="AU541" s="205" t="s">
        <v>86</v>
      </c>
      <c r="AV541" s="15" t="s">
        <v>246</v>
      </c>
      <c r="AW541" s="15" t="s">
        <v>33</v>
      </c>
      <c r="AX541" s="15" t="s">
        <v>80</v>
      </c>
      <c r="AY541" s="205" t="s">
        <v>239</v>
      </c>
    </row>
    <row r="542" s="2" customFormat="1" ht="16.5" customHeight="1">
      <c r="A542" s="39"/>
      <c r="B542" s="174"/>
      <c r="C542" s="212" t="s">
        <v>429</v>
      </c>
      <c r="D542" s="212" t="s">
        <v>294</v>
      </c>
      <c r="E542" s="213" t="s">
        <v>997</v>
      </c>
      <c r="F542" s="214" t="s">
        <v>998</v>
      </c>
      <c r="G542" s="215" t="s">
        <v>244</v>
      </c>
      <c r="H542" s="216">
        <v>548.77999999999997</v>
      </c>
      <c r="I542" s="217"/>
      <c r="J542" s="218">
        <f>ROUND(I542*H542,2)</f>
        <v>0</v>
      </c>
      <c r="K542" s="214" t="s">
        <v>245</v>
      </c>
      <c r="L542" s="219"/>
      <c r="M542" s="220" t="s">
        <v>3</v>
      </c>
      <c r="N542" s="221" t="s">
        <v>45</v>
      </c>
      <c r="O542" s="73"/>
      <c r="P542" s="184">
        <f>O542*H542</f>
        <v>0</v>
      </c>
      <c r="Q542" s="184">
        <v>0.0010200000000000001</v>
      </c>
      <c r="R542" s="184">
        <f>Q542*H542</f>
        <v>0.55975560000000002</v>
      </c>
      <c r="S542" s="184">
        <v>0</v>
      </c>
      <c r="T542" s="185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186" t="s">
        <v>542</v>
      </c>
      <c r="AT542" s="186" t="s">
        <v>294</v>
      </c>
      <c r="AU542" s="186" t="s">
        <v>86</v>
      </c>
      <c r="AY542" s="20" t="s">
        <v>239</v>
      </c>
      <c r="BE542" s="187">
        <f>IF(N542="základní",J542,0)</f>
        <v>0</v>
      </c>
      <c r="BF542" s="187">
        <f>IF(N542="snížená",J542,0)</f>
        <v>0</v>
      </c>
      <c r="BG542" s="187">
        <f>IF(N542="zákl. přenesená",J542,0)</f>
        <v>0</v>
      </c>
      <c r="BH542" s="187">
        <f>IF(N542="sníž. přenesená",J542,0)</f>
        <v>0</v>
      </c>
      <c r="BI542" s="187">
        <f>IF(N542="nulová",J542,0)</f>
        <v>0</v>
      </c>
      <c r="BJ542" s="20" t="s">
        <v>86</v>
      </c>
      <c r="BK542" s="187">
        <f>ROUND(I542*H542,2)</f>
        <v>0</v>
      </c>
      <c r="BL542" s="20" t="s">
        <v>377</v>
      </c>
      <c r="BM542" s="186" t="s">
        <v>999</v>
      </c>
    </row>
    <row r="543" s="14" customFormat="1">
      <c r="A543" s="14"/>
      <c r="B543" s="196"/>
      <c r="C543" s="14"/>
      <c r="D543" s="189" t="s">
        <v>248</v>
      </c>
      <c r="E543" s="197" t="s">
        <v>3</v>
      </c>
      <c r="F543" s="198" t="s">
        <v>622</v>
      </c>
      <c r="G543" s="14"/>
      <c r="H543" s="199">
        <v>538.01999999999998</v>
      </c>
      <c r="I543" s="200"/>
      <c r="J543" s="14"/>
      <c r="K543" s="14"/>
      <c r="L543" s="196"/>
      <c r="M543" s="201"/>
      <c r="N543" s="202"/>
      <c r="O543" s="202"/>
      <c r="P543" s="202"/>
      <c r="Q543" s="202"/>
      <c r="R543" s="202"/>
      <c r="S543" s="202"/>
      <c r="T543" s="203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197" t="s">
        <v>248</v>
      </c>
      <c r="AU543" s="197" t="s">
        <v>86</v>
      </c>
      <c r="AV543" s="14" t="s">
        <v>86</v>
      </c>
      <c r="AW543" s="14" t="s">
        <v>33</v>
      </c>
      <c r="AX543" s="14" t="s">
        <v>73</v>
      </c>
      <c r="AY543" s="197" t="s">
        <v>239</v>
      </c>
    </row>
    <row r="544" s="15" customFormat="1">
      <c r="A544" s="15"/>
      <c r="B544" s="204"/>
      <c r="C544" s="15"/>
      <c r="D544" s="189" t="s">
        <v>248</v>
      </c>
      <c r="E544" s="205" t="s">
        <v>3</v>
      </c>
      <c r="F544" s="206" t="s">
        <v>251</v>
      </c>
      <c r="G544" s="15"/>
      <c r="H544" s="207">
        <v>538.01999999999998</v>
      </c>
      <c r="I544" s="208"/>
      <c r="J544" s="15"/>
      <c r="K544" s="15"/>
      <c r="L544" s="204"/>
      <c r="M544" s="209"/>
      <c r="N544" s="210"/>
      <c r="O544" s="210"/>
      <c r="P544" s="210"/>
      <c r="Q544" s="210"/>
      <c r="R544" s="210"/>
      <c r="S544" s="210"/>
      <c r="T544" s="211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05" t="s">
        <v>248</v>
      </c>
      <c r="AU544" s="205" t="s">
        <v>86</v>
      </c>
      <c r="AV544" s="15" t="s">
        <v>246</v>
      </c>
      <c r="AW544" s="15" t="s">
        <v>33</v>
      </c>
      <c r="AX544" s="15" t="s">
        <v>80</v>
      </c>
      <c r="AY544" s="205" t="s">
        <v>239</v>
      </c>
    </row>
    <row r="545" s="14" customFormat="1">
      <c r="A545" s="14"/>
      <c r="B545" s="196"/>
      <c r="C545" s="14"/>
      <c r="D545" s="189" t="s">
        <v>248</v>
      </c>
      <c r="E545" s="14"/>
      <c r="F545" s="198" t="s">
        <v>1000</v>
      </c>
      <c r="G545" s="14"/>
      <c r="H545" s="199">
        <v>548.77999999999997</v>
      </c>
      <c r="I545" s="200"/>
      <c r="J545" s="14"/>
      <c r="K545" s="14"/>
      <c r="L545" s="196"/>
      <c r="M545" s="201"/>
      <c r="N545" s="202"/>
      <c r="O545" s="202"/>
      <c r="P545" s="202"/>
      <c r="Q545" s="202"/>
      <c r="R545" s="202"/>
      <c r="S545" s="202"/>
      <c r="T545" s="203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197" t="s">
        <v>248</v>
      </c>
      <c r="AU545" s="197" t="s">
        <v>86</v>
      </c>
      <c r="AV545" s="14" t="s">
        <v>86</v>
      </c>
      <c r="AW545" s="14" t="s">
        <v>4</v>
      </c>
      <c r="AX545" s="14" t="s">
        <v>80</v>
      </c>
      <c r="AY545" s="197" t="s">
        <v>239</v>
      </c>
    </row>
    <row r="546" s="2" customFormat="1">
      <c r="A546" s="39"/>
      <c r="B546" s="174"/>
      <c r="C546" s="175" t="s">
        <v>433</v>
      </c>
      <c r="D546" s="175" t="s">
        <v>241</v>
      </c>
      <c r="E546" s="176" t="s">
        <v>1001</v>
      </c>
      <c r="F546" s="177" t="s">
        <v>1002</v>
      </c>
      <c r="G546" s="178" t="s">
        <v>244</v>
      </c>
      <c r="H546" s="179">
        <v>416.89299999999997</v>
      </c>
      <c r="I546" s="180"/>
      <c r="J546" s="181">
        <f>ROUND(I546*H546,2)</f>
        <v>0</v>
      </c>
      <c r="K546" s="177" t="s">
        <v>245</v>
      </c>
      <c r="L546" s="40"/>
      <c r="M546" s="182" t="s">
        <v>3</v>
      </c>
      <c r="N546" s="183" t="s">
        <v>45</v>
      </c>
      <c r="O546" s="73"/>
      <c r="P546" s="184">
        <f>O546*H546</f>
        <v>0</v>
      </c>
      <c r="Q546" s="184">
        <v>0.0093900000000000008</v>
      </c>
      <c r="R546" s="184">
        <f>Q546*H546</f>
        <v>3.9146252700000002</v>
      </c>
      <c r="S546" s="184">
        <v>0</v>
      </c>
      <c r="T546" s="185">
        <f>S546*H546</f>
        <v>0</v>
      </c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R546" s="186" t="s">
        <v>246</v>
      </c>
      <c r="AT546" s="186" t="s">
        <v>241</v>
      </c>
      <c r="AU546" s="186" t="s">
        <v>86</v>
      </c>
      <c r="AY546" s="20" t="s">
        <v>239</v>
      </c>
      <c r="BE546" s="187">
        <f>IF(N546="základní",J546,0)</f>
        <v>0</v>
      </c>
      <c r="BF546" s="187">
        <f>IF(N546="snížená",J546,0)</f>
        <v>0</v>
      </c>
      <c r="BG546" s="187">
        <f>IF(N546="zákl. přenesená",J546,0)</f>
        <v>0</v>
      </c>
      <c r="BH546" s="187">
        <f>IF(N546="sníž. přenesená",J546,0)</f>
        <v>0</v>
      </c>
      <c r="BI546" s="187">
        <f>IF(N546="nulová",J546,0)</f>
        <v>0</v>
      </c>
      <c r="BJ546" s="20" t="s">
        <v>86</v>
      </c>
      <c r="BK546" s="187">
        <f>ROUND(I546*H546,2)</f>
        <v>0</v>
      </c>
      <c r="BL546" s="20" t="s">
        <v>246</v>
      </c>
      <c r="BM546" s="186" t="s">
        <v>1003</v>
      </c>
    </row>
    <row r="547" s="13" customFormat="1">
      <c r="A547" s="13"/>
      <c r="B547" s="188"/>
      <c r="C547" s="13"/>
      <c r="D547" s="189" t="s">
        <v>248</v>
      </c>
      <c r="E547" s="190" t="s">
        <v>3</v>
      </c>
      <c r="F547" s="191" t="s">
        <v>1004</v>
      </c>
      <c r="G547" s="13"/>
      <c r="H547" s="190" t="s">
        <v>3</v>
      </c>
      <c r="I547" s="192"/>
      <c r="J547" s="13"/>
      <c r="K547" s="13"/>
      <c r="L547" s="188"/>
      <c r="M547" s="193"/>
      <c r="N547" s="194"/>
      <c r="O547" s="194"/>
      <c r="P547" s="194"/>
      <c r="Q547" s="194"/>
      <c r="R547" s="194"/>
      <c r="S547" s="194"/>
      <c r="T547" s="195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0" t="s">
        <v>248</v>
      </c>
      <c r="AU547" s="190" t="s">
        <v>86</v>
      </c>
      <c r="AV547" s="13" t="s">
        <v>80</v>
      </c>
      <c r="AW547" s="13" t="s">
        <v>33</v>
      </c>
      <c r="AX547" s="13" t="s">
        <v>73</v>
      </c>
      <c r="AY547" s="190" t="s">
        <v>239</v>
      </c>
    </row>
    <row r="548" s="14" customFormat="1">
      <c r="A548" s="14"/>
      <c r="B548" s="196"/>
      <c r="C548" s="14"/>
      <c r="D548" s="189" t="s">
        <v>248</v>
      </c>
      <c r="E548" s="197" t="s">
        <v>3</v>
      </c>
      <c r="F548" s="198" t="s">
        <v>1005</v>
      </c>
      <c r="G548" s="14"/>
      <c r="H548" s="199">
        <v>436.51999999999998</v>
      </c>
      <c r="I548" s="200"/>
      <c r="J548" s="14"/>
      <c r="K548" s="14"/>
      <c r="L548" s="196"/>
      <c r="M548" s="201"/>
      <c r="N548" s="202"/>
      <c r="O548" s="202"/>
      <c r="P548" s="202"/>
      <c r="Q548" s="202"/>
      <c r="R548" s="202"/>
      <c r="S548" s="202"/>
      <c r="T548" s="20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197" t="s">
        <v>248</v>
      </c>
      <c r="AU548" s="197" t="s">
        <v>86</v>
      </c>
      <c r="AV548" s="14" t="s">
        <v>86</v>
      </c>
      <c r="AW548" s="14" t="s">
        <v>33</v>
      </c>
      <c r="AX548" s="14" t="s">
        <v>73</v>
      </c>
      <c r="AY548" s="197" t="s">
        <v>239</v>
      </c>
    </row>
    <row r="549" s="13" customFormat="1">
      <c r="A549" s="13"/>
      <c r="B549" s="188"/>
      <c r="C549" s="13"/>
      <c r="D549" s="189" t="s">
        <v>248</v>
      </c>
      <c r="E549" s="190" t="s">
        <v>3</v>
      </c>
      <c r="F549" s="191" t="s">
        <v>1006</v>
      </c>
      <c r="G549" s="13"/>
      <c r="H549" s="190" t="s">
        <v>3</v>
      </c>
      <c r="I549" s="192"/>
      <c r="J549" s="13"/>
      <c r="K549" s="13"/>
      <c r="L549" s="188"/>
      <c r="M549" s="193"/>
      <c r="N549" s="194"/>
      <c r="O549" s="194"/>
      <c r="P549" s="194"/>
      <c r="Q549" s="194"/>
      <c r="R549" s="194"/>
      <c r="S549" s="194"/>
      <c r="T549" s="195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190" t="s">
        <v>248</v>
      </c>
      <c r="AU549" s="190" t="s">
        <v>86</v>
      </c>
      <c r="AV549" s="13" t="s">
        <v>80</v>
      </c>
      <c r="AW549" s="13" t="s">
        <v>33</v>
      </c>
      <c r="AX549" s="13" t="s">
        <v>73</v>
      </c>
      <c r="AY549" s="190" t="s">
        <v>239</v>
      </c>
    </row>
    <row r="550" s="14" customFormat="1">
      <c r="A550" s="14"/>
      <c r="B550" s="196"/>
      <c r="C550" s="14"/>
      <c r="D550" s="189" t="s">
        <v>248</v>
      </c>
      <c r="E550" s="197" t="s">
        <v>3</v>
      </c>
      <c r="F550" s="198" t="s">
        <v>1007</v>
      </c>
      <c r="G550" s="14"/>
      <c r="H550" s="199">
        <v>-6.6669999999999998</v>
      </c>
      <c r="I550" s="200"/>
      <c r="J550" s="14"/>
      <c r="K550" s="14"/>
      <c r="L550" s="196"/>
      <c r="M550" s="201"/>
      <c r="N550" s="202"/>
      <c r="O550" s="202"/>
      <c r="P550" s="202"/>
      <c r="Q550" s="202"/>
      <c r="R550" s="202"/>
      <c r="S550" s="202"/>
      <c r="T550" s="203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197" t="s">
        <v>248</v>
      </c>
      <c r="AU550" s="197" t="s">
        <v>86</v>
      </c>
      <c r="AV550" s="14" t="s">
        <v>86</v>
      </c>
      <c r="AW550" s="14" t="s">
        <v>33</v>
      </c>
      <c r="AX550" s="14" t="s">
        <v>73</v>
      </c>
      <c r="AY550" s="197" t="s">
        <v>239</v>
      </c>
    </row>
    <row r="551" s="14" customFormat="1">
      <c r="A551" s="14"/>
      <c r="B551" s="196"/>
      <c r="C551" s="14"/>
      <c r="D551" s="189" t="s">
        <v>248</v>
      </c>
      <c r="E551" s="197" t="s">
        <v>3</v>
      </c>
      <c r="F551" s="198" t="s">
        <v>1008</v>
      </c>
      <c r="G551" s="14"/>
      <c r="H551" s="199">
        <v>-12.960000000000001</v>
      </c>
      <c r="I551" s="200"/>
      <c r="J551" s="14"/>
      <c r="K551" s="14"/>
      <c r="L551" s="196"/>
      <c r="M551" s="201"/>
      <c r="N551" s="202"/>
      <c r="O551" s="202"/>
      <c r="P551" s="202"/>
      <c r="Q551" s="202"/>
      <c r="R551" s="202"/>
      <c r="S551" s="202"/>
      <c r="T551" s="203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197" t="s">
        <v>248</v>
      </c>
      <c r="AU551" s="197" t="s">
        <v>86</v>
      </c>
      <c r="AV551" s="14" t="s">
        <v>86</v>
      </c>
      <c r="AW551" s="14" t="s">
        <v>33</v>
      </c>
      <c r="AX551" s="14" t="s">
        <v>73</v>
      </c>
      <c r="AY551" s="197" t="s">
        <v>239</v>
      </c>
    </row>
    <row r="552" s="15" customFormat="1">
      <c r="A552" s="15"/>
      <c r="B552" s="204"/>
      <c r="C552" s="15"/>
      <c r="D552" s="189" t="s">
        <v>248</v>
      </c>
      <c r="E552" s="205" t="s">
        <v>637</v>
      </c>
      <c r="F552" s="206" t="s">
        <v>251</v>
      </c>
      <c r="G552" s="15"/>
      <c r="H552" s="207">
        <v>416.89299999999997</v>
      </c>
      <c r="I552" s="208"/>
      <c r="J552" s="15"/>
      <c r="K552" s="15"/>
      <c r="L552" s="204"/>
      <c r="M552" s="209"/>
      <c r="N552" s="210"/>
      <c r="O552" s="210"/>
      <c r="P552" s="210"/>
      <c r="Q552" s="210"/>
      <c r="R552" s="210"/>
      <c r="S552" s="210"/>
      <c r="T552" s="211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T552" s="205" t="s">
        <v>248</v>
      </c>
      <c r="AU552" s="205" t="s">
        <v>86</v>
      </c>
      <c r="AV552" s="15" t="s">
        <v>246</v>
      </c>
      <c r="AW552" s="15" t="s">
        <v>33</v>
      </c>
      <c r="AX552" s="15" t="s">
        <v>80</v>
      </c>
      <c r="AY552" s="205" t="s">
        <v>239</v>
      </c>
    </row>
    <row r="553" s="2" customFormat="1">
      <c r="A553" s="39"/>
      <c r="B553" s="174"/>
      <c r="C553" s="212" t="s">
        <v>441</v>
      </c>
      <c r="D553" s="212" t="s">
        <v>294</v>
      </c>
      <c r="E553" s="213" t="s">
        <v>1009</v>
      </c>
      <c r="F553" s="214" t="s">
        <v>1010</v>
      </c>
      <c r="G553" s="215" t="s">
        <v>244</v>
      </c>
      <c r="H553" s="216">
        <v>425.23099999999999</v>
      </c>
      <c r="I553" s="217"/>
      <c r="J553" s="218">
        <f>ROUND(I553*H553,2)</f>
        <v>0</v>
      </c>
      <c r="K553" s="214" t="s">
        <v>245</v>
      </c>
      <c r="L553" s="219"/>
      <c r="M553" s="220" t="s">
        <v>3</v>
      </c>
      <c r="N553" s="221" t="s">
        <v>45</v>
      </c>
      <c r="O553" s="73"/>
      <c r="P553" s="184">
        <f>O553*H553</f>
        <v>0</v>
      </c>
      <c r="Q553" s="184">
        <v>0.0089999999999999993</v>
      </c>
      <c r="R553" s="184">
        <f>Q553*H553</f>
        <v>3.8270789999999995</v>
      </c>
      <c r="S553" s="184">
        <v>0</v>
      </c>
      <c r="T553" s="185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186" t="s">
        <v>287</v>
      </c>
      <c r="AT553" s="186" t="s">
        <v>294</v>
      </c>
      <c r="AU553" s="186" t="s">
        <v>86</v>
      </c>
      <c r="AY553" s="20" t="s">
        <v>239</v>
      </c>
      <c r="BE553" s="187">
        <f>IF(N553="základní",J553,0)</f>
        <v>0</v>
      </c>
      <c r="BF553" s="187">
        <f>IF(N553="snížená",J553,0)</f>
        <v>0</v>
      </c>
      <c r="BG553" s="187">
        <f>IF(N553="zákl. přenesená",J553,0)</f>
        <v>0</v>
      </c>
      <c r="BH553" s="187">
        <f>IF(N553="sníž. přenesená",J553,0)</f>
        <v>0</v>
      </c>
      <c r="BI553" s="187">
        <f>IF(N553="nulová",J553,0)</f>
        <v>0</v>
      </c>
      <c r="BJ553" s="20" t="s">
        <v>86</v>
      </c>
      <c r="BK553" s="187">
        <f>ROUND(I553*H553,2)</f>
        <v>0</v>
      </c>
      <c r="BL553" s="20" t="s">
        <v>246</v>
      </c>
      <c r="BM553" s="186" t="s">
        <v>1011</v>
      </c>
    </row>
    <row r="554" s="14" customFormat="1">
      <c r="A554" s="14"/>
      <c r="B554" s="196"/>
      <c r="C554" s="14"/>
      <c r="D554" s="189" t="s">
        <v>248</v>
      </c>
      <c r="E554" s="14"/>
      <c r="F554" s="198" t="s">
        <v>1012</v>
      </c>
      <c r="G554" s="14"/>
      <c r="H554" s="199">
        <v>425.23099999999999</v>
      </c>
      <c r="I554" s="200"/>
      <c r="J554" s="14"/>
      <c r="K554" s="14"/>
      <c r="L554" s="196"/>
      <c r="M554" s="201"/>
      <c r="N554" s="202"/>
      <c r="O554" s="202"/>
      <c r="P554" s="202"/>
      <c r="Q554" s="202"/>
      <c r="R554" s="202"/>
      <c r="S554" s="202"/>
      <c r="T554" s="20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197" t="s">
        <v>248</v>
      </c>
      <c r="AU554" s="197" t="s">
        <v>86</v>
      </c>
      <c r="AV554" s="14" t="s">
        <v>86</v>
      </c>
      <c r="AW554" s="14" t="s">
        <v>4</v>
      </c>
      <c r="AX554" s="14" t="s">
        <v>80</v>
      </c>
      <c r="AY554" s="197" t="s">
        <v>239</v>
      </c>
    </row>
    <row r="555" s="2" customFormat="1" ht="44.25" customHeight="1">
      <c r="A555" s="39"/>
      <c r="B555" s="174"/>
      <c r="C555" s="175" t="s">
        <v>446</v>
      </c>
      <c r="D555" s="175" t="s">
        <v>241</v>
      </c>
      <c r="E555" s="176" t="s">
        <v>1013</v>
      </c>
      <c r="F555" s="177" t="s">
        <v>1014</v>
      </c>
      <c r="G555" s="178" t="s">
        <v>244</v>
      </c>
      <c r="H555" s="179">
        <v>748.54600000000005</v>
      </c>
      <c r="I555" s="180"/>
      <c r="J555" s="181">
        <f>ROUND(I555*H555,2)</f>
        <v>0</v>
      </c>
      <c r="K555" s="177" t="s">
        <v>245</v>
      </c>
      <c r="L555" s="40"/>
      <c r="M555" s="182" t="s">
        <v>3</v>
      </c>
      <c r="N555" s="183" t="s">
        <v>45</v>
      </c>
      <c r="O555" s="73"/>
      <c r="P555" s="184">
        <f>O555*H555</f>
        <v>0</v>
      </c>
      <c r="Q555" s="184">
        <v>0.0096500000000000006</v>
      </c>
      <c r="R555" s="184">
        <f>Q555*H555</f>
        <v>7.2234689000000012</v>
      </c>
      <c r="S555" s="184">
        <v>0</v>
      </c>
      <c r="T555" s="185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186" t="s">
        <v>246</v>
      </c>
      <c r="AT555" s="186" t="s">
        <v>241</v>
      </c>
      <c r="AU555" s="186" t="s">
        <v>86</v>
      </c>
      <c r="AY555" s="20" t="s">
        <v>239</v>
      </c>
      <c r="BE555" s="187">
        <f>IF(N555="základní",J555,0)</f>
        <v>0</v>
      </c>
      <c r="BF555" s="187">
        <f>IF(N555="snížená",J555,0)</f>
        <v>0</v>
      </c>
      <c r="BG555" s="187">
        <f>IF(N555="zákl. přenesená",J555,0)</f>
        <v>0</v>
      </c>
      <c r="BH555" s="187">
        <f>IF(N555="sníž. přenesená",J555,0)</f>
        <v>0</v>
      </c>
      <c r="BI555" s="187">
        <f>IF(N555="nulová",J555,0)</f>
        <v>0</v>
      </c>
      <c r="BJ555" s="20" t="s">
        <v>86</v>
      </c>
      <c r="BK555" s="187">
        <f>ROUND(I555*H555,2)</f>
        <v>0</v>
      </c>
      <c r="BL555" s="20" t="s">
        <v>246</v>
      </c>
      <c r="BM555" s="186" t="s">
        <v>1015</v>
      </c>
    </row>
    <row r="556" s="13" customFormat="1">
      <c r="A556" s="13"/>
      <c r="B556" s="188"/>
      <c r="C556" s="13"/>
      <c r="D556" s="189" t="s">
        <v>248</v>
      </c>
      <c r="E556" s="190" t="s">
        <v>3</v>
      </c>
      <c r="F556" s="191" t="s">
        <v>1016</v>
      </c>
      <c r="G556" s="13"/>
      <c r="H556" s="190" t="s">
        <v>3</v>
      </c>
      <c r="I556" s="192"/>
      <c r="J556" s="13"/>
      <c r="K556" s="13"/>
      <c r="L556" s="188"/>
      <c r="M556" s="193"/>
      <c r="N556" s="194"/>
      <c r="O556" s="194"/>
      <c r="P556" s="194"/>
      <c r="Q556" s="194"/>
      <c r="R556" s="194"/>
      <c r="S556" s="194"/>
      <c r="T556" s="195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0" t="s">
        <v>248</v>
      </c>
      <c r="AU556" s="190" t="s">
        <v>86</v>
      </c>
      <c r="AV556" s="13" t="s">
        <v>80</v>
      </c>
      <c r="AW556" s="13" t="s">
        <v>33</v>
      </c>
      <c r="AX556" s="13" t="s">
        <v>73</v>
      </c>
      <c r="AY556" s="190" t="s">
        <v>239</v>
      </c>
    </row>
    <row r="557" s="14" customFormat="1">
      <c r="A557" s="14"/>
      <c r="B557" s="196"/>
      <c r="C557" s="14"/>
      <c r="D557" s="189" t="s">
        <v>248</v>
      </c>
      <c r="E557" s="197" t="s">
        <v>3</v>
      </c>
      <c r="F557" s="198" t="s">
        <v>1017</v>
      </c>
      <c r="G557" s="14"/>
      <c r="H557" s="199">
        <v>375.702</v>
      </c>
      <c r="I557" s="200"/>
      <c r="J557" s="14"/>
      <c r="K557" s="14"/>
      <c r="L557" s="196"/>
      <c r="M557" s="201"/>
      <c r="N557" s="202"/>
      <c r="O557" s="202"/>
      <c r="P557" s="202"/>
      <c r="Q557" s="202"/>
      <c r="R557" s="202"/>
      <c r="S557" s="202"/>
      <c r="T557" s="20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197" t="s">
        <v>248</v>
      </c>
      <c r="AU557" s="197" t="s">
        <v>86</v>
      </c>
      <c r="AV557" s="14" t="s">
        <v>86</v>
      </c>
      <c r="AW557" s="14" t="s">
        <v>33</v>
      </c>
      <c r="AX557" s="14" t="s">
        <v>73</v>
      </c>
      <c r="AY557" s="197" t="s">
        <v>239</v>
      </c>
    </row>
    <row r="558" s="14" customFormat="1">
      <c r="A558" s="14"/>
      <c r="B558" s="196"/>
      <c r="C558" s="14"/>
      <c r="D558" s="189" t="s">
        <v>248</v>
      </c>
      <c r="E558" s="197" t="s">
        <v>3</v>
      </c>
      <c r="F558" s="198" t="s">
        <v>1018</v>
      </c>
      <c r="G558" s="14"/>
      <c r="H558" s="199">
        <v>352.01400000000001</v>
      </c>
      <c r="I558" s="200"/>
      <c r="J558" s="14"/>
      <c r="K558" s="14"/>
      <c r="L558" s="196"/>
      <c r="M558" s="201"/>
      <c r="N558" s="202"/>
      <c r="O558" s="202"/>
      <c r="P558" s="202"/>
      <c r="Q558" s="202"/>
      <c r="R558" s="202"/>
      <c r="S558" s="202"/>
      <c r="T558" s="20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197" t="s">
        <v>248</v>
      </c>
      <c r="AU558" s="197" t="s">
        <v>86</v>
      </c>
      <c r="AV558" s="14" t="s">
        <v>86</v>
      </c>
      <c r="AW558" s="14" t="s">
        <v>33</v>
      </c>
      <c r="AX558" s="14" t="s">
        <v>73</v>
      </c>
      <c r="AY558" s="197" t="s">
        <v>239</v>
      </c>
    </row>
    <row r="559" s="14" customFormat="1">
      <c r="A559" s="14"/>
      <c r="B559" s="196"/>
      <c r="C559" s="14"/>
      <c r="D559" s="189" t="s">
        <v>248</v>
      </c>
      <c r="E559" s="197" t="s">
        <v>3</v>
      </c>
      <c r="F559" s="198" t="s">
        <v>1019</v>
      </c>
      <c r="G559" s="14"/>
      <c r="H559" s="199">
        <v>20.829999999999998</v>
      </c>
      <c r="I559" s="200"/>
      <c r="J559" s="14"/>
      <c r="K559" s="14"/>
      <c r="L559" s="196"/>
      <c r="M559" s="201"/>
      <c r="N559" s="202"/>
      <c r="O559" s="202"/>
      <c r="P559" s="202"/>
      <c r="Q559" s="202"/>
      <c r="R559" s="202"/>
      <c r="S559" s="202"/>
      <c r="T559" s="20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197" t="s">
        <v>248</v>
      </c>
      <c r="AU559" s="197" t="s">
        <v>86</v>
      </c>
      <c r="AV559" s="14" t="s">
        <v>86</v>
      </c>
      <c r="AW559" s="14" t="s">
        <v>33</v>
      </c>
      <c r="AX559" s="14" t="s">
        <v>73</v>
      </c>
      <c r="AY559" s="197" t="s">
        <v>239</v>
      </c>
    </row>
    <row r="560" s="15" customFormat="1">
      <c r="A560" s="15"/>
      <c r="B560" s="204"/>
      <c r="C560" s="15"/>
      <c r="D560" s="189" t="s">
        <v>248</v>
      </c>
      <c r="E560" s="205" t="s">
        <v>631</v>
      </c>
      <c r="F560" s="206" t="s">
        <v>251</v>
      </c>
      <c r="G560" s="15"/>
      <c r="H560" s="207">
        <v>748.54600000000005</v>
      </c>
      <c r="I560" s="208"/>
      <c r="J560" s="15"/>
      <c r="K560" s="15"/>
      <c r="L560" s="204"/>
      <c r="M560" s="209"/>
      <c r="N560" s="210"/>
      <c r="O560" s="210"/>
      <c r="P560" s="210"/>
      <c r="Q560" s="210"/>
      <c r="R560" s="210"/>
      <c r="S560" s="210"/>
      <c r="T560" s="211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05" t="s">
        <v>248</v>
      </c>
      <c r="AU560" s="205" t="s">
        <v>86</v>
      </c>
      <c r="AV560" s="15" t="s">
        <v>246</v>
      </c>
      <c r="AW560" s="15" t="s">
        <v>33</v>
      </c>
      <c r="AX560" s="15" t="s">
        <v>80</v>
      </c>
      <c r="AY560" s="205" t="s">
        <v>239</v>
      </c>
    </row>
    <row r="561" s="2" customFormat="1">
      <c r="A561" s="39"/>
      <c r="B561" s="174"/>
      <c r="C561" s="212" t="s">
        <v>542</v>
      </c>
      <c r="D561" s="212" t="s">
        <v>294</v>
      </c>
      <c r="E561" s="213" t="s">
        <v>1020</v>
      </c>
      <c r="F561" s="214" t="s">
        <v>1021</v>
      </c>
      <c r="G561" s="215" t="s">
        <v>244</v>
      </c>
      <c r="H561" s="216">
        <v>763.51700000000005</v>
      </c>
      <c r="I561" s="217"/>
      <c r="J561" s="218">
        <f>ROUND(I561*H561,2)</f>
        <v>0</v>
      </c>
      <c r="K561" s="214" t="s">
        <v>245</v>
      </c>
      <c r="L561" s="219"/>
      <c r="M561" s="220" t="s">
        <v>3</v>
      </c>
      <c r="N561" s="221" t="s">
        <v>45</v>
      </c>
      <c r="O561" s="73"/>
      <c r="P561" s="184">
        <f>O561*H561</f>
        <v>0</v>
      </c>
      <c r="Q561" s="184">
        <v>0.031</v>
      </c>
      <c r="R561" s="184">
        <f>Q561*H561</f>
        <v>23.669027</v>
      </c>
      <c r="S561" s="184">
        <v>0</v>
      </c>
      <c r="T561" s="185">
        <f>S561*H561</f>
        <v>0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R561" s="186" t="s">
        <v>287</v>
      </c>
      <c r="AT561" s="186" t="s">
        <v>294</v>
      </c>
      <c r="AU561" s="186" t="s">
        <v>86</v>
      </c>
      <c r="AY561" s="20" t="s">
        <v>239</v>
      </c>
      <c r="BE561" s="187">
        <f>IF(N561="základní",J561,0)</f>
        <v>0</v>
      </c>
      <c r="BF561" s="187">
        <f>IF(N561="snížená",J561,0)</f>
        <v>0</v>
      </c>
      <c r="BG561" s="187">
        <f>IF(N561="zákl. přenesená",J561,0)</f>
        <v>0</v>
      </c>
      <c r="BH561" s="187">
        <f>IF(N561="sníž. přenesená",J561,0)</f>
        <v>0</v>
      </c>
      <c r="BI561" s="187">
        <f>IF(N561="nulová",J561,0)</f>
        <v>0</v>
      </c>
      <c r="BJ561" s="20" t="s">
        <v>86</v>
      </c>
      <c r="BK561" s="187">
        <f>ROUND(I561*H561,2)</f>
        <v>0</v>
      </c>
      <c r="BL561" s="20" t="s">
        <v>246</v>
      </c>
      <c r="BM561" s="186" t="s">
        <v>1022</v>
      </c>
    </row>
    <row r="562" s="14" customFormat="1">
      <c r="A562" s="14"/>
      <c r="B562" s="196"/>
      <c r="C562" s="14"/>
      <c r="D562" s="189" t="s">
        <v>248</v>
      </c>
      <c r="E562" s="14"/>
      <c r="F562" s="198" t="s">
        <v>1023</v>
      </c>
      <c r="G562" s="14"/>
      <c r="H562" s="199">
        <v>763.51700000000005</v>
      </c>
      <c r="I562" s="200"/>
      <c r="J562" s="14"/>
      <c r="K562" s="14"/>
      <c r="L562" s="196"/>
      <c r="M562" s="201"/>
      <c r="N562" s="202"/>
      <c r="O562" s="202"/>
      <c r="P562" s="202"/>
      <c r="Q562" s="202"/>
      <c r="R562" s="202"/>
      <c r="S562" s="202"/>
      <c r="T562" s="20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197" t="s">
        <v>248</v>
      </c>
      <c r="AU562" s="197" t="s">
        <v>86</v>
      </c>
      <c r="AV562" s="14" t="s">
        <v>86</v>
      </c>
      <c r="AW562" s="14" t="s">
        <v>4</v>
      </c>
      <c r="AX562" s="14" t="s">
        <v>80</v>
      </c>
      <c r="AY562" s="197" t="s">
        <v>239</v>
      </c>
    </row>
    <row r="563" s="2" customFormat="1" ht="55.5" customHeight="1">
      <c r="A563" s="39"/>
      <c r="B563" s="174"/>
      <c r="C563" s="175" t="s">
        <v>1024</v>
      </c>
      <c r="D563" s="175" t="s">
        <v>241</v>
      </c>
      <c r="E563" s="176" t="s">
        <v>1025</v>
      </c>
      <c r="F563" s="177" t="s">
        <v>1026</v>
      </c>
      <c r="G563" s="178" t="s">
        <v>244</v>
      </c>
      <c r="H563" s="179">
        <v>538.01999999999998</v>
      </c>
      <c r="I563" s="180"/>
      <c r="J563" s="181">
        <f>ROUND(I563*H563,2)</f>
        <v>0</v>
      </c>
      <c r="K563" s="177" t="s">
        <v>245</v>
      </c>
      <c r="L563" s="40"/>
      <c r="M563" s="182" t="s">
        <v>3</v>
      </c>
      <c r="N563" s="183" t="s">
        <v>45</v>
      </c>
      <c r="O563" s="73"/>
      <c r="P563" s="184">
        <f>O563*H563</f>
        <v>0</v>
      </c>
      <c r="Q563" s="184">
        <v>9.0000000000000006E-05</v>
      </c>
      <c r="R563" s="184">
        <f>Q563*H563</f>
        <v>0.048421800000000001</v>
      </c>
      <c r="S563" s="184">
        <v>0</v>
      </c>
      <c r="T563" s="185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186" t="s">
        <v>246</v>
      </c>
      <c r="AT563" s="186" t="s">
        <v>241</v>
      </c>
      <c r="AU563" s="186" t="s">
        <v>86</v>
      </c>
      <c r="AY563" s="20" t="s">
        <v>239</v>
      </c>
      <c r="BE563" s="187">
        <f>IF(N563="základní",J563,0)</f>
        <v>0</v>
      </c>
      <c r="BF563" s="187">
        <f>IF(N563="snížená",J563,0)</f>
        <v>0</v>
      </c>
      <c r="BG563" s="187">
        <f>IF(N563="zákl. přenesená",J563,0)</f>
        <v>0</v>
      </c>
      <c r="BH563" s="187">
        <f>IF(N563="sníž. přenesená",J563,0)</f>
        <v>0</v>
      </c>
      <c r="BI563" s="187">
        <f>IF(N563="nulová",J563,0)</f>
        <v>0</v>
      </c>
      <c r="BJ563" s="20" t="s">
        <v>86</v>
      </c>
      <c r="BK563" s="187">
        <f>ROUND(I563*H563,2)</f>
        <v>0</v>
      </c>
      <c r="BL563" s="20" t="s">
        <v>246</v>
      </c>
      <c r="BM563" s="186" t="s">
        <v>1027</v>
      </c>
    </row>
    <row r="564" s="14" customFormat="1">
      <c r="A564" s="14"/>
      <c r="B564" s="196"/>
      <c r="C564" s="14"/>
      <c r="D564" s="189" t="s">
        <v>248</v>
      </c>
      <c r="E564" s="197" t="s">
        <v>3</v>
      </c>
      <c r="F564" s="198" t="s">
        <v>622</v>
      </c>
      <c r="G564" s="14"/>
      <c r="H564" s="199">
        <v>538.01999999999998</v>
      </c>
      <c r="I564" s="200"/>
      <c r="J564" s="14"/>
      <c r="K564" s="14"/>
      <c r="L564" s="196"/>
      <c r="M564" s="201"/>
      <c r="N564" s="202"/>
      <c r="O564" s="202"/>
      <c r="P564" s="202"/>
      <c r="Q564" s="202"/>
      <c r="R564" s="202"/>
      <c r="S564" s="202"/>
      <c r="T564" s="20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197" t="s">
        <v>248</v>
      </c>
      <c r="AU564" s="197" t="s">
        <v>86</v>
      </c>
      <c r="AV564" s="14" t="s">
        <v>86</v>
      </c>
      <c r="AW564" s="14" t="s">
        <v>33</v>
      </c>
      <c r="AX564" s="14" t="s">
        <v>73</v>
      </c>
      <c r="AY564" s="197" t="s">
        <v>239</v>
      </c>
    </row>
    <row r="565" s="15" customFormat="1">
      <c r="A565" s="15"/>
      <c r="B565" s="204"/>
      <c r="C565" s="15"/>
      <c r="D565" s="189" t="s">
        <v>248</v>
      </c>
      <c r="E565" s="205" t="s">
        <v>3</v>
      </c>
      <c r="F565" s="206" t="s">
        <v>251</v>
      </c>
      <c r="G565" s="15"/>
      <c r="H565" s="207">
        <v>538.01999999999998</v>
      </c>
      <c r="I565" s="208"/>
      <c r="J565" s="15"/>
      <c r="K565" s="15"/>
      <c r="L565" s="204"/>
      <c r="M565" s="209"/>
      <c r="N565" s="210"/>
      <c r="O565" s="210"/>
      <c r="P565" s="210"/>
      <c r="Q565" s="210"/>
      <c r="R565" s="210"/>
      <c r="S565" s="210"/>
      <c r="T565" s="211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05" t="s">
        <v>248</v>
      </c>
      <c r="AU565" s="205" t="s">
        <v>86</v>
      </c>
      <c r="AV565" s="15" t="s">
        <v>246</v>
      </c>
      <c r="AW565" s="15" t="s">
        <v>33</v>
      </c>
      <c r="AX565" s="15" t="s">
        <v>80</v>
      </c>
      <c r="AY565" s="205" t="s">
        <v>239</v>
      </c>
    </row>
    <row r="566" s="2" customFormat="1" ht="55.5" customHeight="1">
      <c r="A566" s="39"/>
      <c r="B566" s="174"/>
      <c r="C566" s="175" t="s">
        <v>1028</v>
      </c>
      <c r="D566" s="175" t="s">
        <v>241</v>
      </c>
      <c r="E566" s="176" t="s">
        <v>1029</v>
      </c>
      <c r="F566" s="177" t="s">
        <v>1030</v>
      </c>
      <c r="G566" s="178" t="s">
        <v>244</v>
      </c>
      <c r="H566" s="179">
        <v>1165.4390000000001</v>
      </c>
      <c r="I566" s="180"/>
      <c r="J566" s="181">
        <f>ROUND(I566*H566,2)</f>
        <v>0</v>
      </c>
      <c r="K566" s="177" t="s">
        <v>245</v>
      </c>
      <c r="L566" s="40"/>
      <c r="M566" s="182" t="s">
        <v>3</v>
      </c>
      <c r="N566" s="183" t="s">
        <v>45</v>
      </c>
      <c r="O566" s="73"/>
      <c r="P566" s="184">
        <f>O566*H566</f>
        <v>0</v>
      </c>
      <c r="Q566" s="184">
        <v>9.0000000000000006E-05</v>
      </c>
      <c r="R566" s="184">
        <f>Q566*H566</f>
        <v>0.10488951000000002</v>
      </c>
      <c r="S566" s="184">
        <v>0</v>
      </c>
      <c r="T566" s="185">
        <f>S566*H566</f>
        <v>0</v>
      </c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R566" s="186" t="s">
        <v>246</v>
      </c>
      <c r="AT566" s="186" t="s">
        <v>241</v>
      </c>
      <c r="AU566" s="186" t="s">
        <v>86</v>
      </c>
      <c r="AY566" s="20" t="s">
        <v>239</v>
      </c>
      <c r="BE566" s="187">
        <f>IF(N566="základní",J566,0)</f>
        <v>0</v>
      </c>
      <c r="BF566" s="187">
        <f>IF(N566="snížená",J566,0)</f>
        <v>0</v>
      </c>
      <c r="BG566" s="187">
        <f>IF(N566="zákl. přenesená",J566,0)</f>
        <v>0</v>
      </c>
      <c r="BH566" s="187">
        <f>IF(N566="sníž. přenesená",J566,0)</f>
        <v>0</v>
      </c>
      <c r="BI566" s="187">
        <f>IF(N566="nulová",J566,0)</f>
        <v>0</v>
      </c>
      <c r="BJ566" s="20" t="s">
        <v>86</v>
      </c>
      <c r="BK566" s="187">
        <f>ROUND(I566*H566,2)</f>
        <v>0</v>
      </c>
      <c r="BL566" s="20" t="s">
        <v>246</v>
      </c>
      <c r="BM566" s="186" t="s">
        <v>1031</v>
      </c>
    </row>
    <row r="567" s="14" customFormat="1">
      <c r="A567" s="14"/>
      <c r="B567" s="196"/>
      <c r="C567" s="14"/>
      <c r="D567" s="189" t="s">
        <v>248</v>
      </c>
      <c r="E567" s="197" t="s">
        <v>3</v>
      </c>
      <c r="F567" s="198" t="s">
        <v>631</v>
      </c>
      <c r="G567" s="14"/>
      <c r="H567" s="199">
        <v>748.54600000000005</v>
      </c>
      <c r="I567" s="200"/>
      <c r="J567" s="14"/>
      <c r="K567" s="14"/>
      <c r="L567" s="196"/>
      <c r="M567" s="201"/>
      <c r="N567" s="202"/>
      <c r="O567" s="202"/>
      <c r="P567" s="202"/>
      <c r="Q567" s="202"/>
      <c r="R567" s="202"/>
      <c r="S567" s="202"/>
      <c r="T567" s="20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197" t="s">
        <v>248</v>
      </c>
      <c r="AU567" s="197" t="s">
        <v>86</v>
      </c>
      <c r="AV567" s="14" t="s">
        <v>86</v>
      </c>
      <c r="AW567" s="14" t="s">
        <v>33</v>
      </c>
      <c r="AX567" s="14" t="s">
        <v>73</v>
      </c>
      <c r="AY567" s="197" t="s">
        <v>239</v>
      </c>
    </row>
    <row r="568" s="14" customFormat="1">
      <c r="A568" s="14"/>
      <c r="B568" s="196"/>
      <c r="C568" s="14"/>
      <c r="D568" s="189" t="s">
        <v>248</v>
      </c>
      <c r="E568" s="197" t="s">
        <v>3</v>
      </c>
      <c r="F568" s="198" t="s">
        <v>637</v>
      </c>
      <c r="G568" s="14"/>
      <c r="H568" s="199">
        <v>416.89299999999997</v>
      </c>
      <c r="I568" s="200"/>
      <c r="J568" s="14"/>
      <c r="K568" s="14"/>
      <c r="L568" s="196"/>
      <c r="M568" s="201"/>
      <c r="N568" s="202"/>
      <c r="O568" s="202"/>
      <c r="P568" s="202"/>
      <c r="Q568" s="202"/>
      <c r="R568" s="202"/>
      <c r="S568" s="202"/>
      <c r="T568" s="203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197" t="s">
        <v>248</v>
      </c>
      <c r="AU568" s="197" t="s">
        <v>86</v>
      </c>
      <c r="AV568" s="14" t="s">
        <v>86</v>
      </c>
      <c r="AW568" s="14" t="s">
        <v>33</v>
      </c>
      <c r="AX568" s="14" t="s">
        <v>73</v>
      </c>
      <c r="AY568" s="197" t="s">
        <v>239</v>
      </c>
    </row>
    <row r="569" s="15" customFormat="1">
      <c r="A569" s="15"/>
      <c r="B569" s="204"/>
      <c r="C569" s="15"/>
      <c r="D569" s="189" t="s">
        <v>248</v>
      </c>
      <c r="E569" s="205" t="s">
        <v>3</v>
      </c>
      <c r="F569" s="206" t="s">
        <v>251</v>
      </c>
      <c r="G569" s="15"/>
      <c r="H569" s="207">
        <v>1165.4390000000001</v>
      </c>
      <c r="I569" s="208"/>
      <c r="J569" s="15"/>
      <c r="K569" s="15"/>
      <c r="L569" s="204"/>
      <c r="M569" s="209"/>
      <c r="N569" s="210"/>
      <c r="O569" s="210"/>
      <c r="P569" s="210"/>
      <c r="Q569" s="210"/>
      <c r="R569" s="210"/>
      <c r="S569" s="210"/>
      <c r="T569" s="211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05" t="s">
        <v>248</v>
      </c>
      <c r="AU569" s="205" t="s">
        <v>86</v>
      </c>
      <c r="AV569" s="15" t="s">
        <v>246</v>
      </c>
      <c r="AW569" s="15" t="s">
        <v>33</v>
      </c>
      <c r="AX569" s="15" t="s">
        <v>80</v>
      </c>
      <c r="AY569" s="205" t="s">
        <v>239</v>
      </c>
    </row>
    <row r="570" s="2" customFormat="1">
      <c r="A570" s="39"/>
      <c r="B570" s="174"/>
      <c r="C570" s="175" t="s">
        <v>1032</v>
      </c>
      <c r="D570" s="175" t="s">
        <v>241</v>
      </c>
      <c r="E570" s="176" t="s">
        <v>1033</v>
      </c>
      <c r="F570" s="177" t="s">
        <v>1034</v>
      </c>
      <c r="G570" s="178" t="s">
        <v>244</v>
      </c>
      <c r="H570" s="179">
        <v>226.518</v>
      </c>
      <c r="I570" s="180"/>
      <c r="J570" s="181">
        <f>ROUND(I570*H570,2)</f>
        <v>0</v>
      </c>
      <c r="K570" s="177" t="s">
        <v>245</v>
      </c>
      <c r="L570" s="40"/>
      <c r="M570" s="182" t="s">
        <v>3</v>
      </c>
      <c r="N570" s="183" t="s">
        <v>45</v>
      </c>
      <c r="O570" s="73"/>
      <c r="P570" s="184">
        <f>O570*H570</f>
        <v>0</v>
      </c>
      <c r="Q570" s="184">
        <v>0.0043800000000000002</v>
      </c>
      <c r="R570" s="184">
        <f>Q570*H570</f>
        <v>0.99214884000000003</v>
      </c>
      <c r="S570" s="184">
        <v>0</v>
      </c>
      <c r="T570" s="185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186" t="s">
        <v>246</v>
      </c>
      <c r="AT570" s="186" t="s">
        <v>241</v>
      </c>
      <c r="AU570" s="186" t="s">
        <v>86</v>
      </c>
      <c r="AY570" s="20" t="s">
        <v>239</v>
      </c>
      <c r="BE570" s="187">
        <f>IF(N570="základní",J570,0)</f>
        <v>0</v>
      </c>
      <c r="BF570" s="187">
        <f>IF(N570="snížená",J570,0)</f>
        <v>0</v>
      </c>
      <c r="BG570" s="187">
        <f>IF(N570="zákl. přenesená",J570,0)</f>
        <v>0</v>
      </c>
      <c r="BH570" s="187">
        <f>IF(N570="sníž. přenesená",J570,0)</f>
        <v>0</v>
      </c>
      <c r="BI570" s="187">
        <f>IF(N570="nulová",J570,0)</f>
        <v>0</v>
      </c>
      <c r="BJ570" s="20" t="s">
        <v>86</v>
      </c>
      <c r="BK570" s="187">
        <f>ROUND(I570*H570,2)</f>
        <v>0</v>
      </c>
      <c r="BL570" s="20" t="s">
        <v>246</v>
      </c>
      <c r="BM570" s="186" t="s">
        <v>1035</v>
      </c>
    </row>
    <row r="571" s="14" customFormat="1">
      <c r="A571" s="14"/>
      <c r="B571" s="196"/>
      <c r="C571" s="14"/>
      <c r="D571" s="189" t="s">
        <v>248</v>
      </c>
      <c r="E571" s="197" t="s">
        <v>3</v>
      </c>
      <c r="F571" s="198" t="s">
        <v>1036</v>
      </c>
      <c r="G571" s="14"/>
      <c r="H571" s="199">
        <v>18.719999999999999</v>
      </c>
      <c r="I571" s="200"/>
      <c r="J571" s="14"/>
      <c r="K571" s="14"/>
      <c r="L571" s="196"/>
      <c r="M571" s="201"/>
      <c r="N571" s="202"/>
      <c r="O571" s="202"/>
      <c r="P571" s="202"/>
      <c r="Q571" s="202"/>
      <c r="R571" s="202"/>
      <c r="S571" s="202"/>
      <c r="T571" s="203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197" t="s">
        <v>248</v>
      </c>
      <c r="AU571" s="197" t="s">
        <v>86</v>
      </c>
      <c r="AV571" s="14" t="s">
        <v>86</v>
      </c>
      <c r="AW571" s="14" t="s">
        <v>33</v>
      </c>
      <c r="AX571" s="14" t="s">
        <v>73</v>
      </c>
      <c r="AY571" s="197" t="s">
        <v>239</v>
      </c>
    </row>
    <row r="572" s="16" customFormat="1">
      <c r="A572" s="16"/>
      <c r="B572" s="239"/>
      <c r="C572" s="16"/>
      <c r="D572" s="189" t="s">
        <v>248</v>
      </c>
      <c r="E572" s="240" t="s">
        <v>3</v>
      </c>
      <c r="F572" s="241" t="s">
        <v>695</v>
      </c>
      <c r="G572" s="16"/>
      <c r="H572" s="242">
        <v>18.719999999999999</v>
      </c>
      <c r="I572" s="243"/>
      <c r="J572" s="16"/>
      <c r="K572" s="16"/>
      <c r="L572" s="239"/>
      <c r="M572" s="244"/>
      <c r="N572" s="245"/>
      <c r="O572" s="245"/>
      <c r="P572" s="245"/>
      <c r="Q572" s="245"/>
      <c r="R572" s="245"/>
      <c r="S572" s="245"/>
      <c r="T572" s="24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T572" s="240" t="s">
        <v>248</v>
      </c>
      <c r="AU572" s="240" t="s">
        <v>86</v>
      </c>
      <c r="AV572" s="16" t="s">
        <v>117</v>
      </c>
      <c r="AW572" s="16" t="s">
        <v>33</v>
      </c>
      <c r="AX572" s="16" t="s">
        <v>73</v>
      </c>
      <c r="AY572" s="240" t="s">
        <v>239</v>
      </c>
    </row>
    <row r="573" s="14" customFormat="1">
      <c r="A573" s="14"/>
      <c r="B573" s="196"/>
      <c r="C573" s="14"/>
      <c r="D573" s="189" t="s">
        <v>248</v>
      </c>
      <c r="E573" s="197" t="s">
        <v>3</v>
      </c>
      <c r="F573" s="198" t="s">
        <v>565</v>
      </c>
      <c r="G573" s="14"/>
      <c r="H573" s="199">
        <v>88.465999999999994</v>
      </c>
      <c r="I573" s="200"/>
      <c r="J573" s="14"/>
      <c r="K573" s="14"/>
      <c r="L573" s="196"/>
      <c r="M573" s="201"/>
      <c r="N573" s="202"/>
      <c r="O573" s="202"/>
      <c r="P573" s="202"/>
      <c r="Q573" s="202"/>
      <c r="R573" s="202"/>
      <c r="S573" s="202"/>
      <c r="T573" s="203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197" t="s">
        <v>248</v>
      </c>
      <c r="AU573" s="197" t="s">
        <v>86</v>
      </c>
      <c r="AV573" s="14" t="s">
        <v>86</v>
      </c>
      <c r="AW573" s="14" t="s">
        <v>33</v>
      </c>
      <c r="AX573" s="14" t="s">
        <v>73</v>
      </c>
      <c r="AY573" s="197" t="s">
        <v>239</v>
      </c>
    </row>
    <row r="574" s="16" customFormat="1">
      <c r="A574" s="16"/>
      <c r="B574" s="239"/>
      <c r="C574" s="16"/>
      <c r="D574" s="189" t="s">
        <v>248</v>
      </c>
      <c r="E574" s="240" t="s">
        <v>3</v>
      </c>
      <c r="F574" s="241" t="s">
        <v>695</v>
      </c>
      <c r="G574" s="16"/>
      <c r="H574" s="242">
        <v>88.465999999999994</v>
      </c>
      <c r="I574" s="243"/>
      <c r="J574" s="16"/>
      <c r="K574" s="16"/>
      <c r="L574" s="239"/>
      <c r="M574" s="244"/>
      <c r="N574" s="245"/>
      <c r="O574" s="245"/>
      <c r="P574" s="245"/>
      <c r="Q574" s="245"/>
      <c r="R574" s="245"/>
      <c r="S574" s="245"/>
      <c r="T574" s="24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T574" s="240" t="s">
        <v>248</v>
      </c>
      <c r="AU574" s="240" t="s">
        <v>86</v>
      </c>
      <c r="AV574" s="16" t="s">
        <v>117</v>
      </c>
      <c r="AW574" s="16" t="s">
        <v>33</v>
      </c>
      <c r="AX574" s="16" t="s">
        <v>73</v>
      </c>
      <c r="AY574" s="240" t="s">
        <v>239</v>
      </c>
    </row>
    <row r="575" s="13" customFormat="1">
      <c r="A575" s="13"/>
      <c r="B575" s="188"/>
      <c r="C575" s="13"/>
      <c r="D575" s="189" t="s">
        <v>248</v>
      </c>
      <c r="E575" s="190" t="s">
        <v>3</v>
      </c>
      <c r="F575" s="191" t="s">
        <v>1037</v>
      </c>
      <c r="G575" s="13"/>
      <c r="H575" s="190" t="s">
        <v>3</v>
      </c>
      <c r="I575" s="192"/>
      <c r="J575" s="13"/>
      <c r="K575" s="13"/>
      <c r="L575" s="188"/>
      <c r="M575" s="193"/>
      <c r="N575" s="194"/>
      <c r="O575" s="194"/>
      <c r="P575" s="194"/>
      <c r="Q575" s="194"/>
      <c r="R575" s="194"/>
      <c r="S575" s="194"/>
      <c r="T575" s="195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190" t="s">
        <v>248</v>
      </c>
      <c r="AU575" s="190" t="s">
        <v>86</v>
      </c>
      <c r="AV575" s="13" t="s">
        <v>80</v>
      </c>
      <c r="AW575" s="13" t="s">
        <v>33</v>
      </c>
      <c r="AX575" s="13" t="s">
        <v>73</v>
      </c>
      <c r="AY575" s="190" t="s">
        <v>239</v>
      </c>
    </row>
    <row r="576" s="14" customFormat="1">
      <c r="A576" s="14"/>
      <c r="B576" s="196"/>
      <c r="C576" s="14"/>
      <c r="D576" s="189" t="s">
        <v>248</v>
      </c>
      <c r="E576" s="197" t="s">
        <v>3</v>
      </c>
      <c r="F576" s="198" t="s">
        <v>1038</v>
      </c>
      <c r="G576" s="14"/>
      <c r="H576" s="199">
        <v>2.8399999999999999</v>
      </c>
      <c r="I576" s="200"/>
      <c r="J576" s="14"/>
      <c r="K576" s="14"/>
      <c r="L576" s="196"/>
      <c r="M576" s="201"/>
      <c r="N576" s="202"/>
      <c r="O576" s="202"/>
      <c r="P576" s="202"/>
      <c r="Q576" s="202"/>
      <c r="R576" s="202"/>
      <c r="S576" s="202"/>
      <c r="T576" s="20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197" t="s">
        <v>248</v>
      </c>
      <c r="AU576" s="197" t="s">
        <v>86</v>
      </c>
      <c r="AV576" s="14" t="s">
        <v>86</v>
      </c>
      <c r="AW576" s="14" t="s">
        <v>33</v>
      </c>
      <c r="AX576" s="14" t="s">
        <v>73</v>
      </c>
      <c r="AY576" s="197" t="s">
        <v>239</v>
      </c>
    </row>
    <row r="577" s="14" customFormat="1">
      <c r="A577" s="14"/>
      <c r="B577" s="196"/>
      <c r="C577" s="14"/>
      <c r="D577" s="189" t="s">
        <v>248</v>
      </c>
      <c r="E577" s="197" t="s">
        <v>3</v>
      </c>
      <c r="F577" s="198" t="s">
        <v>1039</v>
      </c>
      <c r="G577" s="14"/>
      <c r="H577" s="199">
        <v>57.719999999999999</v>
      </c>
      <c r="I577" s="200"/>
      <c r="J577" s="14"/>
      <c r="K577" s="14"/>
      <c r="L577" s="196"/>
      <c r="M577" s="201"/>
      <c r="N577" s="202"/>
      <c r="O577" s="202"/>
      <c r="P577" s="202"/>
      <c r="Q577" s="202"/>
      <c r="R577" s="202"/>
      <c r="S577" s="202"/>
      <c r="T577" s="20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197" t="s">
        <v>248</v>
      </c>
      <c r="AU577" s="197" t="s">
        <v>86</v>
      </c>
      <c r="AV577" s="14" t="s">
        <v>86</v>
      </c>
      <c r="AW577" s="14" t="s">
        <v>33</v>
      </c>
      <c r="AX577" s="14" t="s">
        <v>73</v>
      </c>
      <c r="AY577" s="197" t="s">
        <v>239</v>
      </c>
    </row>
    <row r="578" s="14" customFormat="1">
      <c r="A578" s="14"/>
      <c r="B578" s="196"/>
      <c r="C578" s="14"/>
      <c r="D578" s="189" t="s">
        <v>248</v>
      </c>
      <c r="E578" s="197" t="s">
        <v>3</v>
      </c>
      <c r="F578" s="198" t="s">
        <v>1040</v>
      </c>
      <c r="G578" s="14"/>
      <c r="H578" s="199">
        <v>1.1299999999999999</v>
      </c>
      <c r="I578" s="200"/>
      <c r="J578" s="14"/>
      <c r="K578" s="14"/>
      <c r="L578" s="196"/>
      <c r="M578" s="201"/>
      <c r="N578" s="202"/>
      <c r="O578" s="202"/>
      <c r="P578" s="202"/>
      <c r="Q578" s="202"/>
      <c r="R578" s="202"/>
      <c r="S578" s="202"/>
      <c r="T578" s="203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197" t="s">
        <v>248</v>
      </c>
      <c r="AU578" s="197" t="s">
        <v>86</v>
      </c>
      <c r="AV578" s="14" t="s">
        <v>86</v>
      </c>
      <c r="AW578" s="14" t="s">
        <v>33</v>
      </c>
      <c r="AX578" s="14" t="s">
        <v>73</v>
      </c>
      <c r="AY578" s="197" t="s">
        <v>239</v>
      </c>
    </row>
    <row r="579" s="16" customFormat="1">
      <c r="A579" s="16"/>
      <c r="B579" s="239"/>
      <c r="C579" s="16"/>
      <c r="D579" s="189" t="s">
        <v>248</v>
      </c>
      <c r="E579" s="240" t="s">
        <v>3</v>
      </c>
      <c r="F579" s="241" t="s">
        <v>695</v>
      </c>
      <c r="G579" s="16"/>
      <c r="H579" s="242">
        <v>61.689999999999998</v>
      </c>
      <c r="I579" s="243"/>
      <c r="J579" s="16"/>
      <c r="K579" s="16"/>
      <c r="L579" s="239"/>
      <c r="M579" s="244"/>
      <c r="N579" s="245"/>
      <c r="O579" s="245"/>
      <c r="P579" s="245"/>
      <c r="Q579" s="245"/>
      <c r="R579" s="245"/>
      <c r="S579" s="245"/>
      <c r="T579" s="24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T579" s="240" t="s">
        <v>248</v>
      </c>
      <c r="AU579" s="240" t="s">
        <v>86</v>
      </c>
      <c r="AV579" s="16" t="s">
        <v>117</v>
      </c>
      <c r="AW579" s="16" t="s">
        <v>33</v>
      </c>
      <c r="AX579" s="16" t="s">
        <v>73</v>
      </c>
      <c r="AY579" s="240" t="s">
        <v>239</v>
      </c>
    </row>
    <row r="580" s="13" customFormat="1">
      <c r="A580" s="13"/>
      <c r="B580" s="188"/>
      <c r="C580" s="13"/>
      <c r="D580" s="189" t="s">
        <v>248</v>
      </c>
      <c r="E580" s="190" t="s">
        <v>3</v>
      </c>
      <c r="F580" s="191" t="s">
        <v>1041</v>
      </c>
      <c r="G580" s="13"/>
      <c r="H580" s="190" t="s">
        <v>3</v>
      </c>
      <c r="I580" s="192"/>
      <c r="J580" s="13"/>
      <c r="K580" s="13"/>
      <c r="L580" s="188"/>
      <c r="M580" s="193"/>
      <c r="N580" s="194"/>
      <c r="O580" s="194"/>
      <c r="P580" s="194"/>
      <c r="Q580" s="194"/>
      <c r="R580" s="194"/>
      <c r="S580" s="194"/>
      <c r="T580" s="195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190" t="s">
        <v>248</v>
      </c>
      <c r="AU580" s="190" t="s">
        <v>86</v>
      </c>
      <c r="AV580" s="13" t="s">
        <v>80</v>
      </c>
      <c r="AW580" s="13" t="s">
        <v>33</v>
      </c>
      <c r="AX580" s="13" t="s">
        <v>73</v>
      </c>
      <c r="AY580" s="190" t="s">
        <v>239</v>
      </c>
    </row>
    <row r="581" s="14" customFormat="1">
      <c r="A581" s="14"/>
      <c r="B581" s="196"/>
      <c r="C581" s="14"/>
      <c r="D581" s="189" t="s">
        <v>248</v>
      </c>
      <c r="E581" s="197" t="s">
        <v>3</v>
      </c>
      <c r="F581" s="198" t="s">
        <v>1042</v>
      </c>
      <c r="G581" s="14"/>
      <c r="H581" s="199">
        <v>43.530000000000001</v>
      </c>
      <c r="I581" s="200"/>
      <c r="J581" s="14"/>
      <c r="K581" s="14"/>
      <c r="L581" s="196"/>
      <c r="M581" s="201"/>
      <c r="N581" s="202"/>
      <c r="O581" s="202"/>
      <c r="P581" s="202"/>
      <c r="Q581" s="202"/>
      <c r="R581" s="202"/>
      <c r="S581" s="202"/>
      <c r="T581" s="203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197" t="s">
        <v>248</v>
      </c>
      <c r="AU581" s="197" t="s">
        <v>86</v>
      </c>
      <c r="AV581" s="14" t="s">
        <v>86</v>
      </c>
      <c r="AW581" s="14" t="s">
        <v>33</v>
      </c>
      <c r="AX581" s="14" t="s">
        <v>73</v>
      </c>
      <c r="AY581" s="197" t="s">
        <v>239</v>
      </c>
    </row>
    <row r="582" s="14" customFormat="1">
      <c r="A582" s="14"/>
      <c r="B582" s="196"/>
      <c r="C582" s="14"/>
      <c r="D582" s="189" t="s">
        <v>248</v>
      </c>
      <c r="E582" s="197" t="s">
        <v>3</v>
      </c>
      <c r="F582" s="198" t="s">
        <v>1043</v>
      </c>
      <c r="G582" s="14"/>
      <c r="H582" s="199">
        <v>14.112</v>
      </c>
      <c r="I582" s="200"/>
      <c r="J582" s="14"/>
      <c r="K582" s="14"/>
      <c r="L582" s="196"/>
      <c r="M582" s="201"/>
      <c r="N582" s="202"/>
      <c r="O582" s="202"/>
      <c r="P582" s="202"/>
      <c r="Q582" s="202"/>
      <c r="R582" s="202"/>
      <c r="S582" s="202"/>
      <c r="T582" s="20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197" t="s">
        <v>248</v>
      </c>
      <c r="AU582" s="197" t="s">
        <v>86</v>
      </c>
      <c r="AV582" s="14" t="s">
        <v>86</v>
      </c>
      <c r="AW582" s="14" t="s">
        <v>33</v>
      </c>
      <c r="AX582" s="14" t="s">
        <v>73</v>
      </c>
      <c r="AY582" s="197" t="s">
        <v>239</v>
      </c>
    </row>
    <row r="583" s="16" customFormat="1">
      <c r="A583" s="16"/>
      <c r="B583" s="239"/>
      <c r="C583" s="16"/>
      <c r="D583" s="189" t="s">
        <v>248</v>
      </c>
      <c r="E583" s="240" t="s">
        <v>3</v>
      </c>
      <c r="F583" s="241" t="s">
        <v>695</v>
      </c>
      <c r="G583" s="16"/>
      <c r="H583" s="242">
        <v>57.642000000000003</v>
      </c>
      <c r="I583" s="243"/>
      <c r="J583" s="16"/>
      <c r="K583" s="16"/>
      <c r="L583" s="239"/>
      <c r="M583" s="244"/>
      <c r="N583" s="245"/>
      <c r="O583" s="245"/>
      <c r="P583" s="245"/>
      <c r="Q583" s="245"/>
      <c r="R583" s="245"/>
      <c r="S583" s="245"/>
      <c r="T583" s="24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T583" s="240" t="s">
        <v>248</v>
      </c>
      <c r="AU583" s="240" t="s">
        <v>86</v>
      </c>
      <c r="AV583" s="16" t="s">
        <v>117</v>
      </c>
      <c r="AW583" s="16" t="s">
        <v>33</v>
      </c>
      <c r="AX583" s="16" t="s">
        <v>73</v>
      </c>
      <c r="AY583" s="240" t="s">
        <v>239</v>
      </c>
    </row>
    <row r="584" s="15" customFormat="1">
      <c r="A584" s="15"/>
      <c r="B584" s="204"/>
      <c r="C584" s="15"/>
      <c r="D584" s="189" t="s">
        <v>248</v>
      </c>
      <c r="E584" s="205" t="s">
        <v>3</v>
      </c>
      <c r="F584" s="206" t="s">
        <v>251</v>
      </c>
      <c r="G584" s="15"/>
      <c r="H584" s="207">
        <v>226.518</v>
      </c>
      <c r="I584" s="208"/>
      <c r="J584" s="15"/>
      <c r="K584" s="15"/>
      <c r="L584" s="204"/>
      <c r="M584" s="209"/>
      <c r="N584" s="210"/>
      <c r="O584" s="210"/>
      <c r="P584" s="210"/>
      <c r="Q584" s="210"/>
      <c r="R584" s="210"/>
      <c r="S584" s="210"/>
      <c r="T584" s="211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05" t="s">
        <v>248</v>
      </c>
      <c r="AU584" s="205" t="s">
        <v>86</v>
      </c>
      <c r="AV584" s="15" t="s">
        <v>246</v>
      </c>
      <c r="AW584" s="15" t="s">
        <v>33</v>
      </c>
      <c r="AX584" s="15" t="s">
        <v>80</v>
      </c>
      <c r="AY584" s="205" t="s">
        <v>239</v>
      </c>
    </row>
    <row r="585" s="2" customFormat="1" ht="44.25" customHeight="1">
      <c r="A585" s="39"/>
      <c r="B585" s="174"/>
      <c r="C585" s="175" t="s">
        <v>1044</v>
      </c>
      <c r="D585" s="175" t="s">
        <v>241</v>
      </c>
      <c r="E585" s="176" t="s">
        <v>1045</v>
      </c>
      <c r="F585" s="177" t="s">
        <v>1046</v>
      </c>
      <c r="G585" s="178" t="s">
        <v>326</v>
      </c>
      <c r="H585" s="179">
        <v>1000</v>
      </c>
      <c r="I585" s="180"/>
      <c r="J585" s="181">
        <f>ROUND(I585*H585,2)</f>
        <v>0</v>
      </c>
      <c r="K585" s="177" t="s">
        <v>245</v>
      </c>
      <c r="L585" s="40"/>
      <c r="M585" s="182" t="s">
        <v>3</v>
      </c>
      <c r="N585" s="183" t="s">
        <v>45</v>
      </c>
      <c r="O585" s="73"/>
      <c r="P585" s="184">
        <f>O585*H585</f>
        <v>0</v>
      </c>
      <c r="Q585" s="184">
        <v>0</v>
      </c>
      <c r="R585" s="184">
        <f>Q585*H585</f>
        <v>0</v>
      </c>
      <c r="S585" s="184">
        <v>0</v>
      </c>
      <c r="T585" s="185">
        <f>S585*H585</f>
        <v>0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186" t="s">
        <v>246</v>
      </c>
      <c r="AT585" s="186" t="s">
        <v>241</v>
      </c>
      <c r="AU585" s="186" t="s">
        <v>86</v>
      </c>
      <c r="AY585" s="20" t="s">
        <v>239</v>
      </c>
      <c r="BE585" s="187">
        <f>IF(N585="základní",J585,0)</f>
        <v>0</v>
      </c>
      <c r="BF585" s="187">
        <f>IF(N585="snížená",J585,0)</f>
        <v>0</v>
      </c>
      <c r="BG585" s="187">
        <f>IF(N585="zákl. přenesená",J585,0)</f>
        <v>0</v>
      </c>
      <c r="BH585" s="187">
        <f>IF(N585="sníž. přenesená",J585,0)</f>
        <v>0</v>
      </c>
      <c r="BI585" s="187">
        <f>IF(N585="nulová",J585,0)</f>
        <v>0</v>
      </c>
      <c r="BJ585" s="20" t="s">
        <v>86</v>
      </c>
      <c r="BK585" s="187">
        <f>ROUND(I585*H585,2)</f>
        <v>0</v>
      </c>
      <c r="BL585" s="20" t="s">
        <v>246</v>
      </c>
      <c r="BM585" s="186" t="s">
        <v>1047</v>
      </c>
    </row>
    <row r="586" s="2" customFormat="1">
      <c r="A586" s="39"/>
      <c r="B586" s="174"/>
      <c r="C586" s="212" t="s">
        <v>1048</v>
      </c>
      <c r="D586" s="212" t="s">
        <v>294</v>
      </c>
      <c r="E586" s="213" t="s">
        <v>1049</v>
      </c>
      <c r="F586" s="214" t="s">
        <v>1050</v>
      </c>
      <c r="G586" s="215" t="s">
        <v>326</v>
      </c>
      <c r="H586" s="216">
        <v>1050</v>
      </c>
      <c r="I586" s="217"/>
      <c r="J586" s="218">
        <f>ROUND(I586*H586,2)</f>
        <v>0</v>
      </c>
      <c r="K586" s="214" t="s">
        <v>245</v>
      </c>
      <c r="L586" s="219"/>
      <c r="M586" s="220" t="s">
        <v>3</v>
      </c>
      <c r="N586" s="221" t="s">
        <v>45</v>
      </c>
      <c r="O586" s="73"/>
      <c r="P586" s="184">
        <f>O586*H586</f>
        <v>0</v>
      </c>
      <c r="Q586" s="184">
        <v>0.00011</v>
      </c>
      <c r="R586" s="184">
        <f>Q586*H586</f>
        <v>0.11550000000000001</v>
      </c>
      <c r="S586" s="184">
        <v>0</v>
      </c>
      <c r="T586" s="185">
        <f>S586*H586</f>
        <v>0</v>
      </c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R586" s="186" t="s">
        <v>287</v>
      </c>
      <c r="AT586" s="186" t="s">
        <v>294</v>
      </c>
      <c r="AU586" s="186" t="s">
        <v>86</v>
      </c>
      <c r="AY586" s="20" t="s">
        <v>239</v>
      </c>
      <c r="BE586" s="187">
        <f>IF(N586="základní",J586,0)</f>
        <v>0</v>
      </c>
      <c r="BF586" s="187">
        <f>IF(N586="snížená",J586,0)</f>
        <v>0</v>
      </c>
      <c r="BG586" s="187">
        <f>IF(N586="zákl. přenesená",J586,0)</f>
        <v>0</v>
      </c>
      <c r="BH586" s="187">
        <f>IF(N586="sníž. přenesená",J586,0)</f>
        <v>0</v>
      </c>
      <c r="BI586" s="187">
        <f>IF(N586="nulová",J586,0)</f>
        <v>0</v>
      </c>
      <c r="BJ586" s="20" t="s">
        <v>86</v>
      </c>
      <c r="BK586" s="187">
        <f>ROUND(I586*H586,2)</f>
        <v>0</v>
      </c>
      <c r="BL586" s="20" t="s">
        <v>246</v>
      </c>
      <c r="BM586" s="186" t="s">
        <v>1051</v>
      </c>
    </row>
    <row r="587" s="14" customFormat="1">
      <c r="A587" s="14"/>
      <c r="B587" s="196"/>
      <c r="C587" s="14"/>
      <c r="D587" s="189" t="s">
        <v>248</v>
      </c>
      <c r="E587" s="14"/>
      <c r="F587" s="198" t="s">
        <v>1052</v>
      </c>
      <c r="G587" s="14"/>
      <c r="H587" s="199">
        <v>1050</v>
      </c>
      <c r="I587" s="200"/>
      <c r="J587" s="14"/>
      <c r="K587" s="14"/>
      <c r="L587" s="196"/>
      <c r="M587" s="201"/>
      <c r="N587" s="202"/>
      <c r="O587" s="202"/>
      <c r="P587" s="202"/>
      <c r="Q587" s="202"/>
      <c r="R587" s="202"/>
      <c r="S587" s="202"/>
      <c r="T587" s="203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197" t="s">
        <v>248</v>
      </c>
      <c r="AU587" s="197" t="s">
        <v>86</v>
      </c>
      <c r="AV587" s="14" t="s">
        <v>86</v>
      </c>
      <c r="AW587" s="14" t="s">
        <v>4</v>
      </c>
      <c r="AX587" s="14" t="s">
        <v>80</v>
      </c>
      <c r="AY587" s="197" t="s">
        <v>239</v>
      </c>
    </row>
    <row r="588" s="2" customFormat="1" ht="55.5" customHeight="1">
      <c r="A588" s="39"/>
      <c r="B588" s="174"/>
      <c r="C588" s="175" t="s">
        <v>1053</v>
      </c>
      <c r="D588" s="175" t="s">
        <v>241</v>
      </c>
      <c r="E588" s="176" t="s">
        <v>1054</v>
      </c>
      <c r="F588" s="177" t="s">
        <v>1055</v>
      </c>
      <c r="G588" s="178" t="s">
        <v>326</v>
      </c>
      <c r="H588" s="179">
        <v>1000</v>
      </c>
      <c r="I588" s="180"/>
      <c r="J588" s="181">
        <f>ROUND(I588*H588,2)</f>
        <v>0</v>
      </c>
      <c r="K588" s="177" t="s">
        <v>245</v>
      </c>
      <c r="L588" s="40"/>
      <c r="M588" s="182" t="s">
        <v>3</v>
      </c>
      <c r="N588" s="183" t="s">
        <v>45</v>
      </c>
      <c r="O588" s="73"/>
      <c r="P588" s="184">
        <f>O588*H588</f>
        <v>0</v>
      </c>
      <c r="Q588" s="184">
        <v>0</v>
      </c>
      <c r="R588" s="184">
        <f>Q588*H588</f>
        <v>0</v>
      </c>
      <c r="S588" s="184">
        <v>0</v>
      </c>
      <c r="T588" s="185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186" t="s">
        <v>246</v>
      </c>
      <c r="AT588" s="186" t="s">
        <v>241</v>
      </c>
      <c r="AU588" s="186" t="s">
        <v>86</v>
      </c>
      <c r="AY588" s="20" t="s">
        <v>239</v>
      </c>
      <c r="BE588" s="187">
        <f>IF(N588="základní",J588,0)</f>
        <v>0</v>
      </c>
      <c r="BF588" s="187">
        <f>IF(N588="snížená",J588,0)</f>
        <v>0</v>
      </c>
      <c r="BG588" s="187">
        <f>IF(N588="zákl. přenesená",J588,0)</f>
        <v>0</v>
      </c>
      <c r="BH588" s="187">
        <f>IF(N588="sníž. přenesená",J588,0)</f>
        <v>0</v>
      </c>
      <c r="BI588" s="187">
        <f>IF(N588="nulová",J588,0)</f>
        <v>0</v>
      </c>
      <c r="BJ588" s="20" t="s">
        <v>86</v>
      </c>
      <c r="BK588" s="187">
        <f>ROUND(I588*H588,2)</f>
        <v>0</v>
      </c>
      <c r="BL588" s="20" t="s">
        <v>246</v>
      </c>
      <c r="BM588" s="186" t="s">
        <v>1056</v>
      </c>
    </row>
    <row r="589" s="2" customFormat="1">
      <c r="A589" s="39"/>
      <c r="B589" s="174"/>
      <c r="C589" s="212" t="s">
        <v>1057</v>
      </c>
      <c r="D589" s="212" t="s">
        <v>294</v>
      </c>
      <c r="E589" s="213" t="s">
        <v>1058</v>
      </c>
      <c r="F589" s="214" t="s">
        <v>1059</v>
      </c>
      <c r="G589" s="215" t="s">
        <v>326</v>
      </c>
      <c r="H589" s="216">
        <v>1050</v>
      </c>
      <c r="I589" s="217"/>
      <c r="J589" s="218">
        <f>ROUND(I589*H589,2)</f>
        <v>0</v>
      </c>
      <c r="K589" s="214" t="s">
        <v>245</v>
      </c>
      <c r="L589" s="219"/>
      <c r="M589" s="220" t="s">
        <v>3</v>
      </c>
      <c r="N589" s="221" t="s">
        <v>45</v>
      </c>
      <c r="O589" s="73"/>
      <c r="P589" s="184">
        <f>O589*H589</f>
        <v>0</v>
      </c>
      <c r="Q589" s="184">
        <v>4.0000000000000003E-05</v>
      </c>
      <c r="R589" s="184">
        <f>Q589*H589</f>
        <v>0.042000000000000003</v>
      </c>
      <c r="S589" s="184">
        <v>0</v>
      </c>
      <c r="T589" s="185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186" t="s">
        <v>287</v>
      </c>
      <c r="AT589" s="186" t="s">
        <v>294</v>
      </c>
      <c r="AU589" s="186" t="s">
        <v>86</v>
      </c>
      <c r="AY589" s="20" t="s">
        <v>239</v>
      </c>
      <c r="BE589" s="187">
        <f>IF(N589="základní",J589,0)</f>
        <v>0</v>
      </c>
      <c r="BF589" s="187">
        <f>IF(N589="snížená",J589,0)</f>
        <v>0</v>
      </c>
      <c r="BG589" s="187">
        <f>IF(N589="zákl. přenesená",J589,0)</f>
        <v>0</v>
      </c>
      <c r="BH589" s="187">
        <f>IF(N589="sníž. přenesená",J589,0)</f>
        <v>0</v>
      </c>
      <c r="BI589" s="187">
        <f>IF(N589="nulová",J589,0)</f>
        <v>0</v>
      </c>
      <c r="BJ589" s="20" t="s">
        <v>86</v>
      </c>
      <c r="BK589" s="187">
        <f>ROUND(I589*H589,2)</f>
        <v>0</v>
      </c>
      <c r="BL589" s="20" t="s">
        <v>246</v>
      </c>
      <c r="BM589" s="186" t="s">
        <v>1060</v>
      </c>
    </row>
    <row r="590" s="14" customFormat="1">
      <c r="A590" s="14"/>
      <c r="B590" s="196"/>
      <c r="C590" s="14"/>
      <c r="D590" s="189" t="s">
        <v>248</v>
      </c>
      <c r="E590" s="14"/>
      <c r="F590" s="198" t="s">
        <v>1052</v>
      </c>
      <c r="G590" s="14"/>
      <c r="H590" s="199">
        <v>1050</v>
      </c>
      <c r="I590" s="200"/>
      <c r="J590" s="14"/>
      <c r="K590" s="14"/>
      <c r="L590" s="196"/>
      <c r="M590" s="201"/>
      <c r="N590" s="202"/>
      <c r="O590" s="202"/>
      <c r="P590" s="202"/>
      <c r="Q590" s="202"/>
      <c r="R590" s="202"/>
      <c r="S590" s="202"/>
      <c r="T590" s="20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197" t="s">
        <v>248</v>
      </c>
      <c r="AU590" s="197" t="s">
        <v>86</v>
      </c>
      <c r="AV590" s="14" t="s">
        <v>86</v>
      </c>
      <c r="AW590" s="14" t="s">
        <v>4</v>
      </c>
      <c r="AX590" s="14" t="s">
        <v>80</v>
      </c>
      <c r="AY590" s="197" t="s">
        <v>239</v>
      </c>
    </row>
    <row r="591" s="2" customFormat="1">
      <c r="A591" s="39"/>
      <c r="B591" s="174"/>
      <c r="C591" s="175" t="s">
        <v>1061</v>
      </c>
      <c r="D591" s="175" t="s">
        <v>241</v>
      </c>
      <c r="E591" s="176" t="s">
        <v>1062</v>
      </c>
      <c r="F591" s="177" t="s">
        <v>1063</v>
      </c>
      <c r="G591" s="178" t="s">
        <v>244</v>
      </c>
      <c r="H591" s="179">
        <v>143.13</v>
      </c>
      <c r="I591" s="180"/>
      <c r="J591" s="181">
        <f>ROUND(I591*H591,2)</f>
        <v>0</v>
      </c>
      <c r="K591" s="177" t="s">
        <v>245</v>
      </c>
      <c r="L591" s="40"/>
      <c r="M591" s="182" t="s">
        <v>3</v>
      </c>
      <c r="N591" s="183" t="s">
        <v>45</v>
      </c>
      <c r="O591" s="73"/>
      <c r="P591" s="184">
        <f>O591*H591</f>
        <v>0</v>
      </c>
      <c r="Q591" s="184">
        <v>0.0085199999999999998</v>
      </c>
      <c r="R591" s="184">
        <f>Q591*H591</f>
        <v>1.2194676</v>
      </c>
      <c r="S591" s="184">
        <v>0</v>
      </c>
      <c r="T591" s="185">
        <f>S591*H591</f>
        <v>0</v>
      </c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R591" s="186" t="s">
        <v>246</v>
      </c>
      <c r="AT591" s="186" t="s">
        <v>241</v>
      </c>
      <c r="AU591" s="186" t="s">
        <v>86</v>
      </c>
      <c r="AY591" s="20" t="s">
        <v>239</v>
      </c>
      <c r="BE591" s="187">
        <f>IF(N591="základní",J591,0)</f>
        <v>0</v>
      </c>
      <c r="BF591" s="187">
        <f>IF(N591="snížená",J591,0)</f>
        <v>0</v>
      </c>
      <c r="BG591" s="187">
        <f>IF(N591="zákl. přenesená",J591,0)</f>
        <v>0</v>
      </c>
      <c r="BH591" s="187">
        <f>IF(N591="sníž. přenesená",J591,0)</f>
        <v>0</v>
      </c>
      <c r="BI591" s="187">
        <f>IF(N591="nulová",J591,0)</f>
        <v>0</v>
      </c>
      <c r="BJ591" s="20" t="s">
        <v>86</v>
      </c>
      <c r="BK591" s="187">
        <f>ROUND(I591*H591,2)</f>
        <v>0</v>
      </c>
      <c r="BL591" s="20" t="s">
        <v>246</v>
      </c>
      <c r="BM591" s="186" t="s">
        <v>1064</v>
      </c>
    </row>
    <row r="592" s="13" customFormat="1">
      <c r="A592" s="13"/>
      <c r="B592" s="188"/>
      <c r="C592" s="13"/>
      <c r="D592" s="189" t="s">
        <v>248</v>
      </c>
      <c r="E592" s="190" t="s">
        <v>3</v>
      </c>
      <c r="F592" s="191" t="s">
        <v>1065</v>
      </c>
      <c r="G592" s="13"/>
      <c r="H592" s="190" t="s">
        <v>3</v>
      </c>
      <c r="I592" s="192"/>
      <c r="J592" s="13"/>
      <c r="K592" s="13"/>
      <c r="L592" s="188"/>
      <c r="M592" s="193"/>
      <c r="N592" s="194"/>
      <c r="O592" s="194"/>
      <c r="P592" s="194"/>
      <c r="Q592" s="194"/>
      <c r="R592" s="194"/>
      <c r="S592" s="194"/>
      <c r="T592" s="195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190" t="s">
        <v>248</v>
      </c>
      <c r="AU592" s="190" t="s">
        <v>86</v>
      </c>
      <c r="AV592" s="13" t="s">
        <v>80</v>
      </c>
      <c r="AW592" s="13" t="s">
        <v>33</v>
      </c>
      <c r="AX592" s="13" t="s">
        <v>73</v>
      </c>
      <c r="AY592" s="190" t="s">
        <v>239</v>
      </c>
    </row>
    <row r="593" s="14" customFormat="1">
      <c r="A593" s="14"/>
      <c r="B593" s="196"/>
      <c r="C593" s="14"/>
      <c r="D593" s="189" t="s">
        <v>248</v>
      </c>
      <c r="E593" s="197" t="s">
        <v>3</v>
      </c>
      <c r="F593" s="198" t="s">
        <v>1066</v>
      </c>
      <c r="G593" s="14"/>
      <c r="H593" s="199">
        <v>129.02500000000001</v>
      </c>
      <c r="I593" s="200"/>
      <c r="J593" s="14"/>
      <c r="K593" s="14"/>
      <c r="L593" s="196"/>
      <c r="M593" s="201"/>
      <c r="N593" s="202"/>
      <c r="O593" s="202"/>
      <c r="P593" s="202"/>
      <c r="Q593" s="202"/>
      <c r="R593" s="202"/>
      <c r="S593" s="202"/>
      <c r="T593" s="203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197" t="s">
        <v>248</v>
      </c>
      <c r="AU593" s="197" t="s">
        <v>86</v>
      </c>
      <c r="AV593" s="14" t="s">
        <v>86</v>
      </c>
      <c r="AW593" s="14" t="s">
        <v>33</v>
      </c>
      <c r="AX593" s="14" t="s">
        <v>73</v>
      </c>
      <c r="AY593" s="197" t="s">
        <v>239</v>
      </c>
    </row>
    <row r="594" s="14" customFormat="1">
      <c r="A594" s="14"/>
      <c r="B594" s="196"/>
      <c r="C594" s="14"/>
      <c r="D594" s="189" t="s">
        <v>248</v>
      </c>
      <c r="E594" s="197" t="s">
        <v>3</v>
      </c>
      <c r="F594" s="198" t="s">
        <v>1067</v>
      </c>
      <c r="G594" s="14"/>
      <c r="H594" s="199">
        <v>14.105</v>
      </c>
      <c r="I594" s="200"/>
      <c r="J594" s="14"/>
      <c r="K594" s="14"/>
      <c r="L594" s="196"/>
      <c r="M594" s="201"/>
      <c r="N594" s="202"/>
      <c r="O594" s="202"/>
      <c r="P594" s="202"/>
      <c r="Q594" s="202"/>
      <c r="R594" s="202"/>
      <c r="S594" s="202"/>
      <c r="T594" s="203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197" t="s">
        <v>248</v>
      </c>
      <c r="AU594" s="197" t="s">
        <v>86</v>
      </c>
      <c r="AV594" s="14" t="s">
        <v>86</v>
      </c>
      <c r="AW594" s="14" t="s">
        <v>33</v>
      </c>
      <c r="AX594" s="14" t="s">
        <v>73</v>
      </c>
      <c r="AY594" s="197" t="s">
        <v>239</v>
      </c>
    </row>
    <row r="595" s="15" customFormat="1">
      <c r="A595" s="15"/>
      <c r="B595" s="204"/>
      <c r="C595" s="15"/>
      <c r="D595" s="189" t="s">
        <v>248</v>
      </c>
      <c r="E595" s="205" t="s">
        <v>3</v>
      </c>
      <c r="F595" s="206" t="s">
        <v>251</v>
      </c>
      <c r="G595" s="15"/>
      <c r="H595" s="207">
        <v>143.13</v>
      </c>
      <c r="I595" s="208"/>
      <c r="J595" s="15"/>
      <c r="K595" s="15"/>
      <c r="L595" s="204"/>
      <c r="M595" s="209"/>
      <c r="N595" s="210"/>
      <c r="O595" s="210"/>
      <c r="P595" s="210"/>
      <c r="Q595" s="210"/>
      <c r="R595" s="210"/>
      <c r="S595" s="210"/>
      <c r="T595" s="211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05" t="s">
        <v>248</v>
      </c>
      <c r="AU595" s="205" t="s">
        <v>86</v>
      </c>
      <c r="AV595" s="15" t="s">
        <v>246</v>
      </c>
      <c r="AW595" s="15" t="s">
        <v>33</v>
      </c>
      <c r="AX595" s="15" t="s">
        <v>80</v>
      </c>
      <c r="AY595" s="205" t="s">
        <v>239</v>
      </c>
    </row>
    <row r="596" s="2" customFormat="1" ht="16.5" customHeight="1">
      <c r="A596" s="39"/>
      <c r="B596" s="174"/>
      <c r="C596" s="212" t="s">
        <v>1068</v>
      </c>
      <c r="D596" s="212" t="s">
        <v>294</v>
      </c>
      <c r="E596" s="213" t="s">
        <v>1069</v>
      </c>
      <c r="F596" s="214" t="s">
        <v>1070</v>
      </c>
      <c r="G596" s="215" t="s">
        <v>244</v>
      </c>
      <c r="H596" s="216">
        <v>145.993</v>
      </c>
      <c r="I596" s="217"/>
      <c r="J596" s="218">
        <f>ROUND(I596*H596,2)</f>
        <v>0</v>
      </c>
      <c r="K596" s="214" t="s">
        <v>245</v>
      </c>
      <c r="L596" s="219"/>
      <c r="M596" s="220" t="s">
        <v>3</v>
      </c>
      <c r="N596" s="221" t="s">
        <v>45</v>
      </c>
      <c r="O596" s="73"/>
      <c r="P596" s="184">
        <f>O596*H596</f>
        <v>0</v>
      </c>
      <c r="Q596" s="184">
        <v>0.0016999999999999999</v>
      </c>
      <c r="R596" s="184">
        <f>Q596*H596</f>
        <v>0.24818809999999997</v>
      </c>
      <c r="S596" s="184">
        <v>0</v>
      </c>
      <c r="T596" s="185">
        <f>S596*H596</f>
        <v>0</v>
      </c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R596" s="186" t="s">
        <v>542</v>
      </c>
      <c r="AT596" s="186" t="s">
        <v>294</v>
      </c>
      <c r="AU596" s="186" t="s">
        <v>86</v>
      </c>
      <c r="AY596" s="20" t="s">
        <v>239</v>
      </c>
      <c r="BE596" s="187">
        <f>IF(N596="základní",J596,0)</f>
        <v>0</v>
      </c>
      <c r="BF596" s="187">
        <f>IF(N596="snížená",J596,0)</f>
        <v>0</v>
      </c>
      <c r="BG596" s="187">
        <f>IF(N596="zákl. přenesená",J596,0)</f>
        <v>0</v>
      </c>
      <c r="BH596" s="187">
        <f>IF(N596="sníž. přenesená",J596,0)</f>
        <v>0</v>
      </c>
      <c r="BI596" s="187">
        <f>IF(N596="nulová",J596,0)</f>
        <v>0</v>
      </c>
      <c r="BJ596" s="20" t="s">
        <v>86</v>
      </c>
      <c r="BK596" s="187">
        <f>ROUND(I596*H596,2)</f>
        <v>0</v>
      </c>
      <c r="BL596" s="20" t="s">
        <v>377</v>
      </c>
      <c r="BM596" s="186" t="s">
        <v>1071</v>
      </c>
    </row>
    <row r="597" s="13" customFormat="1">
      <c r="A597" s="13"/>
      <c r="B597" s="188"/>
      <c r="C597" s="13"/>
      <c r="D597" s="189" t="s">
        <v>248</v>
      </c>
      <c r="E597" s="190" t="s">
        <v>3</v>
      </c>
      <c r="F597" s="191" t="s">
        <v>1065</v>
      </c>
      <c r="G597" s="13"/>
      <c r="H597" s="190" t="s">
        <v>3</v>
      </c>
      <c r="I597" s="192"/>
      <c r="J597" s="13"/>
      <c r="K597" s="13"/>
      <c r="L597" s="188"/>
      <c r="M597" s="193"/>
      <c r="N597" s="194"/>
      <c r="O597" s="194"/>
      <c r="P597" s="194"/>
      <c r="Q597" s="194"/>
      <c r="R597" s="194"/>
      <c r="S597" s="194"/>
      <c r="T597" s="195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190" t="s">
        <v>248</v>
      </c>
      <c r="AU597" s="190" t="s">
        <v>86</v>
      </c>
      <c r="AV597" s="13" t="s">
        <v>80</v>
      </c>
      <c r="AW597" s="13" t="s">
        <v>33</v>
      </c>
      <c r="AX597" s="13" t="s">
        <v>73</v>
      </c>
      <c r="AY597" s="190" t="s">
        <v>239</v>
      </c>
    </row>
    <row r="598" s="14" customFormat="1">
      <c r="A598" s="14"/>
      <c r="B598" s="196"/>
      <c r="C598" s="14"/>
      <c r="D598" s="189" t="s">
        <v>248</v>
      </c>
      <c r="E598" s="197" t="s">
        <v>3</v>
      </c>
      <c r="F598" s="198" t="s">
        <v>1066</v>
      </c>
      <c r="G598" s="14"/>
      <c r="H598" s="199">
        <v>129.02500000000001</v>
      </c>
      <c r="I598" s="200"/>
      <c r="J598" s="14"/>
      <c r="K598" s="14"/>
      <c r="L598" s="196"/>
      <c r="M598" s="201"/>
      <c r="N598" s="202"/>
      <c r="O598" s="202"/>
      <c r="P598" s="202"/>
      <c r="Q598" s="202"/>
      <c r="R598" s="202"/>
      <c r="S598" s="202"/>
      <c r="T598" s="203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197" t="s">
        <v>248</v>
      </c>
      <c r="AU598" s="197" t="s">
        <v>86</v>
      </c>
      <c r="AV598" s="14" t="s">
        <v>86</v>
      </c>
      <c r="AW598" s="14" t="s">
        <v>33</v>
      </c>
      <c r="AX598" s="14" t="s">
        <v>73</v>
      </c>
      <c r="AY598" s="197" t="s">
        <v>239</v>
      </c>
    </row>
    <row r="599" s="14" customFormat="1">
      <c r="A599" s="14"/>
      <c r="B599" s="196"/>
      <c r="C599" s="14"/>
      <c r="D599" s="189" t="s">
        <v>248</v>
      </c>
      <c r="E599" s="197" t="s">
        <v>3</v>
      </c>
      <c r="F599" s="198" t="s">
        <v>1067</v>
      </c>
      <c r="G599" s="14"/>
      <c r="H599" s="199">
        <v>14.105</v>
      </c>
      <c r="I599" s="200"/>
      <c r="J599" s="14"/>
      <c r="K599" s="14"/>
      <c r="L599" s="196"/>
      <c r="M599" s="201"/>
      <c r="N599" s="202"/>
      <c r="O599" s="202"/>
      <c r="P599" s="202"/>
      <c r="Q599" s="202"/>
      <c r="R599" s="202"/>
      <c r="S599" s="202"/>
      <c r="T599" s="203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197" t="s">
        <v>248</v>
      </c>
      <c r="AU599" s="197" t="s">
        <v>86</v>
      </c>
      <c r="AV599" s="14" t="s">
        <v>86</v>
      </c>
      <c r="AW599" s="14" t="s">
        <v>33</v>
      </c>
      <c r="AX599" s="14" t="s">
        <v>73</v>
      </c>
      <c r="AY599" s="197" t="s">
        <v>239</v>
      </c>
    </row>
    <row r="600" s="15" customFormat="1">
      <c r="A600" s="15"/>
      <c r="B600" s="204"/>
      <c r="C600" s="15"/>
      <c r="D600" s="189" t="s">
        <v>248</v>
      </c>
      <c r="E600" s="205" t="s">
        <v>3</v>
      </c>
      <c r="F600" s="206" t="s">
        <v>251</v>
      </c>
      <c r="G600" s="15"/>
      <c r="H600" s="207">
        <v>143.13</v>
      </c>
      <c r="I600" s="208"/>
      <c r="J600" s="15"/>
      <c r="K600" s="15"/>
      <c r="L600" s="204"/>
      <c r="M600" s="209"/>
      <c r="N600" s="210"/>
      <c r="O600" s="210"/>
      <c r="P600" s="210"/>
      <c r="Q600" s="210"/>
      <c r="R600" s="210"/>
      <c r="S600" s="210"/>
      <c r="T600" s="211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T600" s="205" t="s">
        <v>248</v>
      </c>
      <c r="AU600" s="205" t="s">
        <v>86</v>
      </c>
      <c r="AV600" s="15" t="s">
        <v>246</v>
      </c>
      <c r="AW600" s="15" t="s">
        <v>33</v>
      </c>
      <c r="AX600" s="15" t="s">
        <v>80</v>
      </c>
      <c r="AY600" s="205" t="s">
        <v>239</v>
      </c>
    </row>
    <row r="601" s="14" customFormat="1">
      <c r="A601" s="14"/>
      <c r="B601" s="196"/>
      <c r="C601" s="14"/>
      <c r="D601" s="189" t="s">
        <v>248</v>
      </c>
      <c r="E601" s="14"/>
      <c r="F601" s="198" t="s">
        <v>1072</v>
      </c>
      <c r="G601" s="14"/>
      <c r="H601" s="199">
        <v>145.993</v>
      </c>
      <c r="I601" s="200"/>
      <c r="J601" s="14"/>
      <c r="K601" s="14"/>
      <c r="L601" s="196"/>
      <c r="M601" s="201"/>
      <c r="N601" s="202"/>
      <c r="O601" s="202"/>
      <c r="P601" s="202"/>
      <c r="Q601" s="202"/>
      <c r="R601" s="202"/>
      <c r="S601" s="202"/>
      <c r="T601" s="203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197" t="s">
        <v>248</v>
      </c>
      <c r="AU601" s="197" t="s">
        <v>86</v>
      </c>
      <c r="AV601" s="14" t="s">
        <v>86</v>
      </c>
      <c r="AW601" s="14" t="s">
        <v>4</v>
      </c>
      <c r="AX601" s="14" t="s">
        <v>80</v>
      </c>
      <c r="AY601" s="197" t="s">
        <v>239</v>
      </c>
    </row>
    <row r="602" s="2" customFormat="1">
      <c r="A602" s="39"/>
      <c r="B602" s="174"/>
      <c r="C602" s="175" t="s">
        <v>1073</v>
      </c>
      <c r="D602" s="175" t="s">
        <v>241</v>
      </c>
      <c r="E602" s="176" t="s">
        <v>1074</v>
      </c>
      <c r="F602" s="177" t="s">
        <v>1075</v>
      </c>
      <c r="G602" s="178" t="s">
        <v>244</v>
      </c>
      <c r="H602" s="179">
        <v>1059.972</v>
      </c>
      <c r="I602" s="180"/>
      <c r="J602" s="181">
        <f>ROUND(I602*H602,2)</f>
        <v>0</v>
      </c>
      <c r="K602" s="177" t="s">
        <v>245</v>
      </c>
      <c r="L602" s="40"/>
      <c r="M602" s="182" t="s">
        <v>3</v>
      </c>
      <c r="N602" s="183" t="s">
        <v>45</v>
      </c>
      <c r="O602" s="73"/>
      <c r="P602" s="184">
        <f>O602*H602</f>
        <v>0</v>
      </c>
      <c r="Q602" s="184">
        <v>0.0086800000000000002</v>
      </c>
      <c r="R602" s="184">
        <f>Q602*H602</f>
        <v>9.2005569600000001</v>
      </c>
      <c r="S602" s="184">
        <v>0</v>
      </c>
      <c r="T602" s="185">
        <f>S602*H602</f>
        <v>0</v>
      </c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R602" s="186" t="s">
        <v>246</v>
      </c>
      <c r="AT602" s="186" t="s">
        <v>241</v>
      </c>
      <c r="AU602" s="186" t="s">
        <v>86</v>
      </c>
      <c r="AY602" s="20" t="s">
        <v>239</v>
      </c>
      <c r="BE602" s="187">
        <f>IF(N602="základní",J602,0)</f>
        <v>0</v>
      </c>
      <c r="BF602" s="187">
        <f>IF(N602="snížená",J602,0)</f>
        <v>0</v>
      </c>
      <c r="BG602" s="187">
        <f>IF(N602="zákl. přenesená",J602,0)</f>
        <v>0</v>
      </c>
      <c r="BH602" s="187">
        <f>IF(N602="sníž. přenesená",J602,0)</f>
        <v>0</v>
      </c>
      <c r="BI602" s="187">
        <f>IF(N602="nulová",J602,0)</f>
        <v>0</v>
      </c>
      <c r="BJ602" s="20" t="s">
        <v>86</v>
      </c>
      <c r="BK602" s="187">
        <f>ROUND(I602*H602,2)</f>
        <v>0</v>
      </c>
      <c r="BL602" s="20" t="s">
        <v>246</v>
      </c>
      <c r="BM602" s="186" t="s">
        <v>1076</v>
      </c>
    </row>
    <row r="603" s="13" customFormat="1">
      <c r="A603" s="13"/>
      <c r="B603" s="188"/>
      <c r="C603" s="13"/>
      <c r="D603" s="189" t="s">
        <v>248</v>
      </c>
      <c r="E603" s="190" t="s">
        <v>3</v>
      </c>
      <c r="F603" s="191" t="s">
        <v>1077</v>
      </c>
      <c r="G603" s="13"/>
      <c r="H603" s="190" t="s">
        <v>3</v>
      </c>
      <c r="I603" s="192"/>
      <c r="J603" s="13"/>
      <c r="K603" s="13"/>
      <c r="L603" s="188"/>
      <c r="M603" s="193"/>
      <c r="N603" s="194"/>
      <c r="O603" s="194"/>
      <c r="P603" s="194"/>
      <c r="Q603" s="194"/>
      <c r="R603" s="194"/>
      <c r="S603" s="194"/>
      <c r="T603" s="195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0" t="s">
        <v>248</v>
      </c>
      <c r="AU603" s="190" t="s">
        <v>86</v>
      </c>
      <c r="AV603" s="13" t="s">
        <v>80</v>
      </c>
      <c r="AW603" s="13" t="s">
        <v>33</v>
      </c>
      <c r="AX603" s="13" t="s">
        <v>73</v>
      </c>
      <c r="AY603" s="190" t="s">
        <v>239</v>
      </c>
    </row>
    <row r="604" s="13" customFormat="1">
      <c r="A604" s="13"/>
      <c r="B604" s="188"/>
      <c r="C604" s="13"/>
      <c r="D604" s="189" t="s">
        <v>248</v>
      </c>
      <c r="E604" s="190" t="s">
        <v>3</v>
      </c>
      <c r="F604" s="191" t="s">
        <v>1078</v>
      </c>
      <c r="G604" s="13"/>
      <c r="H604" s="190" t="s">
        <v>3</v>
      </c>
      <c r="I604" s="192"/>
      <c r="J604" s="13"/>
      <c r="K604" s="13"/>
      <c r="L604" s="188"/>
      <c r="M604" s="193"/>
      <c r="N604" s="194"/>
      <c r="O604" s="194"/>
      <c r="P604" s="194"/>
      <c r="Q604" s="194"/>
      <c r="R604" s="194"/>
      <c r="S604" s="194"/>
      <c r="T604" s="195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190" t="s">
        <v>248</v>
      </c>
      <c r="AU604" s="190" t="s">
        <v>86</v>
      </c>
      <c r="AV604" s="13" t="s">
        <v>80</v>
      </c>
      <c r="AW604" s="13" t="s">
        <v>33</v>
      </c>
      <c r="AX604" s="13" t="s">
        <v>73</v>
      </c>
      <c r="AY604" s="190" t="s">
        <v>239</v>
      </c>
    </row>
    <row r="605" s="14" customFormat="1">
      <c r="A605" s="14"/>
      <c r="B605" s="196"/>
      <c r="C605" s="14"/>
      <c r="D605" s="189" t="s">
        <v>248</v>
      </c>
      <c r="E605" s="197" t="s">
        <v>3</v>
      </c>
      <c r="F605" s="198" t="s">
        <v>1079</v>
      </c>
      <c r="G605" s="14"/>
      <c r="H605" s="199">
        <v>592.49800000000005</v>
      </c>
      <c r="I605" s="200"/>
      <c r="J605" s="14"/>
      <c r="K605" s="14"/>
      <c r="L605" s="196"/>
      <c r="M605" s="201"/>
      <c r="N605" s="202"/>
      <c r="O605" s="202"/>
      <c r="P605" s="202"/>
      <c r="Q605" s="202"/>
      <c r="R605" s="202"/>
      <c r="S605" s="202"/>
      <c r="T605" s="203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197" t="s">
        <v>248</v>
      </c>
      <c r="AU605" s="197" t="s">
        <v>86</v>
      </c>
      <c r="AV605" s="14" t="s">
        <v>86</v>
      </c>
      <c r="AW605" s="14" t="s">
        <v>33</v>
      </c>
      <c r="AX605" s="14" t="s">
        <v>73</v>
      </c>
      <c r="AY605" s="197" t="s">
        <v>239</v>
      </c>
    </row>
    <row r="606" s="13" customFormat="1">
      <c r="A606" s="13"/>
      <c r="B606" s="188"/>
      <c r="C606" s="13"/>
      <c r="D606" s="189" t="s">
        <v>248</v>
      </c>
      <c r="E606" s="190" t="s">
        <v>3</v>
      </c>
      <c r="F606" s="191" t="s">
        <v>1080</v>
      </c>
      <c r="G606" s="13"/>
      <c r="H606" s="190" t="s">
        <v>3</v>
      </c>
      <c r="I606" s="192"/>
      <c r="J606" s="13"/>
      <c r="K606" s="13"/>
      <c r="L606" s="188"/>
      <c r="M606" s="193"/>
      <c r="N606" s="194"/>
      <c r="O606" s="194"/>
      <c r="P606" s="194"/>
      <c r="Q606" s="194"/>
      <c r="R606" s="194"/>
      <c r="S606" s="194"/>
      <c r="T606" s="195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190" t="s">
        <v>248</v>
      </c>
      <c r="AU606" s="190" t="s">
        <v>86</v>
      </c>
      <c r="AV606" s="13" t="s">
        <v>80</v>
      </c>
      <c r="AW606" s="13" t="s">
        <v>33</v>
      </c>
      <c r="AX606" s="13" t="s">
        <v>73</v>
      </c>
      <c r="AY606" s="190" t="s">
        <v>239</v>
      </c>
    </row>
    <row r="607" s="14" customFormat="1">
      <c r="A607" s="14"/>
      <c r="B607" s="196"/>
      <c r="C607" s="14"/>
      <c r="D607" s="189" t="s">
        <v>248</v>
      </c>
      <c r="E607" s="197" t="s">
        <v>3</v>
      </c>
      <c r="F607" s="198" t="s">
        <v>1081</v>
      </c>
      <c r="G607" s="14"/>
      <c r="H607" s="199">
        <v>-6.3600000000000003</v>
      </c>
      <c r="I607" s="200"/>
      <c r="J607" s="14"/>
      <c r="K607" s="14"/>
      <c r="L607" s="196"/>
      <c r="M607" s="201"/>
      <c r="N607" s="202"/>
      <c r="O607" s="202"/>
      <c r="P607" s="202"/>
      <c r="Q607" s="202"/>
      <c r="R607" s="202"/>
      <c r="S607" s="202"/>
      <c r="T607" s="203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197" t="s">
        <v>248</v>
      </c>
      <c r="AU607" s="197" t="s">
        <v>86</v>
      </c>
      <c r="AV607" s="14" t="s">
        <v>86</v>
      </c>
      <c r="AW607" s="14" t="s">
        <v>33</v>
      </c>
      <c r="AX607" s="14" t="s">
        <v>73</v>
      </c>
      <c r="AY607" s="197" t="s">
        <v>239</v>
      </c>
    </row>
    <row r="608" s="14" customFormat="1">
      <c r="A608" s="14"/>
      <c r="B608" s="196"/>
      <c r="C608" s="14"/>
      <c r="D608" s="189" t="s">
        <v>248</v>
      </c>
      <c r="E608" s="197" t="s">
        <v>3</v>
      </c>
      <c r="F608" s="198" t="s">
        <v>1082</v>
      </c>
      <c r="G608" s="14"/>
      <c r="H608" s="199">
        <v>-22.591999999999999</v>
      </c>
      <c r="I608" s="200"/>
      <c r="J608" s="14"/>
      <c r="K608" s="14"/>
      <c r="L608" s="196"/>
      <c r="M608" s="201"/>
      <c r="N608" s="202"/>
      <c r="O608" s="202"/>
      <c r="P608" s="202"/>
      <c r="Q608" s="202"/>
      <c r="R608" s="202"/>
      <c r="S608" s="202"/>
      <c r="T608" s="203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197" t="s">
        <v>248</v>
      </c>
      <c r="AU608" s="197" t="s">
        <v>86</v>
      </c>
      <c r="AV608" s="14" t="s">
        <v>86</v>
      </c>
      <c r="AW608" s="14" t="s">
        <v>33</v>
      </c>
      <c r="AX608" s="14" t="s">
        <v>73</v>
      </c>
      <c r="AY608" s="197" t="s">
        <v>239</v>
      </c>
    </row>
    <row r="609" s="14" customFormat="1">
      <c r="A609" s="14"/>
      <c r="B609" s="196"/>
      <c r="C609" s="14"/>
      <c r="D609" s="189" t="s">
        <v>248</v>
      </c>
      <c r="E609" s="197" t="s">
        <v>3</v>
      </c>
      <c r="F609" s="198" t="s">
        <v>1083</v>
      </c>
      <c r="G609" s="14"/>
      <c r="H609" s="199">
        <v>-17.760000000000002</v>
      </c>
      <c r="I609" s="200"/>
      <c r="J609" s="14"/>
      <c r="K609" s="14"/>
      <c r="L609" s="196"/>
      <c r="M609" s="201"/>
      <c r="N609" s="202"/>
      <c r="O609" s="202"/>
      <c r="P609" s="202"/>
      <c r="Q609" s="202"/>
      <c r="R609" s="202"/>
      <c r="S609" s="202"/>
      <c r="T609" s="203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197" t="s">
        <v>248</v>
      </c>
      <c r="AU609" s="197" t="s">
        <v>86</v>
      </c>
      <c r="AV609" s="14" t="s">
        <v>86</v>
      </c>
      <c r="AW609" s="14" t="s">
        <v>33</v>
      </c>
      <c r="AX609" s="14" t="s">
        <v>73</v>
      </c>
      <c r="AY609" s="197" t="s">
        <v>239</v>
      </c>
    </row>
    <row r="610" s="13" customFormat="1">
      <c r="A610" s="13"/>
      <c r="B610" s="188"/>
      <c r="C610" s="13"/>
      <c r="D610" s="189" t="s">
        <v>248</v>
      </c>
      <c r="E610" s="190" t="s">
        <v>3</v>
      </c>
      <c r="F610" s="191" t="s">
        <v>1084</v>
      </c>
      <c r="G610" s="13"/>
      <c r="H610" s="190" t="s">
        <v>3</v>
      </c>
      <c r="I610" s="192"/>
      <c r="J610" s="13"/>
      <c r="K610" s="13"/>
      <c r="L610" s="188"/>
      <c r="M610" s="193"/>
      <c r="N610" s="194"/>
      <c r="O610" s="194"/>
      <c r="P610" s="194"/>
      <c r="Q610" s="194"/>
      <c r="R610" s="194"/>
      <c r="S610" s="194"/>
      <c r="T610" s="195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190" t="s">
        <v>248</v>
      </c>
      <c r="AU610" s="190" t="s">
        <v>86</v>
      </c>
      <c r="AV610" s="13" t="s">
        <v>80</v>
      </c>
      <c r="AW610" s="13" t="s">
        <v>33</v>
      </c>
      <c r="AX610" s="13" t="s">
        <v>73</v>
      </c>
      <c r="AY610" s="190" t="s">
        <v>239</v>
      </c>
    </row>
    <row r="611" s="14" customFormat="1">
      <c r="A611" s="14"/>
      <c r="B611" s="196"/>
      <c r="C611" s="14"/>
      <c r="D611" s="189" t="s">
        <v>248</v>
      </c>
      <c r="E611" s="197" t="s">
        <v>3</v>
      </c>
      <c r="F611" s="198" t="s">
        <v>1085</v>
      </c>
      <c r="G611" s="14"/>
      <c r="H611" s="199">
        <v>-3.52</v>
      </c>
      <c r="I611" s="200"/>
      <c r="J611" s="14"/>
      <c r="K611" s="14"/>
      <c r="L611" s="196"/>
      <c r="M611" s="201"/>
      <c r="N611" s="202"/>
      <c r="O611" s="202"/>
      <c r="P611" s="202"/>
      <c r="Q611" s="202"/>
      <c r="R611" s="202"/>
      <c r="S611" s="202"/>
      <c r="T611" s="203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197" t="s">
        <v>248</v>
      </c>
      <c r="AU611" s="197" t="s">
        <v>86</v>
      </c>
      <c r="AV611" s="14" t="s">
        <v>86</v>
      </c>
      <c r="AW611" s="14" t="s">
        <v>33</v>
      </c>
      <c r="AX611" s="14" t="s">
        <v>73</v>
      </c>
      <c r="AY611" s="197" t="s">
        <v>239</v>
      </c>
    </row>
    <row r="612" s="13" customFormat="1">
      <c r="A612" s="13"/>
      <c r="B612" s="188"/>
      <c r="C612" s="13"/>
      <c r="D612" s="189" t="s">
        <v>248</v>
      </c>
      <c r="E612" s="190" t="s">
        <v>3</v>
      </c>
      <c r="F612" s="191" t="s">
        <v>683</v>
      </c>
      <c r="G612" s="13"/>
      <c r="H612" s="190" t="s">
        <v>3</v>
      </c>
      <c r="I612" s="192"/>
      <c r="J612" s="13"/>
      <c r="K612" s="13"/>
      <c r="L612" s="188"/>
      <c r="M612" s="193"/>
      <c r="N612" s="194"/>
      <c r="O612" s="194"/>
      <c r="P612" s="194"/>
      <c r="Q612" s="194"/>
      <c r="R612" s="194"/>
      <c r="S612" s="194"/>
      <c r="T612" s="195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190" t="s">
        <v>248</v>
      </c>
      <c r="AU612" s="190" t="s">
        <v>86</v>
      </c>
      <c r="AV612" s="13" t="s">
        <v>80</v>
      </c>
      <c r="AW612" s="13" t="s">
        <v>33</v>
      </c>
      <c r="AX612" s="13" t="s">
        <v>73</v>
      </c>
      <c r="AY612" s="190" t="s">
        <v>239</v>
      </c>
    </row>
    <row r="613" s="14" customFormat="1">
      <c r="A613" s="14"/>
      <c r="B613" s="196"/>
      <c r="C613" s="14"/>
      <c r="D613" s="189" t="s">
        <v>248</v>
      </c>
      <c r="E613" s="197" t="s">
        <v>3</v>
      </c>
      <c r="F613" s="198" t="s">
        <v>1086</v>
      </c>
      <c r="G613" s="14"/>
      <c r="H613" s="199">
        <v>-200.90000000000001</v>
      </c>
      <c r="I613" s="200"/>
      <c r="J613" s="14"/>
      <c r="K613" s="14"/>
      <c r="L613" s="196"/>
      <c r="M613" s="201"/>
      <c r="N613" s="202"/>
      <c r="O613" s="202"/>
      <c r="P613" s="202"/>
      <c r="Q613" s="202"/>
      <c r="R613" s="202"/>
      <c r="S613" s="202"/>
      <c r="T613" s="203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197" t="s">
        <v>248</v>
      </c>
      <c r="AU613" s="197" t="s">
        <v>86</v>
      </c>
      <c r="AV613" s="14" t="s">
        <v>86</v>
      </c>
      <c r="AW613" s="14" t="s">
        <v>33</v>
      </c>
      <c r="AX613" s="14" t="s">
        <v>73</v>
      </c>
      <c r="AY613" s="197" t="s">
        <v>239</v>
      </c>
    </row>
    <row r="614" s="14" customFormat="1">
      <c r="A614" s="14"/>
      <c r="B614" s="196"/>
      <c r="C614" s="14"/>
      <c r="D614" s="189" t="s">
        <v>248</v>
      </c>
      <c r="E614" s="197" t="s">
        <v>3</v>
      </c>
      <c r="F614" s="198" t="s">
        <v>1087</v>
      </c>
      <c r="G614" s="14"/>
      <c r="H614" s="199">
        <v>-3.2000000000000002</v>
      </c>
      <c r="I614" s="200"/>
      <c r="J614" s="14"/>
      <c r="K614" s="14"/>
      <c r="L614" s="196"/>
      <c r="M614" s="201"/>
      <c r="N614" s="202"/>
      <c r="O614" s="202"/>
      <c r="P614" s="202"/>
      <c r="Q614" s="202"/>
      <c r="R614" s="202"/>
      <c r="S614" s="202"/>
      <c r="T614" s="203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197" t="s">
        <v>248</v>
      </c>
      <c r="AU614" s="197" t="s">
        <v>86</v>
      </c>
      <c r="AV614" s="14" t="s">
        <v>86</v>
      </c>
      <c r="AW614" s="14" t="s">
        <v>33</v>
      </c>
      <c r="AX614" s="14" t="s">
        <v>73</v>
      </c>
      <c r="AY614" s="197" t="s">
        <v>239</v>
      </c>
    </row>
    <row r="615" s="13" customFormat="1">
      <c r="A615" s="13"/>
      <c r="B615" s="188"/>
      <c r="C615" s="13"/>
      <c r="D615" s="189" t="s">
        <v>248</v>
      </c>
      <c r="E615" s="190" t="s">
        <v>3</v>
      </c>
      <c r="F615" s="191" t="s">
        <v>1088</v>
      </c>
      <c r="G615" s="13"/>
      <c r="H615" s="190" t="s">
        <v>3</v>
      </c>
      <c r="I615" s="192"/>
      <c r="J615" s="13"/>
      <c r="K615" s="13"/>
      <c r="L615" s="188"/>
      <c r="M615" s="193"/>
      <c r="N615" s="194"/>
      <c r="O615" s="194"/>
      <c r="P615" s="194"/>
      <c r="Q615" s="194"/>
      <c r="R615" s="194"/>
      <c r="S615" s="194"/>
      <c r="T615" s="195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0" t="s">
        <v>248</v>
      </c>
      <c r="AU615" s="190" t="s">
        <v>86</v>
      </c>
      <c r="AV615" s="13" t="s">
        <v>80</v>
      </c>
      <c r="AW615" s="13" t="s">
        <v>33</v>
      </c>
      <c r="AX615" s="13" t="s">
        <v>73</v>
      </c>
      <c r="AY615" s="190" t="s">
        <v>239</v>
      </c>
    </row>
    <row r="616" s="14" customFormat="1">
      <c r="A616" s="14"/>
      <c r="B616" s="196"/>
      <c r="C616" s="14"/>
      <c r="D616" s="189" t="s">
        <v>248</v>
      </c>
      <c r="E616" s="197" t="s">
        <v>3</v>
      </c>
      <c r="F616" s="198" t="s">
        <v>1079</v>
      </c>
      <c r="G616" s="14"/>
      <c r="H616" s="199">
        <v>592.49800000000005</v>
      </c>
      <c r="I616" s="200"/>
      <c r="J616" s="14"/>
      <c r="K616" s="14"/>
      <c r="L616" s="196"/>
      <c r="M616" s="201"/>
      <c r="N616" s="202"/>
      <c r="O616" s="202"/>
      <c r="P616" s="202"/>
      <c r="Q616" s="202"/>
      <c r="R616" s="202"/>
      <c r="S616" s="202"/>
      <c r="T616" s="20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197" t="s">
        <v>248</v>
      </c>
      <c r="AU616" s="197" t="s">
        <v>86</v>
      </c>
      <c r="AV616" s="14" t="s">
        <v>86</v>
      </c>
      <c r="AW616" s="14" t="s">
        <v>33</v>
      </c>
      <c r="AX616" s="14" t="s">
        <v>73</v>
      </c>
      <c r="AY616" s="197" t="s">
        <v>239</v>
      </c>
    </row>
    <row r="617" s="13" customFormat="1">
      <c r="A617" s="13"/>
      <c r="B617" s="188"/>
      <c r="C617" s="13"/>
      <c r="D617" s="189" t="s">
        <v>248</v>
      </c>
      <c r="E617" s="190" t="s">
        <v>3</v>
      </c>
      <c r="F617" s="191" t="s">
        <v>1080</v>
      </c>
      <c r="G617" s="13"/>
      <c r="H617" s="190" t="s">
        <v>3</v>
      </c>
      <c r="I617" s="192"/>
      <c r="J617" s="13"/>
      <c r="K617" s="13"/>
      <c r="L617" s="188"/>
      <c r="M617" s="193"/>
      <c r="N617" s="194"/>
      <c r="O617" s="194"/>
      <c r="P617" s="194"/>
      <c r="Q617" s="194"/>
      <c r="R617" s="194"/>
      <c r="S617" s="194"/>
      <c r="T617" s="195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0" t="s">
        <v>248</v>
      </c>
      <c r="AU617" s="190" t="s">
        <v>86</v>
      </c>
      <c r="AV617" s="13" t="s">
        <v>80</v>
      </c>
      <c r="AW617" s="13" t="s">
        <v>33</v>
      </c>
      <c r="AX617" s="13" t="s">
        <v>73</v>
      </c>
      <c r="AY617" s="190" t="s">
        <v>239</v>
      </c>
    </row>
    <row r="618" s="14" customFormat="1">
      <c r="A618" s="14"/>
      <c r="B618" s="196"/>
      <c r="C618" s="14"/>
      <c r="D618" s="189" t="s">
        <v>248</v>
      </c>
      <c r="E618" s="197" t="s">
        <v>3</v>
      </c>
      <c r="F618" s="198" t="s">
        <v>1089</v>
      </c>
      <c r="G618" s="14"/>
      <c r="H618" s="199">
        <v>-7.4199999999999999</v>
      </c>
      <c r="I618" s="200"/>
      <c r="J618" s="14"/>
      <c r="K618" s="14"/>
      <c r="L618" s="196"/>
      <c r="M618" s="201"/>
      <c r="N618" s="202"/>
      <c r="O618" s="202"/>
      <c r="P618" s="202"/>
      <c r="Q618" s="202"/>
      <c r="R618" s="202"/>
      <c r="S618" s="202"/>
      <c r="T618" s="203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197" t="s">
        <v>248</v>
      </c>
      <c r="AU618" s="197" t="s">
        <v>86</v>
      </c>
      <c r="AV618" s="14" t="s">
        <v>86</v>
      </c>
      <c r="AW618" s="14" t="s">
        <v>33</v>
      </c>
      <c r="AX618" s="14" t="s">
        <v>73</v>
      </c>
      <c r="AY618" s="197" t="s">
        <v>239</v>
      </c>
    </row>
    <row r="619" s="14" customFormat="1">
      <c r="A619" s="14"/>
      <c r="B619" s="196"/>
      <c r="C619" s="14"/>
      <c r="D619" s="189" t="s">
        <v>248</v>
      </c>
      <c r="E619" s="197" t="s">
        <v>3</v>
      </c>
      <c r="F619" s="198" t="s">
        <v>1090</v>
      </c>
      <c r="G619" s="14"/>
      <c r="H619" s="199">
        <v>-31.064</v>
      </c>
      <c r="I619" s="200"/>
      <c r="J619" s="14"/>
      <c r="K619" s="14"/>
      <c r="L619" s="196"/>
      <c r="M619" s="201"/>
      <c r="N619" s="202"/>
      <c r="O619" s="202"/>
      <c r="P619" s="202"/>
      <c r="Q619" s="202"/>
      <c r="R619" s="202"/>
      <c r="S619" s="202"/>
      <c r="T619" s="203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197" t="s">
        <v>248</v>
      </c>
      <c r="AU619" s="197" t="s">
        <v>86</v>
      </c>
      <c r="AV619" s="14" t="s">
        <v>86</v>
      </c>
      <c r="AW619" s="14" t="s">
        <v>33</v>
      </c>
      <c r="AX619" s="14" t="s">
        <v>73</v>
      </c>
      <c r="AY619" s="197" t="s">
        <v>239</v>
      </c>
    </row>
    <row r="620" s="14" customFormat="1">
      <c r="A620" s="14"/>
      <c r="B620" s="196"/>
      <c r="C620" s="14"/>
      <c r="D620" s="189" t="s">
        <v>248</v>
      </c>
      <c r="E620" s="197" t="s">
        <v>3</v>
      </c>
      <c r="F620" s="198" t="s">
        <v>1091</v>
      </c>
      <c r="G620" s="14"/>
      <c r="H620" s="199">
        <v>-5.9199999999999999</v>
      </c>
      <c r="I620" s="200"/>
      <c r="J620" s="14"/>
      <c r="K620" s="14"/>
      <c r="L620" s="196"/>
      <c r="M620" s="201"/>
      <c r="N620" s="202"/>
      <c r="O620" s="202"/>
      <c r="P620" s="202"/>
      <c r="Q620" s="202"/>
      <c r="R620" s="202"/>
      <c r="S620" s="202"/>
      <c r="T620" s="203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197" t="s">
        <v>248</v>
      </c>
      <c r="AU620" s="197" t="s">
        <v>86</v>
      </c>
      <c r="AV620" s="14" t="s">
        <v>86</v>
      </c>
      <c r="AW620" s="14" t="s">
        <v>33</v>
      </c>
      <c r="AX620" s="14" t="s">
        <v>73</v>
      </c>
      <c r="AY620" s="197" t="s">
        <v>239</v>
      </c>
    </row>
    <row r="621" s="13" customFormat="1">
      <c r="A621" s="13"/>
      <c r="B621" s="188"/>
      <c r="C621" s="13"/>
      <c r="D621" s="189" t="s">
        <v>248</v>
      </c>
      <c r="E621" s="190" t="s">
        <v>3</v>
      </c>
      <c r="F621" s="191" t="s">
        <v>1084</v>
      </c>
      <c r="G621" s="13"/>
      <c r="H621" s="190" t="s">
        <v>3</v>
      </c>
      <c r="I621" s="192"/>
      <c r="J621" s="13"/>
      <c r="K621" s="13"/>
      <c r="L621" s="188"/>
      <c r="M621" s="193"/>
      <c r="N621" s="194"/>
      <c r="O621" s="194"/>
      <c r="P621" s="194"/>
      <c r="Q621" s="194"/>
      <c r="R621" s="194"/>
      <c r="S621" s="194"/>
      <c r="T621" s="195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190" t="s">
        <v>248</v>
      </c>
      <c r="AU621" s="190" t="s">
        <v>86</v>
      </c>
      <c r="AV621" s="13" t="s">
        <v>80</v>
      </c>
      <c r="AW621" s="13" t="s">
        <v>33</v>
      </c>
      <c r="AX621" s="13" t="s">
        <v>73</v>
      </c>
      <c r="AY621" s="190" t="s">
        <v>239</v>
      </c>
    </row>
    <row r="622" s="14" customFormat="1">
      <c r="A622" s="14"/>
      <c r="B622" s="196"/>
      <c r="C622" s="14"/>
      <c r="D622" s="189" t="s">
        <v>248</v>
      </c>
      <c r="E622" s="197" t="s">
        <v>3</v>
      </c>
      <c r="F622" s="198" t="s">
        <v>1092</v>
      </c>
      <c r="G622" s="14"/>
      <c r="H622" s="199">
        <v>-4.4000000000000004</v>
      </c>
      <c r="I622" s="200"/>
      <c r="J622" s="14"/>
      <c r="K622" s="14"/>
      <c r="L622" s="196"/>
      <c r="M622" s="201"/>
      <c r="N622" s="202"/>
      <c r="O622" s="202"/>
      <c r="P622" s="202"/>
      <c r="Q622" s="202"/>
      <c r="R622" s="202"/>
      <c r="S622" s="202"/>
      <c r="T622" s="203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197" t="s">
        <v>248</v>
      </c>
      <c r="AU622" s="197" t="s">
        <v>86</v>
      </c>
      <c r="AV622" s="14" t="s">
        <v>86</v>
      </c>
      <c r="AW622" s="14" t="s">
        <v>33</v>
      </c>
      <c r="AX622" s="14" t="s">
        <v>73</v>
      </c>
      <c r="AY622" s="197" t="s">
        <v>239</v>
      </c>
    </row>
    <row r="623" s="13" customFormat="1">
      <c r="A623" s="13"/>
      <c r="B623" s="188"/>
      <c r="C623" s="13"/>
      <c r="D623" s="189" t="s">
        <v>248</v>
      </c>
      <c r="E623" s="190" t="s">
        <v>3</v>
      </c>
      <c r="F623" s="191" t="s">
        <v>683</v>
      </c>
      <c r="G623" s="13"/>
      <c r="H623" s="190" t="s">
        <v>3</v>
      </c>
      <c r="I623" s="192"/>
      <c r="J623" s="13"/>
      <c r="K623" s="13"/>
      <c r="L623" s="188"/>
      <c r="M623" s="193"/>
      <c r="N623" s="194"/>
      <c r="O623" s="194"/>
      <c r="P623" s="194"/>
      <c r="Q623" s="194"/>
      <c r="R623" s="194"/>
      <c r="S623" s="194"/>
      <c r="T623" s="195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0" t="s">
        <v>248</v>
      </c>
      <c r="AU623" s="190" t="s">
        <v>86</v>
      </c>
      <c r="AV623" s="13" t="s">
        <v>80</v>
      </c>
      <c r="AW623" s="13" t="s">
        <v>33</v>
      </c>
      <c r="AX623" s="13" t="s">
        <v>73</v>
      </c>
      <c r="AY623" s="190" t="s">
        <v>239</v>
      </c>
    </row>
    <row r="624" s="14" customFormat="1">
      <c r="A624" s="14"/>
      <c r="B624" s="196"/>
      <c r="C624" s="14"/>
      <c r="D624" s="189" t="s">
        <v>248</v>
      </c>
      <c r="E624" s="197" t="s">
        <v>3</v>
      </c>
      <c r="F624" s="198" t="s">
        <v>1093</v>
      </c>
      <c r="G624" s="14"/>
      <c r="H624" s="199">
        <v>-176.40000000000001</v>
      </c>
      <c r="I624" s="200"/>
      <c r="J624" s="14"/>
      <c r="K624" s="14"/>
      <c r="L624" s="196"/>
      <c r="M624" s="201"/>
      <c r="N624" s="202"/>
      <c r="O624" s="202"/>
      <c r="P624" s="202"/>
      <c r="Q624" s="202"/>
      <c r="R624" s="202"/>
      <c r="S624" s="202"/>
      <c r="T624" s="203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197" t="s">
        <v>248</v>
      </c>
      <c r="AU624" s="197" t="s">
        <v>86</v>
      </c>
      <c r="AV624" s="14" t="s">
        <v>86</v>
      </c>
      <c r="AW624" s="14" t="s">
        <v>33</v>
      </c>
      <c r="AX624" s="14" t="s">
        <v>73</v>
      </c>
      <c r="AY624" s="197" t="s">
        <v>239</v>
      </c>
    </row>
    <row r="625" s="14" customFormat="1">
      <c r="A625" s="14"/>
      <c r="B625" s="196"/>
      <c r="C625" s="14"/>
      <c r="D625" s="189" t="s">
        <v>248</v>
      </c>
      <c r="E625" s="197" t="s">
        <v>3</v>
      </c>
      <c r="F625" s="198" t="s">
        <v>1094</v>
      </c>
      <c r="G625" s="14"/>
      <c r="H625" s="199">
        <v>-19.199999999999999</v>
      </c>
      <c r="I625" s="200"/>
      <c r="J625" s="14"/>
      <c r="K625" s="14"/>
      <c r="L625" s="196"/>
      <c r="M625" s="201"/>
      <c r="N625" s="202"/>
      <c r="O625" s="202"/>
      <c r="P625" s="202"/>
      <c r="Q625" s="202"/>
      <c r="R625" s="202"/>
      <c r="S625" s="202"/>
      <c r="T625" s="203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197" t="s">
        <v>248</v>
      </c>
      <c r="AU625" s="197" t="s">
        <v>86</v>
      </c>
      <c r="AV625" s="14" t="s">
        <v>86</v>
      </c>
      <c r="AW625" s="14" t="s">
        <v>33</v>
      </c>
      <c r="AX625" s="14" t="s">
        <v>73</v>
      </c>
      <c r="AY625" s="197" t="s">
        <v>239</v>
      </c>
    </row>
    <row r="626" s="14" customFormat="1">
      <c r="A626" s="14"/>
      <c r="B626" s="196"/>
      <c r="C626" s="14"/>
      <c r="D626" s="189" t="s">
        <v>248</v>
      </c>
      <c r="E626" s="197" t="s">
        <v>3</v>
      </c>
      <c r="F626" s="198" t="s">
        <v>1095</v>
      </c>
      <c r="G626" s="14"/>
      <c r="H626" s="199">
        <v>-1.6000000000000001</v>
      </c>
      <c r="I626" s="200"/>
      <c r="J626" s="14"/>
      <c r="K626" s="14"/>
      <c r="L626" s="196"/>
      <c r="M626" s="201"/>
      <c r="N626" s="202"/>
      <c r="O626" s="202"/>
      <c r="P626" s="202"/>
      <c r="Q626" s="202"/>
      <c r="R626" s="202"/>
      <c r="S626" s="202"/>
      <c r="T626" s="203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197" t="s">
        <v>248</v>
      </c>
      <c r="AU626" s="197" t="s">
        <v>86</v>
      </c>
      <c r="AV626" s="14" t="s">
        <v>86</v>
      </c>
      <c r="AW626" s="14" t="s">
        <v>33</v>
      </c>
      <c r="AX626" s="14" t="s">
        <v>73</v>
      </c>
      <c r="AY626" s="197" t="s">
        <v>239</v>
      </c>
    </row>
    <row r="627" s="14" customFormat="1">
      <c r="A627" s="14"/>
      <c r="B627" s="196"/>
      <c r="C627" s="14"/>
      <c r="D627" s="189" t="s">
        <v>248</v>
      </c>
      <c r="E627" s="197" t="s">
        <v>3</v>
      </c>
      <c r="F627" s="198" t="s">
        <v>1096</v>
      </c>
      <c r="G627" s="14"/>
      <c r="H627" s="199">
        <v>-2.4500000000000002</v>
      </c>
      <c r="I627" s="200"/>
      <c r="J627" s="14"/>
      <c r="K627" s="14"/>
      <c r="L627" s="196"/>
      <c r="M627" s="201"/>
      <c r="N627" s="202"/>
      <c r="O627" s="202"/>
      <c r="P627" s="202"/>
      <c r="Q627" s="202"/>
      <c r="R627" s="202"/>
      <c r="S627" s="202"/>
      <c r="T627" s="203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197" t="s">
        <v>248</v>
      </c>
      <c r="AU627" s="197" t="s">
        <v>86</v>
      </c>
      <c r="AV627" s="14" t="s">
        <v>86</v>
      </c>
      <c r="AW627" s="14" t="s">
        <v>33</v>
      </c>
      <c r="AX627" s="14" t="s">
        <v>73</v>
      </c>
      <c r="AY627" s="197" t="s">
        <v>239</v>
      </c>
    </row>
    <row r="628" s="16" customFormat="1">
      <c r="A628" s="16"/>
      <c r="B628" s="239"/>
      <c r="C628" s="16"/>
      <c r="D628" s="189" t="s">
        <v>248</v>
      </c>
      <c r="E628" s="240" t="s">
        <v>568</v>
      </c>
      <c r="F628" s="241" t="s">
        <v>695</v>
      </c>
      <c r="G628" s="16"/>
      <c r="H628" s="242">
        <v>682.21000000000004</v>
      </c>
      <c r="I628" s="243"/>
      <c r="J628" s="16"/>
      <c r="K628" s="16"/>
      <c r="L628" s="239"/>
      <c r="M628" s="244"/>
      <c r="N628" s="245"/>
      <c r="O628" s="245"/>
      <c r="P628" s="245"/>
      <c r="Q628" s="245"/>
      <c r="R628" s="245"/>
      <c r="S628" s="245"/>
      <c r="T628" s="24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T628" s="240" t="s">
        <v>248</v>
      </c>
      <c r="AU628" s="240" t="s">
        <v>86</v>
      </c>
      <c r="AV628" s="16" t="s">
        <v>117</v>
      </c>
      <c r="AW628" s="16" t="s">
        <v>33</v>
      </c>
      <c r="AX628" s="16" t="s">
        <v>73</v>
      </c>
      <c r="AY628" s="240" t="s">
        <v>239</v>
      </c>
    </row>
    <row r="629" s="13" customFormat="1">
      <c r="A629" s="13"/>
      <c r="B629" s="188"/>
      <c r="C629" s="13"/>
      <c r="D629" s="189" t="s">
        <v>248</v>
      </c>
      <c r="E629" s="190" t="s">
        <v>3</v>
      </c>
      <c r="F629" s="191" t="s">
        <v>1097</v>
      </c>
      <c r="G629" s="13"/>
      <c r="H629" s="190" t="s">
        <v>3</v>
      </c>
      <c r="I629" s="192"/>
      <c r="J629" s="13"/>
      <c r="K629" s="13"/>
      <c r="L629" s="188"/>
      <c r="M629" s="193"/>
      <c r="N629" s="194"/>
      <c r="O629" s="194"/>
      <c r="P629" s="194"/>
      <c r="Q629" s="194"/>
      <c r="R629" s="194"/>
      <c r="S629" s="194"/>
      <c r="T629" s="195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0" t="s">
        <v>248</v>
      </c>
      <c r="AU629" s="190" t="s">
        <v>86</v>
      </c>
      <c r="AV629" s="13" t="s">
        <v>80</v>
      </c>
      <c r="AW629" s="13" t="s">
        <v>33</v>
      </c>
      <c r="AX629" s="13" t="s">
        <v>73</v>
      </c>
      <c r="AY629" s="190" t="s">
        <v>239</v>
      </c>
    </row>
    <row r="630" s="13" customFormat="1">
      <c r="A630" s="13"/>
      <c r="B630" s="188"/>
      <c r="C630" s="13"/>
      <c r="D630" s="189" t="s">
        <v>248</v>
      </c>
      <c r="E630" s="190" t="s">
        <v>3</v>
      </c>
      <c r="F630" s="191" t="s">
        <v>1098</v>
      </c>
      <c r="G630" s="13"/>
      <c r="H630" s="190" t="s">
        <v>3</v>
      </c>
      <c r="I630" s="192"/>
      <c r="J630" s="13"/>
      <c r="K630" s="13"/>
      <c r="L630" s="188"/>
      <c r="M630" s="193"/>
      <c r="N630" s="194"/>
      <c r="O630" s="194"/>
      <c r="P630" s="194"/>
      <c r="Q630" s="194"/>
      <c r="R630" s="194"/>
      <c r="S630" s="194"/>
      <c r="T630" s="195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190" t="s">
        <v>248</v>
      </c>
      <c r="AU630" s="190" t="s">
        <v>86</v>
      </c>
      <c r="AV630" s="13" t="s">
        <v>80</v>
      </c>
      <c r="AW630" s="13" t="s">
        <v>33</v>
      </c>
      <c r="AX630" s="13" t="s">
        <v>73</v>
      </c>
      <c r="AY630" s="190" t="s">
        <v>239</v>
      </c>
    </row>
    <row r="631" s="14" customFormat="1">
      <c r="A631" s="14"/>
      <c r="B631" s="196"/>
      <c r="C631" s="14"/>
      <c r="D631" s="189" t="s">
        <v>248</v>
      </c>
      <c r="E631" s="197" t="s">
        <v>3</v>
      </c>
      <c r="F631" s="198" t="s">
        <v>1099</v>
      </c>
      <c r="G631" s="14"/>
      <c r="H631" s="199">
        <v>158.42500000000001</v>
      </c>
      <c r="I631" s="200"/>
      <c r="J631" s="14"/>
      <c r="K631" s="14"/>
      <c r="L631" s="196"/>
      <c r="M631" s="201"/>
      <c r="N631" s="202"/>
      <c r="O631" s="202"/>
      <c r="P631" s="202"/>
      <c r="Q631" s="202"/>
      <c r="R631" s="202"/>
      <c r="S631" s="202"/>
      <c r="T631" s="203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197" t="s">
        <v>248</v>
      </c>
      <c r="AU631" s="197" t="s">
        <v>86</v>
      </c>
      <c r="AV631" s="14" t="s">
        <v>86</v>
      </c>
      <c r="AW631" s="14" t="s">
        <v>33</v>
      </c>
      <c r="AX631" s="14" t="s">
        <v>73</v>
      </c>
      <c r="AY631" s="197" t="s">
        <v>239</v>
      </c>
    </row>
    <row r="632" s="13" customFormat="1">
      <c r="A632" s="13"/>
      <c r="B632" s="188"/>
      <c r="C632" s="13"/>
      <c r="D632" s="189" t="s">
        <v>248</v>
      </c>
      <c r="E632" s="190" t="s">
        <v>3</v>
      </c>
      <c r="F632" s="191" t="s">
        <v>1100</v>
      </c>
      <c r="G632" s="13"/>
      <c r="H632" s="190" t="s">
        <v>3</v>
      </c>
      <c r="I632" s="192"/>
      <c r="J632" s="13"/>
      <c r="K632" s="13"/>
      <c r="L632" s="188"/>
      <c r="M632" s="193"/>
      <c r="N632" s="194"/>
      <c r="O632" s="194"/>
      <c r="P632" s="194"/>
      <c r="Q632" s="194"/>
      <c r="R632" s="194"/>
      <c r="S632" s="194"/>
      <c r="T632" s="195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190" t="s">
        <v>248</v>
      </c>
      <c r="AU632" s="190" t="s">
        <v>86</v>
      </c>
      <c r="AV632" s="13" t="s">
        <v>80</v>
      </c>
      <c r="AW632" s="13" t="s">
        <v>33</v>
      </c>
      <c r="AX632" s="13" t="s">
        <v>73</v>
      </c>
      <c r="AY632" s="190" t="s">
        <v>239</v>
      </c>
    </row>
    <row r="633" s="14" customFormat="1">
      <c r="A633" s="14"/>
      <c r="B633" s="196"/>
      <c r="C633" s="14"/>
      <c r="D633" s="189" t="s">
        <v>248</v>
      </c>
      <c r="E633" s="197" t="s">
        <v>3</v>
      </c>
      <c r="F633" s="198" t="s">
        <v>1099</v>
      </c>
      <c r="G633" s="14"/>
      <c r="H633" s="199">
        <v>158.42500000000001</v>
      </c>
      <c r="I633" s="200"/>
      <c r="J633" s="14"/>
      <c r="K633" s="14"/>
      <c r="L633" s="196"/>
      <c r="M633" s="201"/>
      <c r="N633" s="202"/>
      <c r="O633" s="202"/>
      <c r="P633" s="202"/>
      <c r="Q633" s="202"/>
      <c r="R633" s="202"/>
      <c r="S633" s="202"/>
      <c r="T633" s="203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197" t="s">
        <v>248</v>
      </c>
      <c r="AU633" s="197" t="s">
        <v>86</v>
      </c>
      <c r="AV633" s="14" t="s">
        <v>86</v>
      </c>
      <c r="AW633" s="14" t="s">
        <v>33</v>
      </c>
      <c r="AX633" s="14" t="s">
        <v>73</v>
      </c>
      <c r="AY633" s="197" t="s">
        <v>239</v>
      </c>
    </row>
    <row r="634" s="16" customFormat="1">
      <c r="A634" s="16"/>
      <c r="B634" s="239"/>
      <c r="C634" s="16"/>
      <c r="D634" s="189" t="s">
        <v>248</v>
      </c>
      <c r="E634" s="240" t="s">
        <v>572</v>
      </c>
      <c r="F634" s="241" t="s">
        <v>695</v>
      </c>
      <c r="G634" s="16"/>
      <c r="H634" s="242">
        <v>316.85000000000002</v>
      </c>
      <c r="I634" s="243"/>
      <c r="J634" s="16"/>
      <c r="K634" s="16"/>
      <c r="L634" s="239"/>
      <c r="M634" s="244"/>
      <c r="N634" s="245"/>
      <c r="O634" s="245"/>
      <c r="P634" s="245"/>
      <c r="Q634" s="245"/>
      <c r="R634" s="245"/>
      <c r="S634" s="245"/>
      <c r="T634" s="24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T634" s="240" t="s">
        <v>248</v>
      </c>
      <c r="AU634" s="240" t="s">
        <v>86</v>
      </c>
      <c r="AV634" s="16" t="s">
        <v>117</v>
      </c>
      <c r="AW634" s="16" t="s">
        <v>33</v>
      </c>
      <c r="AX634" s="16" t="s">
        <v>73</v>
      </c>
      <c r="AY634" s="240" t="s">
        <v>239</v>
      </c>
    </row>
    <row r="635" s="13" customFormat="1">
      <c r="A635" s="13"/>
      <c r="B635" s="188"/>
      <c r="C635" s="13"/>
      <c r="D635" s="189" t="s">
        <v>248</v>
      </c>
      <c r="E635" s="190" t="s">
        <v>3</v>
      </c>
      <c r="F635" s="191" t="s">
        <v>1101</v>
      </c>
      <c r="G635" s="13"/>
      <c r="H635" s="190" t="s">
        <v>3</v>
      </c>
      <c r="I635" s="192"/>
      <c r="J635" s="13"/>
      <c r="K635" s="13"/>
      <c r="L635" s="188"/>
      <c r="M635" s="193"/>
      <c r="N635" s="194"/>
      <c r="O635" s="194"/>
      <c r="P635" s="194"/>
      <c r="Q635" s="194"/>
      <c r="R635" s="194"/>
      <c r="S635" s="194"/>
      <c r="T635" s="195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190" t="s">
        <v>248</v>
      </c>
      <c r="AU635" s="190" t="s">
        <v>86</v>
      </c>
      <c r="AV635" s="13" t="s">
        <v>80</v>
      </c>
      <c r="AW635" s="13" t="s">
        <v>33</v>
      </c>
      <c r="AX635" s="13" t="s">
        <v>73</v>
      </c>
      <c r="AY635" s="190" t="s">
        <v>239</v>
      </c>
    </row>
    <row r="636" s="14" customFormat="1">
      <c r="A636" s="14"/>
      <c r="B636" s="196"/>
      <c r="C636" s="14"/>
      <c r="D636" s="189" t="s">
        <v>248</v>
      </c>
      <c r="E636" s="197" t="s">
        <v>3</v>
      </c>
      <c r="F636" s="198" t="s">
        <v>1102</v>
      </c>
      <c r="G636" s="14"/>
      <c r="H636" s="199">
        <v>12.544000000000001</v>
      </c>
      <c r="I636" s="200"/>
      <c r="J636" s="14"/>
      <c r="K636" s="14"/>
      <c r="L636" s="196"/>
      <c r="M636" s="201"/>
      <c r="N636" s="202"/>
      <c r="O636" s="202"/>
      <c r="P636" s="202"/>
      <c r="Q636" s="202"/>
      <c r="R636" s="202"/>
      <c r="S636" s="202"/>
      <c r="T636" s="203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197" t="s">
        <v>248</v>
      </c>
      <c r="AU636" s="197" t="s">
        <v>86</v>
      </c>
      <c r="AV636" s="14" t="s">
        <v>86</v>
      </c>
      <c r="AW636" s="14" t="s">
        <v>33</v>
      </c>
      <c r="AX636" s="14" t="s">
        <v>73</v>
      </c>
      <c r="AY636" s="197" t="s">
        <v>239</v>
      </c>
    </row>
    <row r="637" s="16" customFormat="1">
      <c r="A637" s="16"/>
      <c r="B637" s="239"/>
      <c r="C637" s="16"/>
      <c r="D637" s="189" t="s">
        <v>248</v>
      </c>
      <c r="E637" s="240" t="s">
        <v>579</v>
      </c>
      <c r="F637" s="241" t="s">
        <v>695</v>
      </c>
      <c r="G637" s="16"/>
      <c r="H637" s="242">
        <v>12.544000000000001</v>
      </c>
      <c r="I637" s="243"/>
      <c r="J637" s="16"/>
      <c r="K637" s="16"/>
      <c r="L637" s="239"/>
      <c r="M637" s="244"/>
      <c r="N637" s="245"/>
      <c r="O637" s="245"/>
      <c r="P637" s="245"/>
      <c r="Q637" s="245"/>
      <c r="R637" s="245"/>
      <c r="S637" s="245"/>
      <c r="T637" s="24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T637" s="240" t="s">
        <v>248</v>
      </c>
      <c r="AU637" s="240" t="s">
        <v>86</v>
      </c>
      <c r="AV637" s="16" t="s">
        <v>117</v>
      </c>
      <c r="AW637" s="16" t="s">
        <v>33</v>
      </c>
      <c r="AX637" s="16" t="s">
        <v>73</v>
      </c>
      <c r="AY637" s="240" t="s">
        <v>239</v>
      </c>
    </row>
    <row r="638" s="13" customFormat="1">
      <c r="A638" s="13"/>
      <c r="B638" s="188"/>
      <c r="C638" s="13"/>
      <c r="D638" s="189" t="s">
        <v>248</v>
      </c>
      <c r="E638" s="190" t="s">
        <v>3</v>
      </c>
      <c r="F638" s="191" t="s">
        <v>1103</v>
      </c>
      <c r="G638" s="13"/>
      <c r="H638" s="190" t="s">
        <v>3</v>
      </c>
      <c r="I638" s="192"/>
      <c r="J638" s="13"/>
      <c r="K638" s="13"/>
      <c r="L638" s="188"/>
      <c r="M638" s="193"/>
      <c r="N638" s="194"/>
      <c r="O638" s="194"/>
      <c r="P638" s="194"/>
      <c r="Q638" s="194"/>
      <c r="R638" s="194"/>
      <c r="S638" s="194"/>
      <c r="T638" s="195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0" t="s">
        <v>248</v>
      </c>
      <c r="AU638" s="190" t="s">
        <v>86</v>
      </c>
      <c r="AV638" s="13" t="s">
        <v>80</v>
      </c>
      <c r="AW638" s="13" t="s">
        <v>33</v>
      </c>
      <c r="AX638" s="13" t="s">
        <v>73</v>
      </c>
      <c r="AY638" s="190" t="s">
        <v>239</v>
      </c>
    </row>
    <row r="639" s="14" customFormat="1">
      <c r="A639" s="14"/>
      <c r="B639" s="196"/>
      <c r="C639" s="14"/>
      <c r="D639" s="189" t="s">
        <v>248</v>
      </c>
      <c r="E639" s="197" t="s">
        <v>3</v>
      </c>
      <c r="F639" s="198" t="s">
        <v>1104</v>
      </c>
      <c r="G639" s="14"/>
      <c r="H639" s="199">
        <v>48.368000000000002</v>
      </c>
      <c r="I639" s="200"/>
      <c r="J639" s="14"/>
      <c r="K639" s="14"/>
      <c r="L639" s="196"/>
      <c r="M639" s="201"/>
      <c r="N639" s="202"/>
      <c r="O639" s="202"/>
      <c r="P639" s="202"/>
      <c r="Q639" s="202"/>
      <c r="R639" s="202"/>
      <c r="S639" s="202"/>
      <c r="T639" s="203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197" t="s">
        <v>248</v>
      </c>
      <c r="AU639" s="197" t="s">
        <v>86</v>
      </c>
      <c r="AV639" s="14" t="s">
        <v>86</v>
      </c>
      <c r="AW639" s="14" t="s">
        <v>33</v>
      </c>
      <c r="AX639" s="14" t="s">
        <v>73</v>
      </c>
      <c r="AY639" s="197" t="s">
        <v>239</v>
      </c>
    </row>
    <row r="640" s="16" customFormat="1">
      <c r="A640" s="16"/>
      <c r="B640" s="239"/>
      <c r="C640" s="16"/>
      <c r="D640" s="189" t="s">
        <v>248</v>
      </c>
      <c r="E640" s="240" t="s">
        <v>582</v>
      </c>
      <c r="F640" s="241" t="s">
        <v>695</v>
      </c>
      <c r="G640" s="16"/>
      <c r="H640" s="242">
        <v>48.368000000000002</v>
      </c>
      <c r="I640" s="243"/>
      <c r="J640" s="16"/>
      <c r="K640" s="16"/>
      <c r="L640" s="239"/>
      <c r="M640" s="244"/>
      <c r="N640" s="245"/>
      <c r="O640" s="245"/>
      <c r="P640" s="245"/>
      <c r="Q640" s="245"/>
      <c r="R640" s="245"/>
      <c r="S640" s="245"/>
      <c r="T640" s="24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T640" s="240" t="s">
        <v>248</v>
      </c>
      <c r="AU640" s="240" t="s">
        <v>86</v>
      </c>
      <c r="AV640" s="16" t="s">
        <v>117</v>
      </c>
      <c r="AW640" s="16" t="s">
        <v>33</v>
      </c>
      <c r="AX640" s="16" t="s">
        <v>73</v>
      </c>
      <c r="AY640" s="240" t="s">
        <v>239</v>
      </c>
    </row>
    <row r="641" s="15" customFormat="1">
      <c r="A641" s="15"/>
      <c r="B641" s="204"/>
      <c r="C641" s="15"/>
      <c r="D641" s="189" t="s">
        <v>248</v>
      </c>
      <c r="E641" s="205" t="s">
        <v>3</v>
      </c>
      <c r="F641" s="206" t="s">
        <v>251</v>
      </c>
      <c r="G641" s="15"/>
      <c r="H641" s="207">
        <v>1059.972</v>
      </c>
      <c r="I641" s="208"/>
      <c r="J641" s="15"/>
      <c r="K641" s="15"/>
      <c r="L641" s="204"/>
      <c r="M641" s="209"/>
      <c r="N641" s="210"/>
      <c r="O641" s="210"/>
      <c r="P641" s="210"/>
      <c r="Q641" s="210"/>
      <c r="R641" s="210"/>
      <c r="S641" s="210"/>
      <c r="T641" s="211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05" t="s">
        <v>248</v>
      </c>
      <c r="AU641" s="205" t="s">
        <v>86</v>
      </c>
      <c r="AV641" s="15" t="s">
        <v>246</v>
      </c>
      <c r="AW641" s="15" t="s">
        <v>33</v>
      </c>
      <c r="AX641" s="15" t="s">
        <v>80</v>
      </c>
      <c r="AY641" s="205" t="s">
        <v>239</v>
      </c>
    </row>
    <row r="642" s="2" customFormat="1" ht="16.5" customHeight="1">
      <c r="A642" s="39"/>
      <c r="B642" s="174"/>
      <c r="C642" s="212" t="s">
        <v>1105</v>
      </c>
      <c r="D642" s="212" t="s">
        <v>294</v>
      </c>
      <c r="E642" s="213" t="s">
        <v>1106</v>
      </c>
      <c r="F642" s="214" t="s">
        <v>1107</v>
      </c>
      <c r="G642" s="215" t="s">
        <v>244</v>
      </c>
      <c r="H642" s="216">
        <v>62.130000000000003</v>
      </c>
      <c r="I642" s="217"/>
      <c r="J642" s="218">
        <f>ROUND(I642*H642,2)</f>
        <v>0</v>
      </c>
      <c r="K642" s="214" t="s">
        <v>245</v>
      </c>
      <c r="L642" s="219"/>
      <c r="M642" s="220" t="s">
        <v>3</v>
      </c>
      <c r="N642" s="221" t="s">
        <v>45</v>
      </c>
      <c r="O642" s="73"/>
      <c r="P642" s="184">
        <f>O642*H642</f>
        <v>0</v>
      </c>
      <c r="Q642" s="184">
        <v>0.0027200000000000002</v>
      </c>
      <c r="R642" s="184">
        <f>Q642*H642</f>
        <v>0.16899360000000002</v>
      </c>
      <c r="S642" s="184">
        <v>0</v>
      </c>
      <c r="T642" s="185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186" t="s">
        <v>542</v>
      </c>
      <c r="AT642" s="186" t="s">
        <v>294</v>
      </c>
      <c r="AU642" s="186" t="s">
        <v>86</v>
      </c>
      <c r="AY642" s="20" t="s">
        <v>239</v>
      </c>
      <c r="BE642" s="187">
        <f>IF(N642="základní",J642,0)</f>
        <v>0</v>
      </c>
      <c r="BF642" s="187">
        <f>IF(N642="snížená",J642,0)</f>
        <v>0</v>
      </c>
      <c r="BG642" s="187">
        <f>IF(N642="zákl. přenesená",J642,0)</f>
        <v>0</v>
      </c>
      <c r="BH642" s="187">
        <f>IF(N642="sníž. přenesená",J642,0)</f>
        <v>0</v>
      </c>
      <c r="BI642" s="187">
        <f>IF(N642="nulová",J642,0)</f>
        <v>0</v>
      </c>
      <c r="BJ642" s="20" t="s">
        <v>86</v>
      </c>
      <c r="BK642" s="187">
        <f>ROUND(I642*H642,2)</f>
        <v>0</v>
      </c>
      <c r="BL642" s="20" t="s">
        <v>377</v>
      </c>
      <c r="BM642" s="186" t="s">
        <v>1108</v>
      </c>
    </row>
    <row r="643" s="14" customFormat="1">
      <c r="A643" s="14"/>
      <c r="B643" s="196"/>
      <c r="C643" s="14"/>
      <c r="D643" s="189" t="s">
        <v>248</v>
      </c>
      <c r="E643" s="197" t="s">
        <v>3</v>
      </c>
      <c r="F643" s="198" t="s">
        <v>579</v>
      </c>
      <c r="G643" s="14"/>
      <c r="H643" s="199">
        <v>12.544000000000001</v>
      </c>
      <c r="I643" s="200"/>
      <c r="J643" s="14"/>
      <c r="K643" s="14"/>
      <c r="L643" s="196"/>
      <c r="M643" s="201"/>
      <c r="N643" s="202"/>
      <c r="O643" s="202"/>
      <c r="P643" s="202"/>
      <c r="Q643" s="202"/>
      <c r="R643" s="202"/>
      <c r="S643" s="202"/>
      <c r="T643" s="203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197" t="s">
        <v>248</v>
      </c>
      <c r="AU643" s="197" t="s">
        <v>86</v>
      </c>
      <c r="AV643" s="14" t="s">
        <v>86</v>
      </c>
      <c r="AW643" s="14" t="s">
        <v>33</v>
      </c>
      <c r="AX643" s="14" t="s">
        <v>73</v>
      </c>
      <c r="AY643" s="197" t="s">
        <v>239</v>
      </c>
    </row>
    <row r="644" s="14" customFormat="1">
      <c r="A644" s="14"/>
      <c r="B644" s="196"/>
      <c r="C644" s="14"/>
      <c r="D644" s="189" t="s">
        <v>248</v>
      </c>
      <c r="E644" s="197" t="s">
        <v>3</v>
      </c>
      <c r="F644" s="198" t="s">
        <v>582</v>
      </c>
      <c r="G644" s="14"/>
      <c r="H644" s="199">
        <v>48.368000000000002</v>
      </c>
      <c r="I644" s="200"/>
      <c r="J644" s="14"/>
      <c r="K644" s="14"/>
      <c r="L644" s="196"/>
      <c r="M644" s="201"/>
      <c r="N644" s="202"/>
      <c r="O644" s="202"/>
      <c r="P644" s="202"/>
      <c r="Q644" s="202"/>
      <c r="R644" s="202"/>
      <c r="S644" s="202"/>
      <c r="T644" s="203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197" t="s">
        <v>248</v>
      </c>
      <c r="AU644" s="197" t="s">
        <v>86</v>
      </c>
      <c r="AV644" s="14" t="s">
        <v>86</v>
      </c>
      <c r="AW644" s="14" t="s">
        <v>33</v>
      </c>
      <c r="AX644" s="14" t="s">
        <v>73</v>
      </c>
      <c r="AY644" s="197" t="s">
        <v>239</v>
      </c>
    </row>
    <row r="645" s="15" customFormat="1">
      <c r="A645" s="15"/>
      <c r="B645" s="204"/>
      <c r="C645" s="15"/>
      <c r="D645" s="189" t="s">
        <v>248</v>
      </c>
      <c r="E645" s="205" t="s">
        <v>3</v>
      </c>
      <c r="F645" s="206" t="s">
        <v>251</v>
      </c>
      <c r="G645" s="15"/>
      <c r="H645" s="207">
        <v>60.912000000000006</v>
      </c>
      <c r="I645" s="208"/>
      <c r="J645" s="15"/>
      <c r="K645" s="15"/>
      <c r="L645" s="204"/>
      <c r="M645" s="209"/>
      <c r="N645" s="210"/>
      <c r="O645" s="210"/>
      <c r="P645" s="210"/>
      <c r="Q645" s="210"/>
      <c r="R645" s="210"/>
      <c r="S645" s="210"/>
      <c r="T645" s="211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05" t="s">
        <v>248</v>
      </c>
      <c r="AU645" s="205" t="s">
        <v>86</v>
      </c>
      <c r="AV645" s="15" t="s">
        <v>246</v>
      </c>
      <c r="AW645" s="15" t="s">
        <v>33</v>
      </c>
      <c r="AX645" s="15" t="s">
        <v>80</v>
      </c>
      <c r="AY645" s="205" t="s">
        <v>239</v>
      </c>
    </row>
    <row r="646" s="14" customFormat="1">
      <c r="A646" s="14"/>
      <c r="B646" s="196"/>
      <c r="C646" s="14"/>
      <c r="D646" s="189" t="s">
        <v>248</v>
      </c>
      <c r="E646" s="14"/>
      <c r="F646" s="198" t="s">
        <v>1109</v>
      </c>
      <c r="G646" s="14"/>
      <c r="H646" s="199">
        <v>62.130000000000003</v>
      </c>
      <c r="I646" s="200"/>
      <c r="J646" s="14"/>
      <c r="K646" s="14"/>
      <c r="L646" s="196"/>
      <c r="M646" s="201"/>
      <c r="N646" s="202"/>
      <c r="O646" s="202"/>
      <c r="P646" s="202"/>
      <c r="Q646" s="202"/>
      <c r="R646" s="202"/>
      <c r="S646" s="202"/>
      <c r="T646" s="203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197" t="s">
        <v>248</v>
      </c>
      <c r="AU646" s="197" t="s">
        <v>86</v>
      </c>
      <c r="AV646" s="14" t="s">
        <v>86</v>
      </c>
      <c r="AW646" s="14" t="s">
        <v>4</v>
      </c>
      <c r="AX646" s="14" t="s">
        <v>80</v>
      </c>
      <c r="AY646" s="197" t="s">
        <v>239</v>
      </c>
    </row>
    <row r="647" s="2" customFormat="1" ht="16.5" customHeight="1">
      <c r="A647" s="39"/>
      <c r="B647" s="174"/>
      <c r="C647" s="212" t="s">
        <v>1110</v>
      </c>
      <c r="D647" s="212" t="s">
        <v>294</v>
      </c>
      <c r="E647" s="213" t="s">
        <v>1111</v>
      </c>
      <c r="F647" s="214" t="s">
        <v>1112</v>
      </c>
      <c r="G647" s="215" t="s">
        <v>244</v>
      </c>
      <c r="H647" s="216">
        <v>1019.0410000000001</v>
      </c>
      <c r="I647" s="217"/>
      <c r="J647" s="218">
        <f>ROUND(I647*H647,2)</f>
        <v>0</v>
      </c>
      <c r="K647" s="214" t="s">
        <v>245</v>
      </c>
      <c r="L647" s="219"/>
      <c r="M647" s="220" t="s">
        <v>3</v>
      </c>
      <c r="N647" s="221" t="s">
        <v>45</v>
      </c>
      <c r="O647" s="73"/>
      <c r="P647" s="184">
        <f>O647*H647</f>
        <v>0</v>
      </c>
      <c r="Q647" s="184">
        <v>0.0033999999999999998</v>
      </c>
      <c r="R647" s="184">
        <f>Q647*H647</f>
        <v>3.4647394</v>
      </c>
      <c r="S647" s="184">
        <v>0</v>
      </c>
      <c r="T647" s="185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186" t="s">
        <v>542</v>
      </c>
      <c r="AT647" s="186" t="s">
        <v>294</v>
      </c>
      <c r="AU647" s="186" t="s">
        <v>86</v>
      </c>
      <c r="AY647" s="20" t="s">
        <v>239</v>
      </c>
      <c r="BE647" s="187">
        <f>IF(N647="základní",J647,0)</f>
        <v>0</v>
      </c>
      <c r="BF647" s="187">
        <f>IF(N647="snížená",J647,0)</f>
        <v>0</v>
      </c>
      <c r="BG647" s="187">
        <f>IF(N647="zákl. přenesená",J647,0)</f>
        <v>0</v>
      </c>
      <c r="BH647" s="187">
        <f>IF(N647="sníž. přenesená",J647,0)</f>
        <v>0</v>
      </c>
      <c r="BI647" s="187">
        <f>IF(N647="nulová",J647,0)</f>
        <v>0</v>
      </c>
      <c r="BJ647" s="20" t="s">
        <v>86</v>
      </c>
      <c r="BK647" s="187">
        <f>ROUND(I647*H647,2)</f>
        <v>0</v>
      </c>
      <c r="BL647" s="20" t="s">
        <v>377</v>
      </c>
      <c r="BM647" s="186" t="s">
        <v>1113</v>
      </c>
    </row>
    <row r="648" s="14" customFormat="1">
      <c r="A648" s="14"/>
      <c r="B648" s="196"/>
      <c r="C648" s="14"/>
      <c r="D648" s="189" t="s">
        <v>248</v>
      </c>
      <c r="E648" s="197" t="s">
        <v>3</v>
      </c>
      <c r="F648" s="198" t="s">
        <v>568</v>
      </c>
      <c r="G648" s="14"/>
      <c r="H648" s="199">
        <v>682.21000000000004</v>
      </c>
      <c r="I648" s="200"/>
      <c r="J648" s="14"/>
      <c r="K648" s="14"/>
      <c r="L648" s="196"/>
      <c r="M648" s="201"/>
      <c r="N648" s="202"/>
      <c r="O648" s="202"/>
      <c r="P648" s="202"/>
      <c r="Q648" s="202"/>
      <c r="R648" s="202"/>
      <c r="S648" s="202"/>
      <c r="T648" s="203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197" t="s">
        <v>248</v>
      </c>
      <c r="AU648" s="197" t="s">
        <v>86</v>
      </c>
      <c r="AV648" s="14" t="s">
        <v>86</v>
      </c>
      <c r="AW648" s="14" t="s">
        <v>33</v>
      </c>
      <c r="AX648" s="14" t="s">
        <v>73</v>
      </c>
      <c r="AY648" s="197" t="s">
        <v>239</v>
      </c>
    </row>
    <row r="649" s="14" customFormat="1">
      <c r="A649" s="14"/>
      <c r="B649" s="196"/>
      <c r="C649" s="14"/>
      <c r="D649" s="189" t="s">
        <v>248</v>
      </c>
      <c r="E649" s="197" t="s">
        <v>3</v>
      </c>
      <c r="F649" s="198" t="s">
        <v>572</v>
      </c>
      <c r="G649" s="14"/>
      <c r="H649" s="199">
        <v>316.85000000000002</v>
      </c>
      <c r="I649" s="200"/>
      <c r="J649" s="14"/>
      <c r="K649" s="14"/>
      <c r="L649" s="196"/>
      <c r="M649" s="201"/>
      <c r="N649" s="202"/>
      <c r="O649" s="202"/>
      <c r="P649" s="202"/>
      <c r="Q649" s="202"/>
      <c r="R649" s="202"/>
      <c r="S649" s="202"/>
      <c r="T649" s="203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197" t="s">
        <v>248</v>
      </c>
      <c r="AU649" s="197" t="s">
        <v>86</v>
      </c>
      <c r="AV649" s="14" t="s">
        <v>86</v>
      </c>
      <c r="AW649" s="14" t="s">
        <v>33</v>
      </c>
      <c r="AX649" s="14" t="s">
        <v>73</v>
      </c>
      <c r="AY649" s="197" t="s">
        <v>239</v>
      </c>
    </row>
    <row r="650" s="15" customFormat="1">
      <c r="A650" s="15"/>
      <c r="B650" s="204"/>
      <c r="C650" s="15"/>
      <c r="D650" s="189" t="s">
        <v>248</v>
      </c>
      <c r="E650" s="205" t="s">
        <v>3</v>
      </c>
      <c r="F650" s="206" t="s">
        <v>251</v>
      </c>
      <c r="G650" s="15"/>
      <c r="H650" s="207">
        <v>999.06000000000006</v>
      </c>
      <c r="I650" s="208"/>
      <c r="J650" s="15"/>
      <c r="K650" s="15"/>
      <c r="L650" s="204"/>
      <c r="M650" s="209"/>
      <c r="N650" s="210"/>
      <c r="O650" s="210"/>
      <c r="P650" s="210"/>
      <c r="Q650" s="210"/>
      <c r="R650" s="210"/>
      <c r="S650" s="210"/>
      <c r="T650" s="211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T650" s="205" t="s">
        <v>248</v>
      </c>
      <c r="AU650" s="205" t="s">
        <v>86</v>
      </c>
      <c r="AV650" s="15" t="s">
        <v>246</v>
      </c>
      <c r="AW650" s="15" t="s">
        <v>33</v>
      </c>
      <c r="AX650" s="15" t="s">
        <v>80</v>
      </c>
      <c r="AY650" s="205" t="s">
        <v>239</v>
      </c>
    </row>
    <row r="651" s="14" customFormat="1">
      <c r="A651" s="14"/>
      <c r="B651" s="196"/>
      <c r="C651" s="14"/>
      <c r="D651" s="189" t="s">
        <v>248</v>
      </c>
      <c r="E651" s="14"/>
      <c r="F651" s="198" t="s">
        <v>1114</v>
      </c>
      <c r="G651" s="14"/>
      <c r="H651" s="199">
        <v>1019.0410000000001</v>
      </c>
      <c r="I651" s="200"/>
      <c r="J651" s="14"/>
      <c r="K651" s="14"/>
      <c r="L651" s="196"/>
      <c r="M651" s="201"/>
      <c r="N651" s="202"/>
      <c r="O651" s="202"/>
      <c r="P651" s="202"/>
      <c r="Q651" s="202"/>
      <c r="R651" s="202"/>
      <c r="S651" s="202"/>
      <c r="T651" s="203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197" t="s">
        <v>248</v>
      </c>
      <c r="AU651" s="197" t="s">
        <v>86</v>
      </c>
      <c r="AV651" s="14" t="s">
        <v>86</v>
      </c>
      <c r="AW651" s="14" t="s">
        <v>4</v>
      </c>
      <c r="AX651" s="14" t="s">
        <v>80</v>
      </c>
      <c r="AY651" s="197" t="s">
        <v>239</v>
      </c>
    </row>
    <row r="652" s="2" customFormat="1">
      <c r="A652" s="39"/>
      <c r="B652" s="174"/>
      <c r="C652" s="175" t="s">
        <v>1115</v>
      </c>
      <c r="D652" s="175" t="s">
        <v>241</v>
      </c>
      <c r="E652" s="176" t="s">
        <v>1116</v>
      </c>
      <c r="F652" s="177" t="s">
        <v>1117</v>
      </c>
      <c r="G652" s="178" t="s">
        <v>244</v>
      </c>
      <c r="H652" s="179">
        <v>258.26799999999997</v>
      </c>
      <c r="I652" s="180"/>
      <c r="J652" s="181">
        <f>ROUND(I652*H652,2)</f>
        <v>0</v>
      </c>
      <c r="K652" s="177" t="s">
        <v>245</v>
      </c>
      <c r="L652" s="40"/>
      <c r="M652" s="182" t="s">
        <v>3</v>
      </c>
      <c r="N652" s="183" t="s">
        <v>45</v>
      </c>
      <c r="O652" s="73"/>
      <c r="P652" s="184">
        <f>O652*H652</f>
        <v>0</v>
      </c>
      <c r="Q652" s="184">
        <v>0.0088400000000000006</v>
      </c>
      <c r="R652" s="184">
        <f>Q652*H652</f>
        <v>2.2830891200000001</v>
      </c>
      <c r="S652" s="184">
        <v>0</v>
      </c>
      <c r="T652" s="185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186" t="s">
        <v>246</v>
      </c>
      <c r="AT652" s="186" t="s">
        <v>241</v>
      </c>
      <c r="AU652" s="186" t="s">
        <v>86</v>
      </c>
      <c r="AY652" s="20" t="s">
        <v>239</v>
      </c>
      <c r="BE652" s="187">
        <f>IF(N652="základní",J652,0)</f>
        <v>0</v>
      </c>
      <c r="BF652" s="187">
        <f>IF(N652="snížená",J652,0)</f>
        <v>0</v>
      </c>
      <c r="BG652" s="187">
        <f>IF(N652="zákl. přenesená",J652,0)</f>
        <v>0</v>
      </c>
      <c r="BH652" s="187">
        <f>IF(N652="sníž. přenesená",J652,0)</f>
        <v>0</v>
      </c>
      <c r="BI652" s="187">
        <f>IF(N652="nulová",J652,0)</f>
        <v>0</v>
      </c>
      <c r="BJ652" s="20" t="s">
        <v>86</v>
      </c>
      <c r="BK652" s="187">
        <f>ROUND(I652*H652,2)</f>
        <v>0</v>
      </c>
      <c r="BL652" s="20" t="s">
        <v>246</v>
      </c>
      <c r="BM652" s="186" t="s">
        <v>1118</v>
      </c>
    </row>
    <row r="653" s="13" customFormat="1">
      <c r="A653" s="13"/>
      <c r="B653" s="188"/>
      <c r="C653" s="13"/>
      <c r="D653" s="189" t="s">
        <v>248</v>
      </c>
      <c r="E653" s="190" t="s">
        <v>3</v>
      </c>
      <c r="F653" s="191" t="s">
        <v>1119</v>
      </c>
      <c r="G653" s="13"/>
      <c r="H653" s="190" t="s">
        <v>3</v>
      </c>
      <c r="I653" s="192"/>
      <c r="J653" s="13"/>
      <c r="K653" s="13"/>
      <c r="L653" s="188"/>
      <c r="M653" s="193"/>
      <c r="N653" s="194"/>
      <c r="O653" s="194"/>
      <c r="P653" s="194"/>
      <c r="Q653" s="194"/>
      <c r="R653" s="194"/>
      <c r="S653" s="194"/>
      <c r="T653" s="195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190" t="s">
        <v>248</v>
      </c>
      <c r="AU653" s="190" t="s">
        <v>86</v>
      </c>
      <c r="AV653" s="13" t="s">
        <v>80</v>
      </c>
      <c r="AW653" s="13" t="s">
        <v>33</v>
      </c>
      <c r="AX653" s="13" t="s">
        <v>73</v>
      </c>
      <c r="AY653" s="190" t="s">
        <v>239</v>
      </c>
    </row>
    <row r="654" s="13" customFormat="1">
      <c r="A654" s="13"/>
      <c r="B654" s="188"/>
      <c r="C654" s="13"/>
      <c r="D654" s="189" t="s">
        <v>248</v>
      </c>
      <c r="E654" s="190" t="s">
        <v>3</v>
      </c>
      <c r="F654" s="191" t="s">
        <v>1078</v>
      </c>
      <c r="G654" s="13"/>
      <c r="H654" s="190" t="s">
        <v>3</v>
      </c>
      <c r="I654" s="192"/>
      <c r="J654" s="13"/>
      <c r="K654" s="13"/>
      <c r="L654" s="188"/>
      <c r="M654" s="193"/>
      <c r="N654" s="194"/>
      <c r="O654" s="194"/>
      <c r="P654" s="194"/>
      <c r="Q654" s="194"/>
      <c r="R654" s="194"/>
      <c r="S654" s="194"/>
      <c r="T654" s="195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190" t="s">
        <v>248</v>
      </c>
      <c r="AU654" s="190" t="s">
        <v>86</v>
      </c>
      <c r="AV654" s="13" t="s">
        <v>80</v>
      </c>
      <c r="AW654" s="13" t="s">
        <v>33</v>
      </c>
      <c r="AX654" s="13" t="s">
        <v>73</v>
      </c>
      <c r="AY654" s="190" t="s">
        <v>239</v>
      </c>
    </row>
    <row r="655" s="14" customFormat="1">
      <c r="A655" s="14"/>
      <c r="B655" s="196"/>
      <c r="C655" s="14"/>
      <c r="D655" s="189" t="s">
        <v>248</v>
      </c>
      <c r="E655" s="197" t="s">
        <v>3</v>
      </c>
      <c r="F655" s="198" t="s">
        <v>1120</v>
      </c>
      <c r="G655" s="14"/>
      <c r="H655" s="199">
        <v>14.504</v>
      </c>
      <c r="I655" s="200"/>
      <c r="J655" s="14"/>
      <c r="K655" s="14"/>
      <c r="L655" s="196"/>
      <c r="M655" s="201"/>
      <c r="N655" s="202"/>
      <c r="O655" s="202"/>
      <c r="P655" s="202"/>
      <c r="Q655" s="202"/>
      <c r="R655" s="202"/>
      <c r="S655" s="202"/>
      <c r="T655" s="203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197" t="s">
        <v>248</v>
      </c>
      <c r="AU655" s="197" t="s">
        <v>86</v>
      </c>
      <c r="AV655" s="14" t="s">
        <v>86</v>
      </c>
      <c r="AW655" s="14" t="s">
        <v>33</v>
      </c>
      <c r="AX655" s="14" t="s">
        <v>73</v>
      </c>
      <c r="AY655" s="197" t="s">
        <v>239</v>
      </c>
    </row>
    <row r="656" s="13" customFormat="1">
      <c r="A656" s="13"/>
      <c r="B656" s="188"/>
      <c r="C656" s="13"/>
      <c r="D656" s="189" t="s">
        <v>248</v>
      </c>
      <c r="E656" s="190" t="s">
        <v>3</v>
      </c>
      <c r="F656" s="191" t="s">
        <v>1088</v>
      </c>
      <c r="G656" s="13"/>
      <c r="H656" s="190" t="s">
        <v>3</v>
      </c>
      <c r="I656" s="192"/>
      <c r="J656" s="13"/>
      <c r="K656" s="13"/>
      <c r="L656" s="188"/>
      <c r="M656" s="193"/>
      <c r="N656" s="194"/>
      <c r="O656" s="194"/>
      <c r="P656" s="194"/>
      <c r="Q656" s="194"/>
      <c r="R656" s="194"/>
      <c r="S656" s="194"/>
      <c r="T656" s="195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190" t="s">
        <v>248</v>
      </c>
      <c r="AU656" s="190" t="s">
        <v>86</v>
      </c>
      <c r="AV656" s="13" t="s">
        <v>80</v>
      </c>
      <c r="AW656" s="13" t="s">
        <v>33</v>
      </c>
      <c r="AX656" s="13" t="s">
        <v>73</v>
      </c>
      <c r="AY656" s="190" t="s">
        <v>239</v>
      </c>
    </row>
    <row r="657" s="14" customFormat="1">
      <c r="A657" s="14"/>
      <c r="B657" s="196"/>
      <c r="C657" s="14"/>
      <c r="D657" s="189" t="s">
        <v>248</v>
      </c>
      <c r="E657" s="197" t="s">
        <v>3</v>
      </c>
      <c r="F657" s="198" t="s">
        <v>1120</v>
      </c>
      <c r="G657" s="14"/>
      <c r="H657" s="199">
        <v>14.504</v>
      </c>
      <c r="I657" s="200"/>
      <c r="J657" s="14"/>
      <c r="K657" s="14"/>
      <c r="L657" s="196"/>
      <c r="M657" s="201"/>
      <c r="N657" s="202"/>
      <c r="O657" s="202"/>
      <c r="P657" s="202"/>
      <c r="Q657" s="202"/>
      <c r="R657" s="202"/>
      <c r="S657" s="202"/>
      <c r="T657" s="203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197" t="s">
        <v>248</v>
      </c>
      <c r="AU657" s="197" t="s">
        <v>86</v>
      </c>
      <c r="AV657" s="14" t="s">
        <v>86</v>
      </c>
      <c r="AW657" s="14" t="s">
        <v>33</v>
      </c>
      <c r="AX657" s="14" t="s">
        <v>73</v>
      </c>
      <c r="AY657" s="197" t="s">
        <v>239</v>
      </c>
    </row>
    <row r="658" s="13" customFormat="1">
      <c r="A658" s="13"/>
      <c r="B658" s="188"/>
      <c r="C658" s="13"/>
      <c r="D658" s="189" t="s">
        <v>248</v>
      </c>
      <c r="E658" s="190" t="s">
        <v>3</v>
      </c>
      <c r="F658" s="191" t="s">
        <v>1098</v>
      </c>
      <c r="G658" s="13"/>
      <c r="H658" s="190" t="s">
        <v>3</v>
      </c>
      <c r="I658" s="192"/>
      <c r="J658" s="13"/>
      <c r="K658" s="13"/>
      <c r="L658" s="188"/>
      <c r="M658" s="193"/>
      <c r="N658" s="194"/>
      <c r="O658" s="194"/>
      <c r="P658" s="194"/>
      <c r="Q658" s="194"/>
      <c r="R658" s="194"/>
      <c r="S658" s="194"/>
      <c r="T658" s="195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190" t="s">
        <v>248</v>
      </c>
      <c r="AU658" s="190" t="s">
        <v>86</v>
      </c>
      <c r="AV658" s="13" t="s">
        <v>80</v>
      </c>
      <c r="AW658" s="13" t="s">
        <v>33</v>
      </c>
      <c r="AX658" s="13" t="s">
        <v>73</v>
      </c>
      <c r="AY658" s="190" t="s">
        <v>239</v>
      </c>
    </row>
    <row r="659" s="14" customFormat="1">
      <c r="A659" s="14"/>
      <c r="B659" s="196"/>
      <c r="C659" s="14"/>
      <c r="D659" s="189" t="s">
        <v>248</v>
      </c>
      <c r="E659" s="197" t="s">
        <v>3</v>
      </c>
      <c r="F659" s="198" t="s">
        <v>1120</v>
      </c>
      <c r="G659" s="14"/>
      <c r="H659" s="199">
        <v>14.504</v>
      </c>
      <c r="I659" s="200"/>
      <c r="J659" s="14"/>
      <c r="K659" s="14"/>
      <c r="L659" s="196"/>
      <c r="M659" s="201"/>
      <c r="N659" s="202"/>
      <c r="O659" s="202"/>
      <c r="P659" s="202"/>
      <c r="Q659" s="202"/>
      <c r="R659" s="202"/>
      <c r="S659" s="202"/>
      <c r="T659" s="203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197" t="s">
        <v>248</v>
      </c>
      <c r="AU659" s="197" t="s">
        <v>86</v>
      </c>
      <c r="AV659" s="14" t="s">
        <v>86</v>
      </c>
      <c r="AW659" s="14" t="s">
        <v>33</v>
      </c>
      <c r="AX659" s="14" t="s">
        <v>73</v>
      </c>
      <c r="AY659" s="197" t="s">
        <v>239</v>
      </c>
    </row>
    <row r="660" s="13" customFormat="1">
      <c r="A660" s="13"/>
      <c r="B660" s="188"/>
      <c r="C660" s="13"/>
      <c r="D660" s="189" t="s">
        <v>248</v>
      </c>
      <c r="E660" s="190" t="s">
        <v>3</v>
      </c>
      <c r="F660" s="191" t="s">
        <v>1100</v>
      </c>
      <c r="G660" s="13"/>
      <c r="H660" s="190" t="s">
        <v>3</v>
      </c>
      <c r="I660" s="192"/>
      <c r="J660" s="13"/>
      <c r="K660" s="13"/>
      <c r="L660" s="188"/>
      <c r="M660" s="193"/>
      <c r="N660" s="194"/>
      <c r="O660" s="194"/>
      <c r="P660" s="194"/>
      <c r="Q660" s="194"/>
      <c r="R660" s="194"/>
      <c r="S660" s="194"/>
      <c r="T660" s="195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190" t="s">
        <v>248</v>
      </c>
      <c r="AU660" s="190" t="s">
        <v>86</v>
      </c>
      <c r="AV660" s="13" t="s">
        <v>80</v>
      </c>
      <c r="AW660" s="13" t="s">
        <v>33</v>
      </c>
      <c r="AX660" s="13" t="s">
        <v>73</v>
      </c>
      <c r="AY660" s="190" t="s">
        <v>239</v>
      </c>
    </row>
    <row r="661" s="14" customFormat="1">
      <c r="A661" s="14"/>
      <c r="B661" s="196"/>
      <c r="C661" s="14"/>
      <c r="D661" s="189" t="s">
        <v>248</v>
      </c>
      <c r="E661" s="197" t="s">
        <v>3</v>
      </c>
      <c r="F661" s="198" t="s">
        <v>1120</v>
      </c>
      <c r="G661" s="14"/>
      <c r="H661" s="199">
        <v>14.504</v>
      </c>
      <c r="I661" s="200"/>
      <c r="J661" s="14"/>
      <c r="K661" s="14"/>
      <c r="L661" s="196"/>
      <c r="M661" s="201"/>
      <c r="N661" s="202"/>
      <c r="O661" s="202"/>
      <c r="P661" s="202"/>
      <c r="Q661" s="202"/>
      <c r="R661" s="202"/>
      <c r="S661" s="202"/>
      <c r="T661" s="203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197" t="s">
        <v>248</v>
      </c>
      <c r="AU661" s="197" t="s">
        <v>86</v>
      </c>
      <c r="AV661" s="14" t="s">
        <v>86</v>
      </c>
      <c r="AW661" s="14" t="s">
        <v>33</v>
      </c>
      <c r="AX661" s="14" t="s">
        <v>73</v>
      </c>
      <c r="AY661" s="197" t="s">
        <v>239</v>
      </c>
    </row>
    <row r="662" s="16" customFormat="1">
      <c r="A662" s="16"/>
      <c r="B662" s="239"/>
      <c r="C662" s="16"/>
      <c r="D662" s="189" t="s">
        <v>248</v>
      </c>
      <c r="E662" s="240" t="s">
        <v>575</v>
      </c>
      <c r="F662" s="241" t="s">
        <v>695</v>
      </c>
      <c r="G662" s="16"/>
      <c r="H662" s="242">
        <v>58.015999999999998</v>
      </c>
      <c r="I662" s="243"/>
      <c r="J662" s="16"/>
      <c r="K662" s="16"/>
      <c r="L662" s="239"/>
      <c r="M662" s="244"/>
      <c r="N662" s="245"/>
      <c r="O662" s="245"/>
      <c r="P662" s="245"/>
      <c r="Q662" s="245"/>
      <c r="R662" s="245"/>
      <c r="S662" s="245"/>
      <c r="T662" s="24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T662" s="240" t="s">
        <v>248</v>
      </c>
      <c r="AU662" s="240" t="s">
        <v>86</v>
      </c>
      <c r="AV662" s="16" t="s">
        <v>117</v>
      </c>
      <c r="AW662" s="16" t="s">
        <v>33</v>
      </c>
      <c r="AX662" s="16" t="s">
        <v>73</v>
      </c>
      <c r="AY662" s="240" t="s">
        <v>239</v>
      </c>
    </row>
    <row r="663" s="13" customFormat="1">
      <c r="A663" s="13"/>
      <c r="B663" s="188"/>
      <c r="C663" s="13"/>
      <c r="D663" s="189" t="s">
        <v>248</v>
      </c>
      <c r="E663" s="190" t="s">
        <v>3</v>
      </c>
      <c r="F663" s="191" t="s">
        <v>1121</v>
      </c>
      <c r="G663" s="13"/>
      <c r="H663" s="190" t="s">
        <v>3</v>
      </c>
      <c r="I663" s="192"/>
      <c r="J663" s="13"/>
      <c r="K663" s="13"/>
      <c r="L663" s="188"/>
      <c r="M663" s="193"/>
      <c r="N663" s="194"/>
      <c r="O663" s="194"/>
      <c r="P663" s="194"/>
      <c r="Q663" s="194"/>
      <c r="R663" s="194"/>
      <c r="S663" s="194"/>
      <c r="T663" s="195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190" t="s">
        <v>248</v>
      </c>
      <c r="AU663" s="190" t="s">
        <v>86</v>
      </c>
      <c r="AV663" s="13" t="s">
        <v>80</v>
      </c>
      <c r="AW663" s="13" t="s">
        <v>33</v>
      </c>
      <c r="AX663" s="13" t="s">
        <v>73</v>
      </c>
      <c r="AY663" s="190" t="s">
        <v>239</v>
      </c>
    </row>
    <row r="664" s="14" customFormat="1">
      <c r="A664" s="14"/>
      <c r="B664" s="196"/>
      <c r="C664" s="14"/>
      <c r="D664" s="189" t="s">
        <v>248</v>
      </c>
      <c r="E664" s="197" t="s">
        <v>3</v>
      </c>
      <c r="F664" s="198" t="s">
        <v>1122</v>
      </c>
      <c r="G664" s="14"/>
      <c r="H664" s="199">
        <v>200.25200000000001</v>
      </c>
      <c r="I664" s="200"/>
      <c r="J664" s="14"/>
      <c r="K664" s="14"/>
      <c r="L664" s="196"/>
      <c r="M664" s="201"/>
      <c r="N664" s="202"/>
      <c r="O664" s="202"/>
      <c r="P664" s="202"/>
      <c r="Q664" s="202"/>
      <c r="R664" s="202"/>
      <c r="S664" s="202"/>
      <c r="T664" s="203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197" t="s">
        <v>248</v>
      </c>
      <c r="AU664" s="197" t="s">
        <v>86</v>
      </c>
      <c r="AV664" s="14" t="s">
        <v>86</v>
      </c>
      <c r="AW664" s="14" t="s">
        <v>33</v>
      </c>
      <c r="AX664" s="14" t="s">
        <v>73</v>
      </c>
      <c r="AY664" s="197" t="s">
        <v>239</v>
      </c>
    </row>
    <row r="665" s="16" customFormat="1">
      <c r="A665" s="16"/>
      <c r="B665" s="239"/>
      <c r="C665" s="16"/>
      <c r="D665" s="189" t="s">
        <v>248</v>
      </c>
      <c r="E665" s="240" t="s">
        <v>585</v>
      </c>
      <c r="F665" s="241" t="s">
        <v>695</v>
      </c>
      <c r="G665" s="16"/>
      <c r="H665" s="242">
        <v>200.25200000000001</v>
      </c>
      <c r="I665" s="243"/>
      <c r="J665" s="16"/>
      <c r="K665" s="16"/>
      <c r="L665" s="239"/>
      <c r="M665" s="244"/>
      <c r="N665" s="245"/>
      <c r="O665" s="245"/>
      <c r="P665" s="245"/>
      <c r="Q665" s="245"/>
      <c r="R665" s="245"/>
      <c r="S665" s="245"/>
      <c r="T665" s="24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T665" s="240" t="s">
        <v>248</v>
      </c>
      <c r="AU665" s="240" t="s">
        <v>86</v>
      </c>
      <c r="AV665" s="16" t="s">
        <v>117</v>
      </c>
      <c r="AW665" s="16" t="s">
        <v>33</v>
      </c>
      <c r="AX665" s="16" t="s">
        <v>73</v>
      </c>
      <c r="AY665" s="240" t="s">
        <v>239</v>
      </c>
    </row>
    <row r="666" s="15" customFormat="1">
      <c r="A666" s="15"/>
      <c r="B666" s="204"/>
      <c r="C666" s="15"/>
      <c r="D666" s="189" t="s">
        <v>248</v>
      </c>
      <c r="E666" s="205" t="s">
        <v>3</v>
      </c>
      <c r="F666" s="206" t="s">
        <v>251</v>
      </c>
      <c r="G666" s="15"/>
      <c r="H666" s="207">
        <v>258.26799999999997</v>
      </c>
      <c r="I666" s="208"/>
      <c r="J666" s="15"/>
      <c r="K666" s="15"/>
      <c r="L666" s="204"/>
      <c r="M666" s="209"/>
      <c r="N666" s="210"/>
      <c r="O666" s="210"/>
      <c r="P666" s="210"/>
      <c r="Q666" s="210"/>
      <c r="R666" s="210"/>
      <c r="S666" s="210"/>
      <c r="T666" s="211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T666" s="205" t="s">
        <v>248</v>
      </c>
      <c r="AU666" s="205" t="s">
        <v>86</v>
      </c>
      <c r="AV666" s="15" t="s">
        <v>246</v>
      </c>
      <c r="AW666" s="15" t="s">
        <v>33</v>
      </c>
      <c r="AX666" s="15" t="s">
        <v>80</v>
      </c>
      <c r="AY666" s="205" t="s">
        <v>239</v>
      </c>
    </row>
    <row r="667" s="2" customFormat="1" ht="16.5" customHeight="1">
      <c r="A667" s="39"/>
      <c r="B667" s="174"/>
      <c r="C667" s="212" t="s">
        <v>1123</v>
      </c>
      <c r="D667" s="212" t="s">
        <v>294</v>
      </c>
      <c r="E667" s="213" t="s">
        <v>1124</v>
      </c>
      <c r="F667" s="214" t="s">
        <v>1125</v>
      </c>
      <c r="G667" s="215" t="s">
        <v>244</v>
      </c>
      <c r="H667" s="216">
        <v>263.43299999999999</v>
      </c>
      <c r="I667" s="217"/>
      <c r="J667" s="218">
        <f>ROUND(I667*H667,2)</f>
        <v>0</v>
      </c>
      <c r="K667" s="214" t="s">
        <v>245</v>
      </c>
      <c r="L667" s="219"/>
      <c r="M667" s="220" t="s">
        <v>3</v>
      </c>
      <c r="N667" s="221" t="s">
        <v>45</v>
      </c>
      <c r="O667" s="73"/>
      <c r="P667" s="184">
        <f>O667*H667</f>
        <v>0</v>
      </c>
      <c r="Q667" s="184">
        <v>0.0051000000000000004</v>
      </c>
      <c r="R667" s="184">
        <f>Q667*H667</f>
        <v>1.3435083000000001</v>
      </c>
      <c r="S667" s="184">
        <v>0</v>
      </c>
      <c r="T667" s="185">
        <f>S667*H667</f>
        <v>0</v>
      </c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R667" s="186" t="s">
        <v>542</v>
      </c>
      <c r="AT667" s="186" t="s">
        <v>294</v>
      </c>
      <c r="AU667" s="186" t="s">
        <v>86</v>
      </c>
      <c r="AY667" s="20" t="s">
        <v>239</v>
      </c>
      <c r="BE667" s="187">
        <f>IF(N667="základní",J667,0)</f>
        <v>0</v>
      </c>
      <c r="BF667" s="187">
        <f>IF(N667="snížená",J667,0)</f>
        <v>0</v>
      </c>
      <c r="BG667" s="187">
        <f>IF(N667="zákl. přenesená",J667,0)</f>
        <v>0</v>
      </c>
      <c r="BH667" s="187">
        <f>IF(N667="sníž. přenesená",J667,0)</f>
        <v>0</v>
      </c>
      <c r="BI667" s="187">
        <f>IF(N667="nulová",J667,0)</f>
        <v>0</v>
      </c>
      <c r="BJ667" s="20" t="s">
        <v>86</v>
      </c>
      <c r="BK667" s="187">
        <f>ROUND(I667*H667,2)</f>
        <v>0</v>
      </c>
      <c r="BL667" s="20" t="s">
        <v>377</v>
      </c>
      <c r="BM667" s="186" t="s">
        <v>1126</v>
      </c>
    </row>
    <row r="668" s="14" customFormat="1">
      <c r="A668" s="14"/>
      <c r="B668" s="196"/>
      <c r="C668" s="14"/>
      <c r="D668" s="189" t="s">
        <v>248</v>
      </c>
      <c r="E668" s="197" t="s">
        <v>3</v>
      </c>
      <c r="F668" s="198" t="s">
        <v>575</v>
      </c>
      <c r="G668" s="14"/>
      <c r="H668" s="199">
        <v>58.015999999999998</v>
      </c>
      <c r="I668" s="200"/>
      <c r="J668" s="14"/>
      <c r="K668" s="14"/>
      <c r="L668" s="196"/>
      <c r="M668" s="201"/>
      <c r="N668" s="202"/>
      <c r="O668" s="202"/>
      <c r="P668" s="202"/>
      <c r="Q668" s="202"/>
      <c r="R668" s="202"/>
      <c r="S668" s="202"/>
      <c r="T668" s="203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197" t="s">
        <v>248</v>
      </c>
      <c r="AU668" s="197" t="s">
        <v>86</v>
      </c>
      <c r="AV668" s="14" t="s">
        <v>86</v>
      </c>
      <c r="AW668" s="14" t="s">
        <v>33</v>
      </c>
      <c r="AX668" s="14" t="s">
        <v>73</v>
      </c>
      <c r="AY668" s="197" t="s">
        <v>239</v>
      </c>
    </row>
    <row r="669" s="14" customFormat="1">
      <c r="A669" s="14"/>
      <c r="B669" s="196"/>
      <c r="C669" s="14"/>
      <c r="D669" s="189" t="s">
        <v>248</v>
      </c>
      <c r="E669" s="197" t="s">
        <v>3</v>
      </c>
      <c r="F669" s="198" t="s">
        <v>585</v>
      </c>
      <c r="G669" s="14"/>
      <c r="H669" s="199">
        <v>200.25200000000001</v>
      </c>
      <c r="I669" s="200"/>
      <c r="J669" s="14"/>
      <c r="K669" s="14"/>
      <c r="L669" s="196"/>
      <c r="M669" s="201"/>
      <c r="N669" s="202"/>
      <c r="O669" s="202"/>
      <c r="P669" s="202"/>
      <c r="Q669" s="202"/>
      <c r="R669" s="202"/>
      <c r="S669" s="202"/>
      <c r="T669" s="203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197" t="s">
        <v>248</v>
      </c>
      <c r="AU669" s="197" t="s">
        <v>86</v>
      </c>
      <c r="AV669" s="14" t="s">
        <v>86</v>
      </c>
      <c r="AW669" s="14" t="s">
        <v>33</v>
      </c>
      <c r="AX669" s="14" t="s">
        <v>73</v>
      </c>
      <c r="AY669" s="197" t="s">
        <v>239</v>
      </c>
    </row>
    <row r="670" s="15" customFormat="1">
      <c r="A670" s="15"/>
      <c r="B670" s="204"/>
      <c r="C670" s="15"/>
      <c r="D670" s="189" t="s">
        <v>248</v>
      </c>
      <c r="E670" s="205" t="s">
        <v>3</v>
      </c>
      <c r="F670" s="206" t="s">
        <v>251</v>
      </c>
      <c r="G670" s="15"/>
      <c r="H670" s="207">
        <v>258.26800000000003</v>
      </c>
      <c r="I670" s="208"/>
      <c r="J670" s="15"/>
      <c r="K670" s="15"/>
      <c r="L670" s="204"/>
      <c r="M670" s="209"/>
      <c r="N670" s="210"/>
      <c r="O670" s="210"/>
      <c r="P670" s="210"/>
      <c r="Q670" s="210"/>
      <c r="R670" s="210"/>
      <c r="S670" s="210"/>
      <c r="T670" s="211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T670" s="205" t="s">
        <v>248</v>
      </c>
      <c r="AU670" s="205" t="s">
        <v>86</v>
      </c>
      <c r="AV670" s="15" t="s">
        <v>246</v>
      </c>
      <c r="AW670" s="15" t="s">
        <v>33</v>
      </c>
      <c r="AX670" s="15" t="s">
        <v>80</v>
      </c>
      <c r="AY670" s="205" t="s">
        <v>239</v>
      </c>
    </row>
    <row r="671" s="14" customFormat="1">
      <c r="A671" s="14"/>
      <c r="B671" s="196"/>
      <c r="C671" s="14"/>
      <c r="D671" s="189" t="s">
        <v>248</v>
      </c>
      <c r="E671" s="14"/>
      <c r="F671" s="198" t="s">
        <v>1127</v>
      </c>
      <c r="G671" s="14"/>
      <c r="H671" s="199">
        <v>263.43299999999999</v>
      </c>
      <c r="I671" s="200"/>
      <c r="J671" s="14"/>
      <c r="K671" s="14"/>
      <c r="L671" s="196"/>
      <c r="M671" s="201"/>
      <c r="N671" s="202"/>
      <c r="O671" s="202"/>
      <c r="P671" s="202"/>
      <c r="Q671" s="202"/>
      <c r="R671" s="202"/>
      <c r="S671" s="202"/>
      <c r="T671" s="203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197" t="s">
        <v>248</v>
      </c>
      <c r="AU671" s="197" t="s">
        <v>86</v>
      </c>
      <c r="AV671" s="14" t="s">
        <v>86</v>
      </c>
      <c r="AW671" s="14" t="s">
        <v>4</v>
      </c>
      <c r="AX671" s="14" t="s">
        <v>80</v>
      </c>
      <c r="AY671" s="197" t="s">
        <v>239</v>
      </c>
    </row>
    <row r="672" s="2" customFormat="1" ht="44.25" customHeight="1">
      <c r="A672" s="39"/>
      <c r="B672" s="174"/>
      <c r="C672" s="175" t="s">
        <v>1128</v>
      </c>
      <c r="D672" s="175" t="s">
        <v>241</v>
      </c>
      <c r="E672" s="176" t="s">
        <v>1129</v>
      </c>
      <c r="F672" s="177" t="s">
        <v>1130</v>
      </c>
      <c r="G672" s="178" t="s">
        <v>244</v>
      </c>
      <c r="H672" s="179">
        <v>872.20899999999995</v>
      </c>
      <c r="I672" s="180"/>
      <c r="J672" s="181">
        <f>ROUND(I672*H672,2)</f>
        <v>0</v>
      </c>
      <c r="K672" s="177" t="s">
        <v>245</v>
      </c>
      <c r="L672" s="40"/>
      <c r="M672" s="182" t="s">
        <v>3</v>
      </c>
      <c r="N672" s="183" t="s">
        <v>45</v>
      </c>
      <c r="O672" s="73"/>
      <c r="P672" s="184">
        <f>O672*H672</f>
        <v>0</v>
      </c>
      <c r="Q672" s="184">
        <v>0.0094999999999999998</v>
      </c>
      <c r="R672" s="184">
        <f>Q672*H672</f>
        <v>8.2859854999999989</v>
      </c>
      <c r="S672" s="184">
        <v>0</v>
      </c>
      <c r="T672" s="185">
        <f>S672*H672</f>
        <v>0</v>
      </c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R672" s="186" t="s">
        <v>246</v>
      </c>
      <c r="AT672" s="186" t="s">
        <v>241</v>
      </c>
      <c r="AU672" s="186" t="s">
        <v>86</v>
      </c>
      <c r="AY672" s="20" t="s">
        <v>239</v>
      </c>
      <c r="BE672" s="187">
        <f>IF(N672="základní",J672,0)</f>
        <v>0</v>
      </c>
      <c r="BF672" s="187">
        <f>IF(N672="snížená",J672,0)</f>
        <v>0</v>
      </c>
      <c r="BG672" s="187">
        <f>IF(N672="zákl. přenesená",J672,0)</f>
        <v>0</v>
      </c>
      <c r="BH672" s="187">
        <f>IF(N672="sníž. přenesená",J672,0)</f>
        <v>0</v>
      </c>
      <c r="BI672" s="187">
        <f>IF(N672="nulová",J672,0)</f>
        <v>0</v>
      </c>
      <c r="BJ672" s="20" t="s">
        <v>86</v>
      </c>
      <c r="BK672" s="187">
        <f>ROUND(I672*H672,2)</f>
        <v>0</v>
      </c>
      <c r="BL672" s="20" t="s">
        <v>246</v>
      </c>
      <c r="BM672" s="186" t="s">
        <v>1131</v>
      </c>
    </row>
    <row r="673" s="13" customFormat="1">
      <c r="A673" s="13"/>
      <c r="B673" s="188"/>
      <c r="C673" s="13"/>
      <c r="D673" s="189" t="s">
        <v>248</v>
      </c>
      <c r="E673" s="190" t="s">
        <v>3</v>
      </c>
      <c r="F673" s="191" t="s">
        <v>1132</v>
      </c>
      <c r="G673" s="13"/>
      <c r="H673" s="190" t="s">
        <v>3</v>
      </c>
      <c r="I673" s="192"/>
      <c r="J673" s="13"/>
      <c r="K673" s="13"/>
      <c r="L673" s="188"/>
      <c r="M673" s="193"/>
      <c r="N673" s="194"/>
      <c r="O673" s="194"/>
      <c r="P673" s="194"/>
      <c r="Q673" s="194"/>
      <c r="R673" s="194"/>
      <c r="S673" s="194"/>
      <c r="T673" s="195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190" t="s">
        <v>248</v>
      </c>
      <c r="AU673" s="190" t="s">
        <v>86</v>
      </c>
      <c r="AV673" s="13" t="s">
        <v>80</v>
      </c>
      <c r="AW673" s="13" t="s">
        <v>33</v>
      </c>
      <c r="AX673" s="13" t="s">
        <v>73</v>
      </c>
      <c r="AY673" s="190" t="s">
        <v>239</v>
      </c>
    </row>
    <row r="674" s="13" customFormat="1">
      <c r="A674" s="13"/>
      <c r="B674" s="188"/>
      <c r="C674" s="13"/>
      <c r="D674" s="189" t="s">
        <v>248</v>
      </c>
      <c r="E674" s="190" t="s">
        <v>3</v>
      </c>
      <c r="F674" s="191" t="s">
        <v>678</v>
      </c>
      <c r="G674" s="13"/>
      <c r="H674" s="190" t="s">
        <v>3</v>
      </c>
      <c r="I674" s="192"/>
      <c r="J674" s="13"/>
      <c r="K674" s="13"/>
      <c r="L674" s="188"/>
      <c r="M674" s="193"/>
      <c r="N674" s="194"/>
      <c r="O674" s="194"/>
      <c r="P674" s="194"/>
      <c r="Q674" s="194"/>
      <c r="R674" s="194"/>
      <c r="S674" s="194"/>
      <c r="T674" s="195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190" t="s">
        <v>248</v>
      </c>
      <c r="AU674" s="190" t="s">
        <v>86</v>
      </c>
      <c r="AV674" s="13" t="s">
        <v>80</v>
      </c>
      <c r="AW674" s="13" t="s">
        <v>33</v>
      </c>
      <c r="AX674" s="13" t="s">
        <v>73</v>
      </c>
      <c r="AY674" s="190" t="s">
        <v>239</v>
      </c>
    </row>
    <row r="675" s="14" customFormat="1">
      <c r="A675" s="14"/>
      <c r="B675" s="196"/>
      <c r="C675" s="14"/>
      <c r="D675" s="189" t="s">
        <v>248</v>
      </c>
      <c r="E675" s="197" t="s">
        <v>3</v>
      </c>
      <c r="F675" s="198" t="s">
        <v>1133</v>
      </c>
      <c r="G675" s="14"/>
      <c r="H675" s="199">
        <v>320.43299999999999</v>
      </c>
      <c r="I675" s="200"/>
      <c r="J675" s="14"/>
      <c r="K675" s="14"/>
      <c r="L675" s="196"/>
      <c r="M675" s="201"/>
      <c r="N675" s="202"/>
      <c r="O675" s="202"/>
      <c r="P675" s="202"/>
      <c r="Q675" s="202"/>
      <c r="R675" s="202"/>
      <c r="S675" s="202"/>
      <c r="T675" s="203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197" t="s">
        <v>248</v>
      </c>
      <c r="AU675" s="197" t="s">
        <v>86</v>
      </c>
      <c r="AV675" s="14" t="s">
        <v>86</v>
      </c>
      <c r="AW675" s="14" t="s">
        <v>33</v>
      </c>
      <c r="AX675" s="14" t="s">
        <v>73</v>
      </c>
      <c r="AY675" s="197" t="s">
        <v>239</v>
      </c>
    </row>
    <row r="676" s="13" customFormat="1">
      <c r="A676" s="13"/>
      <c r="B676" s="188"/>
      <c r="C676" s="13"/>
      <c r="D676" s="189" t="s">
        <v>248</v>
      </c>
      <c r="E676" s="190" t="s">
        <v>3</v>
      </c>
      <c r="F676" s="191" t="s">
        <v>683</v>
      </c>
      <c r="G676" s="13"/>
      <c r="H676" s="190" t="s">
        <v>3</v>
      </c>
      <c r="I676" s="192"/>
      <c r="J676" s="13"/>
      <c r="K676" s="13"/>
      <c r="L676" s="188"/>
      <c r="M676" s="193"/>
      <c r="N676" s="194"/>
      <c r="O676" s="194"/>
      <c r="P676" s="194"/>
      <c r="Q676" s="194"/>
      <c r="R676" s="194"/>
      <c r="S676" s="194"/>
      <c r="T676" s="195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190" t="s">
        <v>248</v>
      </c>
      <c r="AU676" s="190" t="s">
        <v>86</v>
      </c>
      <c r="AV676" s="13" t="s">
        <v>80</v>
      </c>
      <c r="AW676" s="13" t="s">
        <v>33</v>
      </c>
      <c r="AX676" s="13" t="s">
        <v>73</v>
      </c>
      <c r="AY676" s="190" t="s">
        <v>239</v>
      </c>
    </row>
    <row r="677" s="14" customFormat="1">
      <c r="A677" s="14"/>
      <c r="B677" s="196"/>
      <c r="C677" s="14"/>
      <c r="D677" s="189" t="s">
        <v>248</v>
      </c>
      <c r="E677" s="197" t="s">
        <v>3</v>
      </c>
      <c r="F677" s="198" t="s">
        <v>1134</v>
      </c>
      <c r="G677" s="14"/>
      <c r="H677" s="199">
        <v>-10.779999999999999</v>
      </c>
      <c r="I677" s="200"/>
      <c r="J677" s="14"/>
      <c r="K677" s="14"/>
      <c r="L677" s="196"/>
      <c r="M677" s="201"/>
      <c r="N677" s="202"/>
      <c r="O677" s="202"/>
      <c r="P677" s="202"/>
      <c r="Q677" s="202"/>
      <c r="R677" s="202"/>
      <c r="S677" s="202"/>
      <c r="T677" s="203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197" t="s">
        <v>248</v>
      </c>
      <c r="AU677" s="197" t="s">
        <v>86</v>
      </c>
      <c r="AV677" s="14" t="s">
        <v>86</v>
      </c>
      <c r="AW677" s="14" t="s">
        <v>33</v>
      </c>
      <c r="AX677" s="14" t="s">
        <v>73</v>
      </c>
      <c r="AY677" s="197" t="s">
        <v>239</v>
      </c>
    </row>
    <row r="678" s="14" customFormat="1">
      <c r="A678" s="14"/>
      <c r="B678" s="196"/>
      <c r="C678" s="14"/>
      <c r="D678" s="189" t="s">
        <v>248</v>
      </c>
      <c r="E678" s="197" t="s">
        <v>3</v>
      </c>
      <c r="F678" s="198" t="s">
        <v>1135</v>
      </c>
      <c r="G678" s="14"/>
      <c r="H678" s="199">
        <v>-31.388000000000002</v>
      </c>
      <c r="I678" s="200"/>
      <c r="J678" s="14"/>
      <c r="K678" s="14"/>
      <c r="L678" s="196"/>
      <c r="M678" s="201"/>
      <c r="N678" s="202"/>
      <c r="O678" s="202"/>
      <c r="P678" s="202"/>
      <c r="Q678" s="202"/>
      <c r="R678" s="202"/>
      <c r="S678" s="202"/>
      <c r="T678" s="203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197" t="s">
        <v>248</v>
      </c>
      <c r="AU678" s="197" t="s">
        <v>86</v>
      </c>
      <c r="AV678" s="14" t="s">
        <v>86</v>
      </c>
      <c r="AW678" s="14" t="s">
        <v>33</v>
      </c>
      <c r="AX678" s="14" t="s">
        <v>73</v>
      </c>
      <c r="AY678" s="197" t="s">
        <v>239</v>
      </c>
    </row>
    <row r="679" s="14" customFormat="1">
      <c r="A679" s="14"/>
      <c r="B679" s="196"/>
      <c r="C679" s="14"/>
      <c r="D679" s="189" t="s">
        <v>248</v>
      </c>
      <c r="E679" s="197" t="s">
        <v>3</v>
      </c>
      <c r="F679" s="198" t="s">
        <v>1136</v>
      </c>
      <c r="G679" s="14"/>
      <c r="H679" s="199">
        <v>-2.3250000000000002</v>
      </c>
      <c r="I679" s="200"/>
      <c r="J679" s="14"/>
      <c r="K679" s="14"/>
      <c r="L679" s="196"/>
      <c r="M679" s="201"/>
      <c r="N679" s="202"/>
      <c r="O679" s="202"/>
      <c r="P679" s="202"/>
      <c r="Q679" s="202"/>
      <c r="R679" s="202"/>
      <c r="S679" s="202"/>
      <c r="T679" s="203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197" t="s">
        <v>248</v>
      </c>
      <c r="AU679" s="197" t="s">
        <v>86</v>
      </c>
      <c r="AV679" s="14" t="s">
        <v>86</v>
      </c>
      <c r="AW679" s="14" t="s">
        <v>33</v>
      </c>
      <c r="AX679" s="14" t="s">
        <v>73</v>
      </c>
      <c r="AY679" s="197" t="s">
        <v>239</v>
      </c>
    </row>
    <row r="680" s="13" customFormat="1">
      <c r="A680" s="13"/>
      <c r="B680" s="188"/>
      <c r="C680" s="13"/>
      <c r="D680" s="189" t="s">
        <v>248</v>
      </c>
      <c r="E680" s="190" t="s">
        <v>3</v>
      </c>
      <c r="F680" s="191" t="s">
        <v>691</v>
      </c>
      <c r="G680" s="13"/>
      <c r="H680" s="190" t="s">
        <v>3</v>
      </c>
      <c r="I680" s="192"/>
      <c r="J680" s="13"/>
      <c r="K680" s="13"/>
      <c r="L680" s="188"/>
      <c r="M680" s="193"/>
      <c r="N680" s="194"/>
      <c r="O680" s="194"/>
      <c r="P680" s="194"/>
      <c r="Q680" s="194"/>
      <c r="R680" s="194"/>
      <c r="S680" s="194"/>
      <c r="T680" s="195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190" t="s">
        <v>248</v>
      </c>
      <c r="AU680" s="190" t="s">
        <v>86</v>
      </c>
      <c r="AV680" s="13" t="s">
        <v>80</v>
      </c>
      <c r="AW680" s="13" t="s">
        <v>33</v>
      </c>
      <c r="AX680" s="13" t="s">
        <v>73</v>
      </c>
      <c r="AY680" s="190" t="s">
        <v>239</v>
      </c>
    </row>
    <row r="681" s="14" customFormat="1">
      <c r="A681" s="14"/>
      <c r="B681" s="196"/>
      <c r="C681" s="14"/>
      <c r="D681" s="189" t="s">
        <v>248</v>
      </c>
      <c r="E681" s="197" t="s">
        <v>3</v>
      </c>
      <c r="F681" s="198" t="s">
        <v>1137</v>
      </c>
      <c r="G681" s="14"/>
      <c r="H681" s="199">
        <v>-26.341000000000001</v>
      </c>
      <c r="I681" s="200"/>
      <c r="J681" s="14"/>
      <c r="K681" s="14"/>
      <c r="L681" s="196"/>
      <c r="M681" s="201"/>
      <c r="N681" s="202"/>
      <c r="O681" s="202"/>
      <c r="P681" s="202"/>
      <c r="Q681" s="202"/>
      <c r="R681" s="202"/>
      <c r="S681" s="202"/>
      <c r="T681" s="203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197" t="s">
        <v>248</v>
      </c>
      <c r="AU681" s="197" t="s">
        <v>86</v>
      </c>
      <c r="AV681" s="14" t="s">
        <v>86</v>
      </c>
      <c r="AW681" s="14" t="s">
        <v>33</v>
      </c>
      <c r="AX681" s="14" t="s">
        <v>73</v>
      </c>
      <c r="AY681" s="197" t="s">
        <v>239</v>
      </c>
    </row>
    <row r="682" s="13" customFormat="1">
      <c r="A682" s="13"/>
      <c r="B682" s="188"/>
      <c r="C682" s="13"/>
      <c r="D682" s="189" t="s">
        <v>248</v>
      </c>
      <c r="E682" s="190" t="s">
        <v>3</v>
      </c>
      <c r="F682" s="191" t="s">
        <v>696</v>
      </c>
      <c r="G682" s="13"/>
      <c r="H682" s="190" t="s">
        <v>3</v>
      </c>
      <c r="I682" s="192"/>
      <c r="J682" s="13"/>
      <c r="K682" s="13"/>
      <c r="L682" s="188"/>
      <c r="M682" s="193"/>
      <c r="N682" s="194"/>
      <c r="O682" s="194"/>
      <c r="P682" s="194"/>
      <c r="Q682" s="194"/>
      <c r="R682" s="194"/>
      <c r="S682" s="194"/>
      <c r="T682" s="195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190" t="s">
        <v>248</v>
      </c>
      <c r="AU682" s="190" t="s">
        <v>86</v>
      </c>
      <c r="AV682" s="13" t="s">
        <v>80</v>
      </c>
      <c r="AW682" s="13" t="s">
        <v>33</v>
      </c>
      <c r="AX682" s="13" t="s">
        <v>73</v>
      </c>
      <c r="AY682" s="190" t="s">
        <v>239</v>
      </c>
    </row>
    <row r="683" s="14" customFormat="1">
      <c r="A683" s="14"/>
      <c r="B683" s="196"/>
      <c r="C683" s="14"/>
      <c r="D683" s="189" t="s">
        <v>248</v>
      </c>
      <c r="E683" s="197" t="s">
        <v>3</v>
      </c>
      <c r="F683" s="198" t="s">
        <v>1133</v>
      </c>
      <c r="G683" s="14"/>
      <c r="H683" s="199">
        <v>320.43299999999999</v>
      </c>
      <c r="I683" s="200"/>
      <c r="J683" s="14"/>
      <c r="K683" s="14"/>
      <c r="L683" s="196"/>
      <c r="M683" s="201"/>
      <c r="N683" s="202"/>
      <c r="O683" s="202"/>
      <c r="P683" s="202"/>
      <c r="Q683" s="202"/>
      <c r="R683" s="202"/>
      <c r="S683" s="202"/>
      <c r="T683" s="203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197" t="s">
        <v>248</v>
      </c>
      <c r="AU683" s="197" t="s">
        <v>86</v>
      </c>
      <c r="AV683" s="14" t="s">
        <v>86</v>
      </c>
      <c r="AW683" s="14" t="s">
        <v>33</v>
      </c>
      <c r="AX683" s="14" t="s">
        <v>73</v>
      </c>
      <c r="AY683" s="197" t="s">
        <v>239</v>
      </c>
    </row>
    <row r="684" s="13" customFormat="1">
      <c r="A684" s="13"/>
      <c r="B684" s="188"/>
      <c r="C684" s="13"/>
      <c r="D684" s="189" t="s">
        <v>248</v>
      </c>
      <c r="E684" s="190" t="s">
        <v>3</v>
      </c>
      <c r="F684" s="191" t="s">
        <v>683</v>
      </c>
      <c r="G684" s="13"/>
      <c r="H684" s="190" t="s">
        <v>3</v>
      </c>
      <c r="I684" s="192"/>
      <c r="J684" s="13"/>
      <c r="K684" s="13"/>
      <c r="L684" s="188"/>
      <c r="M684" s="193"/>
      <c r="N684" s="194"/>
      <c r="O684" s="194"/>
      <c r="P684" s="194"/>
      <c r="Q684" s="194"/>
      <c r="R684" s="194"/>
      <c r="S684" s="194"/>
      <c r="T684" s="195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190" t="s">
        <v>248</v>
      </c>
      <c r="AU684" s="190" t="s">
        <v>86</v>
      </c>
      <c r="AV684" s="13" t="s">
        <v>80</v>
      </c>
      <c r="AW684" s="13" t="s">
        <v>33</v>
      </c>
      <c r="AX684" s="13" t="s">
        <v>73</v>
      </c>
      <c r="AY684" s="190" t="s">
        <v>239</v>
      </c>
    </row>
    <row r="685" s="14" customFormat="1">
      <c r="A685" s="14"/>
      <c r="B685" s="196"/>
      <c r="C685" s="14"/>
      <c r="D685" s="189" t="s">
        <v>248</v>
      </c>
      <c r="E685" s="197" t="s">
        <v>3</v>
      </c>
      <c r="F685" s="198" t="s">
        <v>1138</v>
      </c>
      <c r="G685" s="14"/>
      <c r="H685" s="199">
        <v>-43.942999999999998</v>
      </c>
      <c r="I685" s="200"/>
      <c r="J685" s="14"/>
      <c r="K685" s="14"/>
      <c r="L685" s="196"/>
      <c r="M685" s="201"/>
      <c r="N685" s="202"/>
      <c r="O685" s="202"/>
      <c r="P685" s="202"/>
      <c r="Q685" s="202"/>
      <c r="R685" s="202"/>
      <c r="S685" s="202"/>
      <c r="T685" s="203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197" t="s">
        <v>248</v>
      </c>
      <c r="AU685" s="197" t="s">
        <v>86</v>
      </c>
      <c r="AV685" s="14" t="s">
        <v>86</v>
      </c>
      <c r="AW685" s="14" t="s">
        <v>33</v>
      </c>
      <c r="AX685" s="14" t="s">
        <v>73</v>
      </c>
      <c r="AY685" s="197" t="s">
        <v>239</v>
      </c>
    </row>
    <row r="686" s="13" customFormat="1">
      <c r="A686" s="13"/>
      <c r="B686" s="188"/>
      <c r="C686" s="13"/>
      <c r="D686" s="189" t="s">
        <v>248</v>
      </c>
      <c r="E686" s="190" t="s">
        <v>3</v>
      </c>
      <c r="F686" s="191" t="s">
        <v>691</v>
      </c>
      <c r="G686" s="13"/>
      <c r="H686" s="190" t="s">
        <v>3</v>
      </c>
      <c r="I686" s="192"/>
      <c r="J686" s="13"/>
      <c r="K686" s="13"/>
      <c r="L686" s="188"/>
      <c r="M686" s="193"/>
      <c r="N686" s="194"/>
      <c r="O686" s="194"/>
      <c r="P686" s="194"/>
      <c r="Q686" s="194"/>
      <c r="R686" s="194"/>
      <c r="S686" s="194"/>
      <c r="T686" s="195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190" t="s">
        <v>248</v>
      </c>
      <c r="AU686" s="190" t="s">
        <v>86</v>
      </c>
      <c r="AV686" s="13" t="s">
        <v>80</v>
      </c>
      <c r="AW686" s="13" t="s">
        <v>33</v>
      </c>
      <c r="AX686" s="13" t="s">
        <v>73</v>
      </c>
      <c r="AY686" s="190" t="s">
        <v>239</v>
      </c>
    </row>
    <row r="687" s="14" customFormat="1">
      <c r="A687" s="14"/>
      <c r="B687" s="196"/>
      <c r="C687" s="14"/>
      <c r="D687" s="189" t="s">
        <v>248</v>
      </c>
      <c r="E687" s="197" t="s">
        <v>3</v>
      </c>
      <c r="F687" s="198" t="s">
        <v>1137</v>
      </c>
      <c r="G687" s="14"/>
      <c r="H687" s="199">
        <v>-26.341000000000001</v>
      </c>
      <c r="I687" s="200"/>
      <c r="J687" s="14"/>
      <c r="K687" s="14"/>
      <c r="L687" s="196"/>
      <c r="M687" s="201"/>
      <c r="N687" s="202"/>
      <c r="O687" s="202"/>
      <c r="P687" s="202"/>
      <c r="Q687" s="202"/>
      <c r="R687" s="202"/>
      <c r="S687" s="202"/>
      <c r="T687" s="203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197" t="s">
        <v>248</v>
      </c>
      <c r="AU687" s="197" t="s">
        <v>86</v>
      </c>
      <c r="AV687" s="14" t="s">
        <v>86</v>
      </c>
      <c r="AW687" s="14" t="s">
        <v>33</v>
      </c>
      <c r="AX687" s="14" t="s">
        <v>73</v>
      </c>
      <c r="AY687" s="197" t="s">
        <v>239</v>
      </c>
    </row>
    <row r="688" s="13" customFormat="1">
      <c r="A688" s="13"/>
      <c r="B688" s="188"/>
      <c r="C688" s="13"/>
      <c r="D688" s="189" t="s">
        <v>248</v>
      </c>
      <c r="E688" s="190" t="s">
        <v>3</v>
      </c>
      <c r="F688" s="191" t="s">
        <v>701</v>
      </c>
      <c r="G688" s="13"/>
      <c r="H688" s="190" t="s">
        <v>3</v>
      </c>
      <c r="I688" s="192"/>
      <c r="J688" s="13"/>
      <c r="K688" s="13"/>
      <c r="L688" s="188"/>
      <c r="M688" s="193"/>
      <c r="N688" s="194"/>
      <c r="O688" s="194"/>
      <c r="P688" s="194"/>
      <c r="Q688" s="194"/>
      <c r="R688" s="194"/>
      <c r="S688" s="194"/>
      <c r="T688" s="195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190" t="s">
        <v>248</v>
      </c>
      <c r="AU688" s="190" t="s">
        <v>86</v>
      </c>
      <c r="AV688" s="13" t="s">
        <v>80</v>
      </c>
      <c r="AW688" s="13" t="s">
        <v>33</v>
      </c>
      <c r="AX688" s="13" t="s">
        <v>73</v>
      </c>
      <c r="AY688" s="190" t="s">
        <v>239</v>
      </c>
    </row>
    <row r="689" s="14" customFormat="1">
      <c r="A689" s="14"/>
      <c r="B689" s="196"/>
      <c r="C689" s="14"/>
      <c r="D689" s="189" t="s">
        <v>248</v>
      </c>
      <c r="E689" s="197" t="s">
        <v>3</v>
      </c>
      <c r="F689" s="198" t="s">
        <v>1139</v>
      </c>
      <c r="G689" s="14"/>
      <c r="H689" s="199">
        <v>299.27199999999999</v>
      </c>
      <c r="I689" s="200"/>
      <c r="J689" s="14"/>
      <c r="K689" s="14"/>
      <c r="L689" s="196"/>
      <c r="M689" s="201"/>
      <c r="N689" s="202"/>
      <c r="O689" s="202"/>
      <c r="P689" s="202"/>
      <c r="Q689" s="202"/>
      <c r="R689" s="202"/>
      <c r="S689" s="202"/>
      <c r="T689" s="203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197" t="s">
        <v>248</v>
      </c>
      <c r="AU689" s="197" t="s">
        <v>86</v>
      </c>
      <c r="AV689" s="14" t="s">
        <v>86</v>
      </c>
      <c r="AW689" s="14" t="s">
        <v>33</v>
      </c>
      <c r="AX689" s="14" t="s">
        <v>73</v>
      </c>
      <c r="AY689" s="197" t="s">
        <v>239</v>
      </c>
    </row>
    <row r="690" s="14" customFormat="1">
      <c r="A690" s="14"/>
      <c r="B690" s="196"/>
      <c r="C690" s="14"/>
      <c r="D690" s="189" t="s">
        <v>248</v>
      </c>
      <c r="E690" s="197" t="s">
        <v>3</v>
      </c>
      <c r="F690" s="198" t="s">
        <v>1140</v>
      </c>
      <c r="G690" s="14"/>
      <c r="H690" s="199">
        <v>133.00999999999999</v>
      </c>
      <c r="I690" s="200"/>
      <c r="J690" s="14"/>
      <c r="K690" s="14"/>
      <c r="L690" s="196"/>
      <c r="M690" s="201"/>
      <c r="N690" s="202"/>
      <c r="O690" s="202"/>
      <c r="P690" s="202"/>
      <c r="Q690" s="202"/>
      <c r="R690" s="202"/>
      <c r="S690" s="202"/>
      <c r="T690" s="203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197" t="s">
        <v>248</v>
      </c>
      <c r="AU690" s="197" t="s">
        <v>86</v>
      </c>
      <c r="AV690" s="14" t="s">
        <v>86</v>
      </c>
      <c r="AW690" s="14" t="s">
        <v>33</v>
      </c>
      <c r="AX690" s="14" t="s">
        <v>73</v>
      </c>
      <c r="AY690" s="197" t="s">
        <v>239</v>
      </c>
    </row>
    <row r="691" s="13" customFormat="1">
      <c r="A691" s="13"/>
      <c r="B691" s="188"/>
      <c r="C691" s="13"/>
      <c r="D691" s="189" t="s">
        <v>248</v>
      </c>
      <c r="E691" s="190" t="s">
        <v>3</v>
      </c>
      <c r="F691" s="191" t="s">
        <v>683</v>
      </c>
      <c r="G691" s="13"/>
      <c r="H691" s="190" t="s">
        <v>3</v>
      </c>
      <c r="I691" s="192"/>
      <c r="J691" s="13"/>
      <c r="K691" s="13"/>
      <c r="L691" s="188"/>
      <c r="M691" s="193"/>
      <c r="N691" s="194"/>
      <c r="O691" s="194"/>
      <c r="P691" s="194"/>
      <c r="Q691" s="194"/>
      <c r="R691" s="194"/>
      <c r="S691" s="194"/>
      <c r="T691" s="195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190" t="s">
        <v>248</v>
      </c>
      <c r="AU691" s="190" t="s">
        <v>86</v>
      </c>
      <c r="AV691" s="13" t="s">
        <v>80</v>
      </c>
      <c r="AW691" s="13" t="s">
        <v>33</v>
      </c>
      <c r="AX691" s="13" t="s">
        <v>73</v>
      </c>
      <c r="AY691" s="190" t="s">
        <v>239</v>
      </c>
    </row>
    <row r="692" s="14" customFormat="1">
      <c r="A692" s="14"/>
      <c r="B692" s="196"/>
      <c r="C692" s="14"/>
      <c r="D692" s="189" t="s">
        <v>248</v>
      </c>
      <c r="E692" s="197" t="s">
        <v>3</v>
      </c>
      <c r="F692" s="198" t="s">
        <v>922</v>
      </c>
      <c r="G692" s="14"/>
      <c r="H692" s="199">
        <v>-33.479999999999997</v>
      </c>
      <c r="I692" s="200"/>
      <c r="J692" s="14"/>
      <c r="K692" s="14"/>
      <c r="L692" s="196"/>
      <c r="M692" s="201"/>
      <c r="N692" s="202"/>
      <c r="O692" s="202"/>
      <c r="P692" s="202"/>
      <c r="Q692" s="202"/>
      <c r="R692" s="202"/>
      <c r="S692" s="202"/>
      <c r="T692" s="203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197" t="s">
        <v>248</v>
      </c>
      <c r="AU692" s="197" t="s">
        <v>86</v>
      </c>
      <c r="AV692" s="14" t="s">
        <v>86</v>
      </c>
      <c r="AW692" s="14" t="s">
        <v>33</v>
      </c>
      <c r="AX692" s="14" t="s">
        <v>73</v>
      </c>
      <c r="AY692" s="197" t="s">
        <v>239</v>
      </c>
    </row>
    <row r="693" s="13" customFormat="1">
      <c r="A693" s="13"/>
      <c r="B693" s="188"/>
      <c r="C693" s="13"/>
      <c r="D693" s="189" t="s">
        <v>248</v>
      </c>
      <c r="E693" s="190" t="s">
        <v>3</v>
      </c>
      <c r="F693" s="191" t="s">
        <v>691</v>
      </c>
      <c r="G693" s="13"/>
      <c r="H693" s="190" t="s">
        <v>3</v>
      </c>
      <c r="I693" s="192"/>
      <c r="J693" s="13"/>
      <c r="K693" s="13"/>
      <c r="L693" s="188"/>
      <c r="M693" s="193"/>
      <c r="N693" s="194"/>
      <c r="O693" s="194"/>
      <c r="P693" s="194"/>
      <c r="Q693" s="194"/>
      <c r="R693" s="194"/>
      <c r="S693" s="194"/>
      <c r="T693" s="195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0" t="s">
        <v>248</v>
      </c>
      <c r="AU693" s="190" t="s">
        <v>86</v>
      </c>
      <c r="AV693" s="13" t="s">
        <v>80</v>
      </c>
      <c r="AW693" s="13" t="s">
        <v>33</v>
      </c>
      <c r="AX693" s="13" t="s">
        <v>73</v>
      </c>
      <c r="AY693" s="190" t="s">
        <v>239</v>
      </c>
    </row>
    <row r="694" s="14" customFormat="1">
      <c r="A694" s="14"/>
      <c r="B694" s="196"/>
      <c r="C694" s="14"/>
      <c r="D694" s="189" t="s">
        <v>248</v>
      </c>
      <c r="E694" s="197" t="s">
        <v>3</v>
      </c>
      <c r="F694" s="198" t="s">
        <v>1137</v>
      </c>
      <c r="G694" s="14"/>
      <c r="H694" s="199">
        <v>-26.341000000000001</v>
      </c>
      <c r="I694" s="200"/>
      <c r="J694" s="14"/>
      <c r="K694" s="14"/>
      <c r="L694" s="196"/>
      <c r="M694" s="201"/>
      <c r="N694" s="202"/>
      <c r="O694" s="202"/>
      <c r="P694" s="202"/>
      <c r="Q694" s="202"/>
      <c r="R694" s="202"/>
      <c r="S694" s="202"/>
      <c r="T694" s="20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197" t="s">
        <v>248</v>
      </c>
      <c r="AU694" s="197" t="s">
        <v>86</v>
      </c>
      <c r="AV694" s="14" t="s">
        <v>86</v>
      </c>
      <c r="AW694" s="14" t="s">
        <v>33</v>
      </c>
      <c r="AX694" s="14" t="s">
        <v>73</v>
      </c>
      <c r="AY694" s="197" t="s">
        <v>239</v>
      </c>
    </row>
    <row r="695" s="16" customFormat="1">
      <c r="A695" s="16"/>
      <c r="B695" s="239"/>
      <c r="C695" s="16"/>
      <c r="D695" s="189" t="s">
        <v>248</v>
      </c>
      <c r="E695" s="240" t="s">
        <v>553</v>
      </c>
      <c r="F695" s="241" t="s">
        <v>695</v>
      </c>
      <c r="G695" s="16"/>
      <c r="H695" s="242">
        <v>872.20899999999995</v>
      </c>
      <c r="I695" s="243"/>
      <c r="J695" s="16"/>
      <c r="K695" s="16"/>
      <c r="L695" s="239"/>
      <c r="M695" s="244"/>
      <c r="N695" s="245"/>
      <c r="O695" s="245"/>
      <c r="P695" s="245"/>
      <c r="Q695" s="245"/>
      <c r="R695" s="245"/>
      <c r="S695" s="245"/>
      <c r="T695" s="24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T695" s="240" t="s">
        <v>248</v>
      </c>
      <c r="AU695" s="240" t="s">
        <v>86</v>
      </c>
      <c r="AV695" s="16" t="s">
        <v>117</v>
      </c>
      <c r="AW695" s="16" t="s">
        <v>33</v>
      </c>
      <c r="AX695" s="16" t="s">
        <v>73</v>
      </c>
      <c r="AY695" s="240" t="s">
        <v>239</v>
      </c>
    </row>
    <row r="696" s="15" customFormat="1">
      <c r="A696" s="15"/>
      <c r="B696" s="204"/>
      <c r="C696" s="15"/>
      <c r="D696" s="189" t="s">
        <v>248</v>
      </c>
      <c r="E696" s="205" t="s">
        <v>3</v>
      </c>
      <c r="F696" s="206" t="s">
        <v>251</v>
      </c>
      <c r="G696" s="15"/>
      <c r="H696" s="207">
        <v>872.20899999999995</v>
      </c>
      <c r="I696" s="208"/>
      <c r="J696" s="15"/>
      <c r="K696" s="15"/>
      <c r="L696" s="204"/>
      <c r="M696" s="209"/>
      <c r="N696" s="210"/>
      <c r="O696" s="210"/>
      <c r="P696" s="210"/>
      <c r="Q696" s="210"/>
      <c r="R696" s="210"/>
      <c r="S696" s="210"/>
      <c r="T696" s="211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T696" s="205" t="s">
        <v>248</v>
      </c>
      <c r="AU696" s="205" t="s">
        <v>86</v>
      </c>
      <c r="AV696" s="15" t="s">
        <v>246</v>
      </c>
      <c r="AW696" s="15" t="s">
        <v>33</v>
      </c>
      <c r="AX696" s="15" t="s">
        <v>80</v>
      </c>
      <c r="AY696" s="205" t="s">
        <v>239</v>
      </c>
    </row>
    <row r="697" s="2" customFormat="1">
      <c r="A697" s="39"/>
      <c r="B697" s="174"/>
      <c r="C697" s="212" t="s">
        <v>1141</v>
      </c>
      <c r="D697" s="212" t="s">
        <v>294</v>
      </c>
      <c r="E697" s="213" t="s">
        <v>1142</v>
      </c>
      <c r="F697" s="214" t="s">
        <v>1143</v>
      </c>
      <c r="G697" s="215" t="s">
        <v>244</v>
      </c>
      <c r="H697" s="216">
        <v>889.65300000000002</v>
      </c>
      <c r="I697" s="217"/>
      <c r="J697" s="218">
        <f>ROUND(I697*H697,2)</f>
        <v>0</v>
      </c>
      <c r="K697" s="214" t="s">
        <v>245</v>
      </c>
      <c r="L697" s="219"/>
      <c r="M697" s="220" t="s">
        <v>3</v>
      </c>
      <c r="N697" s="221" t="s">
        <v>45</v>
      </c>
      <c r="O697" s="73"/>
      <c r="P697" s="184">
        <f>O697*H697</f>
        <v>0</v>
      </c>
      <c r="Q697" s="184">
        <v>0.021000000000000001</v>
      </c>
      <c r="R697" s="184">
        <f>Q697*H697</f>
        <v>18.682713000000003</v>
      </c>
      <c r="S697" s="184">
        <v>0</v>
      </c>
      <c r="T697" s="185">
        <f>S697*H697</f>
        <v>0</v>
      </c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R697" s="186" t="s">
        <v>287</v>
      </c>
      <c r="AT697" s="186" t="s">
        <v>294</v>
      </c>
      <c r="AU697" s="186" t="s">
        <v>86</v>
      </c>
      <c r="AY697" s="20" t="s">
        <v>239</v>
      </c>
      <c r="BE697" s="187">
        <f>IF(N697="základní",J697,0)</f>
        <v>0</v>
      </c>
      <c r="BF697" s="187">
        <f>IF(N697="snížená",J697,0)</f>
        <v>0</v>
      </c>
      <c r="BG697" s="187">
        <f>IF(N697="zákl. přenesená",J697,0)</f>
        <v>0</v>
      </c>
      <c r="BH697" s="187">
        <f>IF(N697="sníž. přenesená",J697,0)</f>
        <v>0</v>
      </c>
      <c r="BI697" s="187">
        <f>IF(N697="nulová",J697,0)</f>
        <v>0</v>
      </c>
      <c r="BJ697" s="20" t="s">
        <v>86</v>
      </c>
      <c r="BK697" s="187">
        <f>ROUND(I697*H697,2)</f>
        <v>0</v>
      </c>
      <c r="BL697" s="20" t="s">
        <v>246</v>
      </c>
      <c r="BM697" s="186" t="s">
        <v>1144</v>
      </c>
    </row>
    <row r="698" s="14" customFormat="1">
      <c r="A698" s="14"/>
      <c r="B698" s="196"/>
      <c r="C698" s="14"/>
      <c r="D698" s="189" t="s">
        <v>248</v>
      </c>
      <c r="E698" s="197" t="s">
        <v>3</v>
      </c>
      <c r="F698" s="198" t="s">
        <v>553</v>
      </c>
      <c r="G698" s="14"/>
      <c r="H698" s="199">
        <v>872.20899999999995</v>
      </c>
      <c r="I698" s="200"/>
      <c r="J698" s="14"/>
      <c r="K698" s="14"/>
      <c r="L698" s="196"/>
      <c r="M698" s="201"/>
      <c r="N698" s="202"/>
      <c r="O698" s="202"/>
      <c r="P698" s="202"/>
      <c r="Q698" s="202"/>
      <c r="R698" s="202"/>
      <c r="S698" s="202"/>
      <c r="T698" s="203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197" t="s">
        <v>248</v>
      </c>
      <c r="AU698" s="197" t="s">
        <v>86</v>
      </c>
      <c r="AV698" s="14" t="s">
        <v>86</v>
      </c>
      <c r="AW698" s="14" t="s">
        <v>33</v>
      </c>
      <c r="AX698" s="14" t="s">
        <v>73</v>
      </c>
      <c r="AY698" s="197" t="s">
        <v>239</v>
      </c>
    </row>
    <row r="699" s="15" customFormat="1">
      <c r="A699" s="15"/>
      <c r="B699" s="204"/>
      <c r="C699" s="15"/>
      <c r="D699" s="189" t="s">
        <v>248</v>
      </c>
      <c r="E699" s="205" t="s">
        <v>3</v>
      </c>
      <c r="F699" s="206" t="s">
        <v>251</v>
      </c>
      <c r="G699" s="15"/>
      <c r="H699" s="207">
        <v>872.20899999999995</v>
      </c>
      <c r="I699" s="208"/>
      <c r="J699" s="15"/>
      <c r="K699" s="15"/>
      <c r="L699" s="204"/>
      <c r="M699" s="209"/>
      <c r="N699" s="210"/>
      <c r="O699" s="210"/>
      <c r="P699" s="210"/>
      <c r="Q699" s="210"/>
      <c r="R699" s="210"/>
      <c r="S699" s="210"/>
      <c r="T699" s="211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05" t="s">
        <v>248</v>
      </c>
      <c r="AU699" s="205" t="s">
        <v>86</v>
      </c>
      <c r="AV699" s="15" t="s">
        <v>246</v>
      </c>
      <c r="AW699" s="15" t="s">
        <v>33</v>
      </c>
      <c r="AX699" s="15" t="s">
        <v>80</v>
      </c>
      <c r="AY699" s="205" t="s">
        <v>239</v>
      </c>
    </row>
    <row r="700" s="14" customFormat="1">
      <c r="A700" s="14"/>
      <c r="B700" s="196"/>
      <c r="C700" s="14"/>
      <c r="D700" s="189" t="s">
        <v>248</v>
      </c>
      <c r="E700" s="14"/>
      <c r="F700" s="198" t="s">
        <v>1145</v>
      </c>
      <c r="G700" s="14"/>
      <c r="H700" s="199">
        <v>889.65300000000002</v>
      </c>
      <c r="I700" s="200"/>
      <c r="J700" s="14"/>
      <c r="K700" s="14"/>
      <c r="L700" s="196"/>
      <c r="M700" s="201"/>
      <c r="N700" s="202"/>
      <c r="O700" s="202"/>
      <c r="P700" s="202"/>
      <c r="Q700" s="202"/>
      <c r="R700" s="202"/>
      <c r="S700" s="202"/>
      <c r="T700" s="203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197" t="s">
        <v>248</v>
      </c>
      <c r="AU700" s="197" t="s">
        <v>86</v>
      </c>
      <c r="AV700" s="14" t="s">
        <v>86</v>
      </c>
      <c r="AW700" s="14" t="s">
        <v>4</v>
      </c>
      <c r="AX700" s="14" t="s">
        <v>80</v>
      </c>
      <c r="AY700" s="197" t="s">
        <v>239</v>
      </c>
    </row>
    <row r="701" s="2" customFormat="1" ht="55.5" customHeight="1">
      <c r="A701" s="39"/>
      <c r="B701" s="174"/>
      <c r="C701" s="175" t="s">
        <v>1146</v>
      </c>
      <c r="D701" s="175" t="s">
        <v>241</v>
      </c>
      <c r="E701" s="176" t="s">
        <v>1147</v>
      </c>
      <c r="F701" s="177" t="s">
        <v>1148</v>
      </c>
      <c r="G701" s="178" t="s">
        <v>244</v>
      </c>
      <c r="H701" s="179">
        <v>1318.24</v>
      </c>
      <c r="I701" s="180"/>
      <c r="J701" s="181">
        <f>ROUND(I701*H701,2)</f>
        <v>0</v>
      </c>
      <c r="K701" s="177" t="s">
        <v>245</v>
      </c>
      <c r="L701" s="40"/>
      <c r="M701" s="182" t="s">
        <v>3</v>
      </c>
      <c r="N701" s="183" t="s">
        <v>45</v>
      </c>
      <c r="O701" s="73"/>
      <c r="P701" s="184">
        <f>O701*H701</f>
        <v>0</v>
      </c>
      <c r="Q701" s="184">
        <v>6.0000000000000002E-05</v>
      </c>
      <c r="R701" s="184">
        <f>Q701*H701</f>
        <v>0.079094400000000009</v>
      </c>
      <c r="S701" s="184">
        <v>0</v>
      </c>
      <c r="T701" s="185">
        <f>S701*H701</f>
        <v>0</v>
      </c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R701" s="186" t="s">
        <v>246</v>
      </c>
      <c r="AT701" s="186" t="s">
        <v>241</v>
      </c>
      <c r="AU701" s="186" t="s">
        <v>86</v>
      </c>
      <c r="AY701" s="20" t="s">
        <v>239</v>
      </c>
      <c r="BE701" s="187">
        <f>IF(N701="základní",J701,0)</f>
        <v>0</v>
      </c>
      <c r="BF701" s="187">
        <f>IF(N701="snížená",J701,0)</f>
        <v>0</v>
      </c>
      <c r="BG701" s="187">
        <f>IF(N701="zákl. přenesená",J701,0)</f>
        <v>0</v>
      </c>
      <c r="BH701" s="187">
        <f>IF(N701="sníž. přenesená",J701,0)</f>
        <v>0</v>
      </c>
      <c r="BI701" s="187">
        <f>IF(N701="nulová",J701,0)</f>
        <v>0</v>
      </c>
      <c r="BJ701" s="20" t="s">
        <v>86</v>
      </c>
      <c r="BK701" s="187">
        <f>ROUND(I701*H701,2)</f>
        <v>0</v>
      </c>
      <c r="BL701" s="20" t="s">
        <v>246</v>
      </c>
      <c r="BM701" s="186" t="s">
        <v>1149</v>
      </c>
    </row>
    <row r="702" s="14" customFormat="1">
      <c r="A702" s="14"/>
      <c r="B702" s="196"/>
      <c r="C702" s="14"/>
      <c r="D702" s="189" t="s">
        <v>248</v>
      </c>
      <c r="E702" s="197" t="s">
        <v>3</v>
      </c>
      <c r="F702" s="198" t="s">
        <v>568</v>
      </c>
      <c r="G702" s="14"/>
      <c r="H702" s="199">
        <v>682.21000000000004</v>
      </c>
      <c r="I702" s="200"/>
      <c r="J702" s="14"/>
      <c r="K702" s="14"/>
      <c r="L702" s="196"/>
      <c r="M702" s="201"/>
      <c r="N702" s="202"/>
      <c r="O702" s="202"/>
      <c r="P702" s="202"/>
      <c r="Q702" s="202"/>
      <c r="R702" s="202"/>
      <c r="S702" s="202"/>
      <c r="T702" s="203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197" t="s">
        <v>248</v>
      </c>
      <c r="AU702" s="197" t="s">
        <v>86</v>
      </c>
      <c r="AV702" s="14" t="s">
        <v>86</v>
      </c>
      <c r="AW702" s="14" t="s">
        <v>33</v>
      </c>
      <c r="AX702" s="14" t="s">
        <v>73</v>
      </c>
      <c r="AY702" s="197" t="s">
        <v>239</v>
      </c>
    </row>
    <row r="703" s="14" customFormat="1">
      <c r="A703" s="14"/>
      <c r="B703" s="196"/>
      <c r="C703" s="14"/>
      <c r="D703" s="189" t="s">
        <v>248</v>
      </c>
      <c r="E703" s="197" t="s">
        <v>3</v>
      </c>
      <c r="F703" s="198" t="s">
        <v>572</v>
      </c>
      <c r="G703" s="14"/>
      <c r="H703" s="199">
        <v>316.85000000000002</v>
      </c>
      <c r="I703" s="200"/>
      <c r="J703" s="14"/>
      <c r="K703" s="14"/>
      <c r="L703" s="196"/>
      <c r="M703" s="201"/>
      <c r="N703" s="202"/>
      <c r="O703" s="202"/>
      <c r="P703" s="202"/>
      <c r="Q703" s="202"/>
      <c r="R703" s="202"/>
      <c r="S703" s="202"/>
      <c r="T703" s="203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197" t="s">
        <v>248</v>
      </c>
      <c r="AU703" s="197" t="s">
        <v>86</v>
      </c>
      <c r="AV703" s="14" t="s">
        <v>86</v>
      </c>
      <c r="AW703" s="14" t="s">
        <v>33</v>
      </c>
      <c r="AX703" s="14" t="s">
        <v>73</v>
      </c>
      <c r="AY703" s="197" t="s">
        <v>239</v>
      </c>
    </row>
    <row r="704" s="14" customFormat="1">
      <c r="A704" s="14"/>
      <c r="B704" s="196"/>
      <c r="C704" s="14"/>
      <c r="D704" s="189" t="s">
        <v>248</v>
      </c>
      <c r="E704" s="197" t="s">
        <v>3</v>
      </c>
      <c r="F704" s="198" t="s">
        <v>575</v>
      </c>
      <c r="G704" s="14"/>
      <c r="H704" s="199">
        <v>58.015999999999998</v>
      </c>
      <c r="I704" s="200"/>
      <c r="J704" s="14"/>
      <c r="K704" s="14"/>
      <c r="L704" s="196"/>
      <c r="M704" s="201"/>
      <c r="N704" s="202"/>
      <c r="O704" s="202"/>
      <c r="P704" s="202"/>
      <c r="Q704" s="202"/>
      <c r="R704" s="202"/>
      <c r="S704" s="202"/>
      <c r="T704" s="203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197" t="s">
        <v>248</v>
      </c>
      <c r="AU704" s="197" t="s">
        <v>86</v>
      </c>
      <c r="AV704" s="14" t="s">
        <v>86</v>
      </c>
      <c r="AW704" s="14" t="s">
        <v>33</v>
      </c>
      <c r="AX704" s="14" t="s">
        <v>73</v>
      </c>
      <c r="AY704" s="197" t="s">
        <v>239</v>
      </c>
    </row>
    <row r="705" s="14" customFormat="1">
      <c r="A705" s="14"/>
      <c r="B705" s="196"/>
      <c r="C705" s="14"/>
      <c r="D705" s="189" t="s">
        <v>248</v>
      </c>
      <c r="E705" s="197" t="s">
        <v>3</v>
      </c>
      <c r="F705" s="198" t="s">
        <v>579</v>
      </c>
      <c r="G705" s="14"/>
      <c r="H705" s="199">
        <v>12.544000000000001</v>
      </c>
      <c r="I705" s="200"/>
      <c r="J705" s="14"/>
      <c r="K705" s="14"/>
      <c r="L705" s="196"/>
      <c r="M705" s="201"/>
      <c r="N705" s="202"/>
      <c r="O705" s="202"/>
      <c r="P705" s="202"/>
      <c r="Q705" s="202"/>
      <c r="R705" s="202"/>
      <c r="S705" s="202"/>
      <c r="T705" s="203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197" t="s">
        <v>248</v>
      </c>
      <c r="AU705" s="197" t="s">
        <v>86</v>
      </c>
      <c r="AV705" s="14" t="s">
        <v>86</v>
      </c>
      <c r="AW705" s="14" t="s">
        <v>33</v>
      </c>
      <c r="AX705" s="14" t="s">
        <v>73</v>
      </c>
      <c r="AY705" s="197" t="s">
        <v>239</v>
      </c>
    </row>
    <row r="706" s="14" customFormat="1">
      <c r="A706" s="14"/>
      <c r="B706" s="196"/>
      <c r="C706" s="14"/>
      <c r="D706" s="189" t="s">
        <v>248</v>
      </c>
      <c r="E706" s="197" t="s">
        <v>3</v>
      </c>
      <c r="F706" s="198" t="s">
        <v>582</v>
      </c>
      <c r="G706" s="14"/>
      <c r="H706" s="199">
        <v>48.368000000000002</v>
      </c>
      <c r="I706" s="200"/>
      <c r="J706" s="14"/>
      <c r="K706" s="14"/>
      <c r="L706" s="196"/>
      <c r="M706" s="201"/>
      <c r="N706" s="202"/>
      <c r="O706" s="202"/>
      <c r="P706" s="202"/>
      <c r="Q706" s="202"/>
      <c r="R706" s="202"/>
      <c r="S706" s="202"/>
      <c r="T706" s="203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197" t="s">
        <v>248</v>
      </c>
      <c r="AU706" s="197" t="s">
        <v>86</v>
      </c>
      <c r="AV706" s="14" t="s">
        <v>86</v>
      </c>
      <c r="AW706" s="14" t="s">
        <v>33</v>
      </c>
      <c r="AX706" s="14" t="s">
        <v>73</v>
      </c>
      <c r="AY706" s="197" t="s">
        <v>239</v>
      </c>
    </row>
    <row r="707" s="14" customFormat="1">
      <c r="A707" s="14"/>
      <c r="B707" s="196"/>
      <c r="C707" s="14"/>
      <c r="D707" s="189" t="s">
        <v>248</v>
      </c>
      <c r="E707" s="197" t="s">
        <v>3</v>
      </c>
      <c r="F707" s="198" t="s">
        <v>585</v>
      </c>
      <c r="G707" s="14"/>
      <c r="H707" s="199">
        <v>200.25200000000001</v>
      </c>
      <c r="I707" s="200"/>
      <c r="J707" s="14"/>
      <c r="K707" s="14"/>
      <c r="L707" s="196"/>
      <c r="M707" s="201"/>
      <c r="N707" s="202"/>
      <c r="O707" s="202"/>
      <c r="P707" s="202"/>
      <c r="Q707" s="202"/>
      <c r="R707" s="202"/>
      <c r="S707" s="202"/>
      <c r="T707" s="20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197" t="s">
        <v>248</v>
      </c>
      <c r="AU707" s="197" t="s">
        <v>86</v>
      </c>
      <c r="AV707" s="14" t="s">
        <v>86</v>
      </c>
      <c r="AW707" s="14" t="s">
        <v>33</v>
      </c>
      <c r="AX707" s="14" t="s">
        <v>73</v>
      </c>
      <c r="AY707" s="197" t="s">
        <v>239</v>
      </c>
    </row>
    <row r="708" s="15" customFormat="1">
      <c r="A708" s="15"/>
      <c r="B708" s="204"/>
      <c r="C708" s="15"/>
      <c r="D708" s="189" t="s">
        <v>248</v>
      </c>
      <c r="E708" s="205" t="s">
        <v>3</v>
      </c>
      <c r="F708" s="206" t="s">
        <v>251</v>
      </c>
      <c r="G708" s="15"/>
      <c r="H708" s="207">
        <v>1318.24</v>
      </c>
      <c r="I708" s="208"/>
      <c r="J708" s="15"/>
      <c r="K708" s="15"/>
      <c r="L708" s="204"/>
      <c r="M708" s="209"/>
      <c r="N708" s="210"/>
      <c r="O708" s="210"/>
      <c r="P708" s="210"/>
      <c r="Q708" s="210"/>
      <c r="R708" s="210"/>
      <c r="S708" s="210"/>
      <c r="T708" s="211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05" t="s">
        <v>248</v>
      </c>
      <c r="AU708" s="205" t="s">
        <v>86</v>
      </c>
      <c r="AV708" s="15" t="s">
        <v>246</v>
      </c>
      <c r="AW708" s="15" t="s">
        <v>33</v>
      </c>
      <c r="AX708" s="15" t="s">
        <v>80</v>
      </c>
      <c r="AY708" s="205" t="s">
        <v>239</v>
      </c>
    </row>
    <row r="709" s="2" customFormat="1" ht="55.5" customHeight="1">
      <c r="A709" s="39"/>
      <c r="B709" s="174"/>
      <c r="C709" s="175" t="s">
        <v>1150</v>
      </c>
      <c r="D709" s="175" t="s">
        <v>241</v>
      </c>
      <c r="E709" s="176" t="s">
        <v>1151</v>
      </c>
      <c r="F709" s="177" t="s">
        <v>1152</v>
      </c>
      <c r="G709" s="178" t="s">
        <v>244</v>
      </c>
      <c r="H709" s="179">
        <v>872.20899999999995</v>
      </c>
      <c r="I709" s="180"/>
      <c r="J709" s="181">
        <f>ROUND(I709*H709,2)</f>
        <v>0</v>
      </c>
      <c r="K709" s="177" t="s">
        <v>245</v>
      </c>
      <c r="L709" s="40"/>
      <c r="M709" s="182" t="s">
        <v>3</v>
      </c>
      <c r="N709" s="183" t="s">
        <v>45</v>
      </c>
      <c r="O709" s="73"/>
      <c r="P709" s="184">
        <f>O709*H709</f>
        <v>0</v>
      </c>
      <c r="Q709" s="184">
        <v>6.0000000000000002E-05</v>
      </c>
      <c r="R709" s="184">
        <f>Q709*H709</f>
        <v>0.052332539999999997</v>
      </c>
      <c r="S709" s="184">
        <v>0</v>
      </c>
      <c r="T709" s="185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186" t="s">
        <v>246</v>
      </c>
      <c r="AT709" s="186" t="s">
        <v>241</v>
      </c>
      <c r="AU709" s="186" t="s">
        <v>86</v>
      </c>
      <c r="AY709" s="20" t="s">
        <v>239</v>
      </c>
      <c r="BE709" s="187">
        <f>IF(N709="základní",J709,0)</f>
        <v>0</v>
      </c>
      <c r="BF709" s="187">
        <f>IF(N709="snížená",J709,0)</f>
        <v>0</v>
      </c>
      <c r="BG709" s="187">
        <f>IF(N709="zákl. přenesená",J709,0)</f>
        <v>0</v>
      </c>
      <c r="BH709" s="187">
        <f>IF(N709="sníž. přenesená",J709,0)</f>
        <v>0</v>
      </c>
      <c r="BI709" s="187">
        <f>IF(N709="nulová",J709,0)</f>
        <v>0</v>
      </c>
      <c r="BJ709" s="20" t="s">
        <v>86</v>
      </c>
      <c r="BK709" s="187">
        <f>ROUND(I709*H709,2)</f>
        <v>0</v>
      </c>
      <c r="BL709" s="20" t="s">
        <v>246</v>
      </c>
      <c r="BM709" s="186" t="s">
        <v>1153</v>
      </c>
    </row>
    <row r="710" s="14" customFormat="1">
      <c r="A710" s="14"/>
      <c r="B710" s="196"/>
      <c r="C710" s="14"/>
      <c r="D710" s="189" t="s">
        <v>248</v>
      </c>
      <c r="E710" s="197" t="s">
        <v>3</v>
      </c>
      <c r="F710" s="198" t="s">
        <v>553</v>
      </c>
      <c r="G710" s="14"/>
      <c r="H710" s="199">
        <v>872.20899999999995</v>
      </c>
      <c r="I710" s="200"/>
      <c r="J710" s="14"/>
      <c r="K710" s="14"/>
      <c r="L710" s="196"/>
      <c r="M710" s="201"/>
      <c r="N710" s="202"/>
      <c r="O710" s="202"/>
      <c r="P710" s="202"/>
      <c r="Q710" s="202"/>
      <c r="R710" s="202"/>
      <c r="S710" s="202"/>
      <c r="T710" s="203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197" t="s">
        <v>248</v>
      </c>
      <c r="AU710" s="197" t="s">
        <v>86</v>
      </c>
      <c r="AV710" s="14" t="s">
        <v>86</v>
      </c>
      <c r="AW710" s="14" t="s">
        <v>33</v>
      </c>
      <c r="AX710" s="14" t="s">
        <v>73</v>
      </c>
      <c r="AY710" s="197" t="s">
        <v>239</v>
      </c>
    </row>
    <row r="711" s="15" customFormat="1">
      <c r="A711" s="15"/>
      <c r="B711" s="204"/>
      <c r="C711" s="15"/>
      <c r="D711" s="189" t="s">
        <v>248</v>
      </c>
      <c r="E711" s="205" t="s">
        <v>3</v>
      </c>
      <c r="F711" s="206" t="s">
        <v>251</v>
      </c>
      <c r="G711" s="15"/>
      <c r="H711" s="207">
        <v>872.20899999999995</v>
      </c>
      <c r="I711" s="208"/>
      <c r="J711" s="15"/>
      <c r="K711" s="15"/>
      <c r="L711" s="204"/>
      <c r="M711" s="209"/>
      <c r="N711" s="210"/>
      <c r="O711" s="210"/>
      <c r="P711" s="210"/>
      <c r="Q711" s="210"/>
      <c r="R711" s="210"/>
      <c r="S711" s="210"/>
      <c r="T711" s="211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T711" s="205" t="s">
        <v>248</v>
      </c>
      <c r="AU711" s="205" t="s">
        <v>86</v>
      </c>
      <c r="AV711" s="15" t="s">
        <v>246</v>
      </c>
      <c r="AW711" s="15" t="s">
        <v>33</v>
      </c>
      <c r="AX711" s="15" t="s">
        <v>80</v>
      </c>
      <c r="AY711" s="205" t="s">
        <v>239</v>
      </c>
    </row>
    <row r="712" s="2" customFormat="1">
      <c r="A712" s="39"/>
      <c r="B712" s="174"/>
      <c r="C712" s="175" t="s">
        <v>1154</v>
      </c>
      <c r="D712" s="175" t="s">
        <v>241</v>
      </c>
      <c r="E712" s="176" t="s">
        <v>1155</v>
      </c>
      <c r="F712" s="177" t="s">
        <v>1156</v>
      </c>
      <c r="G712" s="178" t="s">
        <v>326</v>
      </c>
      <c r="H712" s="179">
        <v>829.32000000000005</v>
      </c>
      <c r="I712" s="180"/>
      <c r="J712" s="181">
        <f>ROUND(I712*H712,2)</f>
        <v>0</v>
      </c>
      <c r="K712" s="177" t="s">
        <v>245</v>
      </c>
      <c r="L712" s="40"/>
      <c r="M712" s="182" t="s">
        <v>3</v>
      </c>
      <c r="N712" s="183" t="s">
        <v>45</v>
      </c>
      <c r="O712" s="73"/>
      <c r="P712" s="184">
        <f>O712*H712</f>
        <v>0</v>
      </c>
      <c r="Q712" s="184">
        <v>3.0000000000000001E-05</v>
      </c>
      <c r="R712" s="184">
        <f>Q712*H712</f>
        <v>0.024879600000000002</v>
      </c>
      <c r="S712" s="184">
        <v>0</v>
      </c>
      <c r="T712" s="185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186" t="s">
        <v>246</v>
      </c>
      <c r="AT712" s="186" t="s">
        <v>241</v>
      </c>
      <c r="AU712" s="186" t="s">
        <v>86</v>
      </c>
      <c r="AY712" s="20" t="s">
        <v>239</v>
      </c>
      <c r="BE712" s="187">
        <f>IF(N712="základní",J712,0)</f>
        <v>0</v>
      </c>
      <c r="BF712" s="187">
        <f>IF(N712="snížená",J712,0)</f>
        <v>0</v>
      </c>
      <c r="BG712" s="187">
        <f>IF(N712="zákl. přenesená",J712,0)</f>
        <v>0</v>
      </c>
      <c r="BH712" s="187">
        <f>IF(N712="sníž. přenesená",J712,0)</f>
        <v>0</v>
      </c>
      <c r="BI712" s="187">
        <f>IF(N712="nulová",J712,0)</f>
        <v>0</v>
      </c>
      <c r="BJ712" s="20" t="s">
        <v>86</v>
      </c>
      <c r="BK712" s="187">
        <f>ROUND(I712*H712,2)</f>
        <v>0</v>
      </c>
      <c r="BL712" s="20" t="s">
        <v>246</v>
      </c>
      <c r="BM712" s="186" t="s">
        <v>1157</v>
      </c>
    </row>
    <row r="713" s="13" customFormat="1">
      <c r="A713" s="13"/>
      <c r="B713" s="188"/>
      <c r="C713" s="13"/>
      <c r="D713" s="189" t="s">
        <v>248</v>
      </c>
      <c r="E713" s="190" t="s">
        <v>3</v>
      </c>
      <c r="F713" s="191" t="s">
        <v>1158</v>
      </c>
      <c r="G713" s="13"/>
      <c r="H713" s="190" t="s">
        <v>3</v>
      </c>
      <c r="I713" s="192"/>
      <c r="J713" s="13"/>
      <c r="K713" s="13"/>
      <c r="L713" s="188"/>
      <c r="M713" s="193"/>
      <c r="N713" s="194"/>
      <c r="O713" s="194"/>
      <c r="P713" s="194"/>
      <c r="Q713" s="194"/>
      <c r="R713" s="194"/>
      <c r="S713" s="194"/>
      <c r="T713" s="195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190" t="s">
        <v>248</v>
      </c>
      <c r="AU713" s="190" t="s">
        <v>86</v>
      </c>
      <c r="AV713" s="13" t="s">
        <v>80</v>
      </c>
      <c r="AW713" s="13" t="s">
        <v>33</v>
      </c>
      <c r="AX713" s="13" t="s">
        <v>73</v>
      </c>
      <c r="AY713" s="190" t="s">
        <v>239</v>
      </c>
    </row>
    <row r="714" s="14" customFormat="1">
      <c r="A714" s="14"/>
      <c r="B714" s="196"/>
      <c r="C714" s="14"/>
      <c r="D714" s="189" t="s">
        <v>248</v>
      </c>
      <c r="E714" s="197" t="s">
        <v>3</v>
      </c>
      <c r="F714" s="198" t="s">
        <v>1159</v>
      </c>
      <c r="G714" s="14"/>
      <c r="H714" s="199">
        <v>497.51999999999998</v>
      </c>
      <c r="I714" s="200"/>
      <c r="J714" s="14"/>
      <c r="K714" s="14"/>
      <c r="L714" s="196"/>
      <c r="M714" s="201"/>
      <c r="N714" s="202"/>
      <c r="O714" s="202"/>
      <c r="P714" s="202"/>
      <c r="Q714" s="202"/>
      <c r="R714" s="202"/>
      <c r="S714" s="202"/>
      <c r="T714" s="203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197" t="s">
        <v>248</v>
      </c>
      <c r="AU714" s="197" t="s">
        <v>86</v>
      </c>
      <c r="AV714" s="14" t="s">
        <v>86</v>
      </c>
      <c r="AW714" s="14" t="s">
        <v>33</v>
      </c>
      <c r="AX714" s="14" t="s">
        <v>73</v>
      </c>
      <c r="AY714" s="197" t="s">
        <v>239</v>
      </c>
    </row>
    <row r="715" s="14" customFormat="1">
      <c r="A715" s="14"/>
      <c r="B715" s="196"/>
      <c r="C715" s="14"/>
      <c r="D715" s="189" t="s">
        <v>248</v>
      </c>
      <c r="E715" s="197" t="s">
        <v>3</v>
      </c>
      <c r="F715" s="198" t="s">
        <v>1160</v>
      </c>
      <c r="G715" s="14"/>
      <c r="H715" s="199">
        <v>29.199999999999999</v>
      </c>
      <c r="I715" s="200"/>
      <c r="J715" s="14"/>
      <c r="K715" s="14"/>
      <c r="L715" s="196"/>
      <c r="M715" s="201"/>
      <c r="N715" s="202"/>
      <c r="O715" s="202"/>
      <c r="P715" s="202"/>
      <c r="Q715" s="202"/>
      <c r="R715" s="202"/>
      <c r="S715" s="202"/>
      <c r="T715" s="20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197" t="s">
        <v>248</v>
      </c>
      <c r="AU715" s="197" t="s">
        <v>86</v>
      </c>
      <c r="AV715" s="14" t="s">
        <v>86</v>
      </c>
      <c r="AW715" s="14" t="s">
        <v>33</v>
      </c>
      <c r="AX715" s="14" t="s">
        <v>73</v>
      </c>
      <c r="AY715" s="197" t="s">
        <v>239</v>
      </c>
    </row>
    <row r="716" s="16" customFormat="1">
      <c r="A716" s="16"/>
      <c r="B716" s="239"/>
      <c r="C716" s="16"/>
      <c r="D716" s="189" t="s">
        <v>248</v>
      </c>
      <c r="E716" s="240" t="s">
        <v>3</v>
      </c>
      <c r="F716" s="241" t="s">
        <v>695</v>
      </c>
      <c r="G716" s="16"/>
      <c r="H716" s="242">
        <v>526.72000000000003</v>
      </c>
      <c r="I716" s="243"/>
      <c r="J716" s="16"/>
      <c r="K716" s="16"/>
      <c r="L716" s="239"/>
      <c r="M716" s="244"/>
      <c r="N716" s="245"/>
      <c r="O716" s="245"/>
      <c r="P716" s="245"/>
      <c r="Q716" s="245"/>
      <c r="R716" s="245"/>
      <c r="S716" s="245"/>
      <c r="T716" s="24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T716" s="240" t="s">
        <v>248</v>
      </c>
      <c r="AU716" s="240" t="s">
        <v>86</v>
      </c>
      <c r="AV716" s="16" t="s">
        <v>117</v>
      </c>
      <c r="AW716" s="16" t="s">
        <v>33</v>
      </c>
      <c r="AX716" s="16" t="s">
        <v>73</v>
      </c>
      <c r="AY716" s="240" t="s">
        <v>239</v>
      </c>
    </row>
    <row r="717" s="13" customFormat="1">
      <c r="A717" s="13"/>
      <c r="B717" s="188"/>
      <c r="C717" s="13"/>
      <c r="D717" s="189" t="s">
        <v>248</v>
      </c>
      <c r="E717" s="190" t="s">
        <v>3</v>
      </c>
      <c r="F717" s="191" t="s">
        <v>1065</v>
      </c>
      <c r="G717" s="13"/>
      <c r="H717" s="190" t="s">
        <v>3</v>
      </c>
      <c r="I717" s="192"/>
      <c r="J717" s="13"/>
      <c r="K717" s="13"/>
      <c r="L717" s="188"/>
      <c r="M717" s="193"/>
      <c r="N717" s="194"/>
      <c r="O717" s="194"/>
      <c r="P717" s="194"/>
      <c r="Q717" s="194"/>
      <c r="R717" s="194"/>
      <c r="S717" s="194"/>
      <c r="T717" s="195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190" t="s">
        <v>248</v>
      </c>
      <c r="AU717" s="190" t="s">
        <v>86</v>
      </c>
      <c r="AV717" s="13" t="s">
        <v>80</v>
      </c>
      <c r="AW717" s="13" t="s">
        <v>33</v>
      </c>
      <c r="AX717" s="13" t="s">
        <v>73</v>
      </c>
      <c r="AY717" s="190" t="s">
        <v>239</v>
      </c>
    </row>
    <row r="718" s="14" customFormat="1">
      <c r="A718" s="14"/>
      <c r="B718" s="196"/>
      <c r="C718" s="14"/>
      <c r="D718" s="189" t="s">
        <v>248</v>
      </c>
      <c r="E718" s="197" t="s">
        <v>3</v>
      </c>
      <c r="F718" s="198" t="s">
        <v>1161</v>
      </c>
      <c r="G718" s="14"/>
      <c r="H718" s="199">
        <v>272.77999999999997</v>
      </c>
      <c r="I718" s="200"/>
      <c r="J718" s="14"/>
      <c r="K718" s="14"/>
      <c r="L718" s="196"/>
      <c r="M718" s="201"/>
      <c r="N718" s="202"/>
      <c r="O718" s="202"/>
      <c r="P718" s="202"/>
      <c r="Q718" s="202"/>
      <c r="R718" s="202"/>
      <c r="S718" s="202"/>
      <c r="T718" s="203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197" t="s">
        <v>248</v>
      </c>
      <c r="AU718" s="197" t="s">
        <v>86</v>
      </c>
      <c r="AV718" s="14" t="s">
        <v>86</v>
      </c>
      <c r="AW718" s="14" t="s">
        <v>33</v>
      </c>
      <c r="AX718" s="14" t="s">
        <v>73</v>
      </c>
      <c r="AY718" s="197" t="s">
        <v>239</v>
      </c>
    </row>
    <row r="719" s="14" customFormat="1">
      <c r="A719" s="14"/>
      <c r="B719" s="196"/>
      <c r="C719" s="14"/>
      <c r="D719" s="189" t="s">
        <v>248</v>
      </c>
      <c r="E719" s="197" t="s">
        <v>3</v>
      </c>
      <c r="F719" s="198" t="s">
        <v>1162</v>
      </c>
      <c r="G719" s="14"/>
      <c r="H719" s="199">
        <v>29.82</v>
      </c>
      <c r="I719" s="200"/>
      <c r="J719" s="14"/>
      <c r="K719" s="14"/>
      <c r="L719" s="196"/>
      <c r="M719" s="201"/>
      <c r="N719" s="202"/>
      <c r="O719" s="202"/>
      <c r="P719" s="202"/>
      <c r="Q719" s="202"/>
      <c r="R719" s="202"/>
      <c r="S719" s="202"/>
      <c r="T719" s="203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197" t="s">
        <v>248</v>
      </c>
      <c r="AU719" s="197" t="s">
        <v>86</v>
      </c>
      <c r="AV719" s="14" t="s">
        <v>86</v>
      </c>
      <c r="AW719" s="14" t="s">
        <v>33</v>
      </c>
      <c r="AX719" s="14" t="s">
        <v>73</v>
      </c>
      <c r="AY719" s="197" t="s">
        <v>239</v>
      </c>
    </row>
    <row r="720" s="16" customFormat="1">
      <c r="A720" s="16"/>
      <c r="B720" s="239"/>
      <c r="C720" s="16"/>
      <c r="D720" s="189" t="s">
        <v>248</v>
      </c>
      <c r="E720" s="240" t="s">
        <v>3</v>
      </c>
      <c r="F720" s="241" t="s">
        <v>695</v>
      </c>
      <c r="G720" s="16"/>
      <c r="H720" s="242">
        <v>302.60000000000002</v>
      </c>
      <c r="I720" s="243"/>
      <c r="J720" s="16"/>
      <c r="K720" s="16"/>
      <c r="L720" s="239"/>
      <c r="M720" s="244"/>
      <c r="N720" s="245"/>
      <c r="O720" s="245"/>
      <c r="P720" s="245"/>
      <c r="Q720" s="245"/>
      <c r="R720" s="245"/>
      <c r="S720" s="245"/>
      <c r="T720" s="24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T720" s="240" t="s">
        <v>248</v>
      </c>
      <c r="AU720" s="240" t="s">
        <v>86</v>
      </c>
      <c r="AV720" s="16" t="s">
        <v>117</v>
      </c>
      <c r="AW720" s="16" t="s">
        <v>33</v>
      </c>
      <c r="AX720" s="16" t="s">
        <v>73</v>
      </c>
      <c r="AY720" s="240" t="s">
        <v>239</v>
      </c>
    </row>
    <row r="721" s="15" customFormat="1">
      <c r="A721" s="15"/>
      <c r="B721" s="204"/>
      <c r="C721" s="15"/>
      <c r="D721" s="189" t="s">
        <v>248</v>
      </c>
      <c r="E721" s="205" t="s">
        <v>3</v>
      </c>
      <c r="F721" s="206" t="s">
        <v>251</v>
      </c>
      <c r="G721" s="15"/>
      <c r="H721" s="207">
        <v>829.32000000000005</v>
      </c>
      <c r="I721" s="208"/>
      <c r="J721" s="15"/>
      <c r="K721" s="15"/>
      <c r="L721" s="204"/>
      <c r="M721" s="209"/>
      <c r="N721" s="210"/>
      <c r="O721" s="210"/>
      <c r="P721" s="210"/>
      <c r="Q721" s="210"/>
      <c r="R721" s="210"/>
      <c r="S721" s="210"/>
      <c r="T721" s="211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T721" s="205" t="s">
        <v>248</v>
      </c>
      <c r="AU721" s="205" t="s">
        <v>86</v>
      </c>
      <c r="AV721" s="15" t="s">
        <v>246</v>
      </c>
      <c r="AW721" s="15" t="s">
        <v>33</v>
      </c>
      <c r="AX721" s="15" t="s">
        <v>80</v>
      </c>
      <c r="AY721" s="205" t="s">
        <v>239</v>
      </c>
    </row>
    <row r="722" s="2" customFormat="1">
      <c r="A722" s="39"/>
      <c r="B722" s="174"/>
      <c r="C722" s="212" t="s">
        <v>1163</v>
      </c>
      <c r="D722" s="212" t="s">
        <v>294</v>
      </c>
      <c r="E722" s="213" t="s">
        <v>1164</v>
      </c>
      <c r="F722" s="214" t="s">
        <v>1165</v>
      </c>
      <c r="G722" s="215" t="s">
        <v>326</v>
      </c>
      <c r="H722" s="216">
        <v>553.05600000000004</v>
      </c>
      <c r="I722" s="217"/>
      <c r="J722" s="218">
        <f>ROUND(I722*H722,2)</f>
        <v>0</v>
      </c>
      <c r="K722" s="214" t="s">
        <v>245</v>
      </c>
      <c r="L722" s="219"/>
      <c r="M722" s="220" t="s">
        <v>3</v>
      </c>
      <c r="N722" s="221" t="s">
        <v>45</v>
      </c>
      <c r="O722" s="73"/>
      <c r="P722" s="184">
        <f>O722*H722</f>
        <v>0</v>
      </c>
      <c r="Q722" s="184">
        <v>0.00072000000000000005</v>
      </c>
      <c r="R722" s="184">
        <f>Q722*H722</f>
        <v>0.39820032000000005</v>
      </c>
      <c r="S722" s="184">
        <v>0</v>
      </c>
      <c r="T722" s="185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186" t="s">
        <v>287</v>
      </c>
      <c r="AT722" s="186" t="s">
        <v>294</v>
      </c>
      <c r="AU722" s="186" t="s">
        <v>86</v>
      </c>
      <c r="AY722" s="20" t="s">
        <v>239</v>
      </c>
      <c r="BE722" s="187">
        <f>IF(N722="základní",J722,0)</f>
        <v>0</v>
      </c>
      <c r="BF722" s="187">
        <f>IF(N722="snížená",J722,0)</f>
        <v>0</v>
      </c>
      <c r="BG722" s="187">
        <f>IF(N722="zákl. přenesená",J722,0)</f>
        <v>0</v>
      </c>
      <c r="BH722" s="187">
        <f>IF(N722="sníž. přenesená",J722,0)</f>
        <v>0</v>
      </c>
      <c r="BI722" s="187">
        <f>IF(N722="nulová",J722,0)</f>
        <v>0</v>
      </c>
      <c r="BJ722" s="20" t="s">
        <v>86</v>
      </c>
      <c r="BK722" s="187">
        <f>ROUND(I722*H722,2)</f>
        <v>0</v>
      </c>
      <c r="BL722" s="20" t="s">
        <v>246</v>
      </c>
      <c r="BM722" s="186" t="s">
        <v>1166</v>
      </c>
    </row>
    <row r="723" s="14" customFormat="1">
      <c r="A723" s="14"/>
      <c r="B723" s="196"/>
      <c r="C723" s="14"/>
      <c r="D723" s="189" t="s">
        <v>248</v>
      </c>
      <c r="E723" s="197" t="s">
        <v>3</v>
      </c>
      <c r="F723" s="198" t="s">
        <v>1167</v>
      </c>
      <c r="G723" s="14"/>
      <c r="H723" s="199">
        <v>526.72000000000003</v>
      </c>
      <c r="I723" s="200"/>
      <c r="J723" s="14"/>
      <c r="K723" s="14"/>
      <c r="L723" s="196"/>
      <c r="M723" s="201"/>
      <c r="N723" s="202"/>
      <c r="O723" s="202"/>
      <c r="P723" s="202"/>
      <c r="Q723" s="202"/>
      <c r="R723" s="202"/>
      <c r="S723" s="202"/>
      <c r="T723" s="203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197" t="s">
        <v>248</v>
      </c>
      <c r="AU723" s="197" t="s">
        <v>86</v>
      </c>
      <c r="AV723" s="14" t="s">
        <v>86</v>
      </c>
      <c r="AW723" s="14" t="s">
        <v>33</v>
      </c>
      <c r="AX723" s="14" t="s">
        <v>73</v>
      </c>
      <c r="AY723" s="197" t="s">
        <v>239</v>
      </c>
    </row>
    <row r="724" s="15" customFormat="1">
      <c r="A724" s="15"/>
      <c r="B724" s="204"/>
      <c r="C724" s="15"/>
      <c r="D724" s="189" t="s">
        <v>248</v>
      </c>
      <c r="E724" s="205" t="s">
        <v>3</v>
      </c>
      <c r="F724" s="206" t="s">
        <v>251</v>
      </c>
      <c r="G724" s="15"/>
      <c r="H724" s="207">
        <v>526.72000000000003</v>
      </c>
      <c r="I724" s="208"/>
      <c r="J724" s="15"/>
      <c r="K724" s="15"/>
      <c r="L724" s="204"/>
      <c r="M724" s="209"/>
      <c r="N724" s="210"/>
      <c r="O724" s="210"/>
      <c r="P724" s="210"/>
      <c r="Q724" s="210"/>
      <c r="R724" s="210"/>
      <c r="S724" s="210"/>
      <c r="T724" s="211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05" t="s">
        <v>248</v>
      </c>
      <c r="AU724" s="205" t="s">
        <v>86</v>
      </c>
      <c r="AV724" s="15" t="s">
        <v>246</v>
      </c>
      <c r="AW724" s="15" t="s">
        <v>33</v>
      </c>
      <c r="AX724" s="15" t="s">
        <v>80</v>
      </c>
      <c r="AY724" s="205" t="s">
        <v>239</v>
      </c>
    </row>
    <row r="725" s="14" customFormat="1">
      <c r="A725" s="14"/>
      <c r="B725" s="196"/>
      <c r="C725" s="14"/>
      <c r="D725" s="189" t="s">
        <v>248</v>
      </c>
      <c r="E725" s="14"/>
      <c r="F725" s="198" t="s">
        <v>1168</v>
      </c>
      <c r="G725" s="14"/>
      <c r="H725" s="199">
        <v>553.05600000000004</v>
      </c>
      <c r="I725" s="200"/>
      <c r="J725" s="14"/>
      <c r="K725" s="14"/>
      <c r="L725" s="196"/>
      <c r="M725" s="201"/>
      <c r="N725" s="202"/>
      <c r="O725" s="202"/>
      <c r="P725" s="202"/>
      <c r="Q725" s="202"/>
      <c r="R725" s="202"/>
      <c r="S725" s="202"/>
      <c r="T725" s="203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197" t="s">
        <v>248</v>
      </c>
      <c r="AU725" s="197" t="s">
        <v>86</v>
      </c>
      <c r="AV725" s="14" t="s">
        <v>86</v>
      </c>
      <c r="AW725" s="14" t="s">
        <v>4</v>
      </c>
      <c r="AX725" s="14" t="s">
        <v>80</v>
      </c>
      <c r="AY725" s="197" t="s">
        <v>239</v>
      </c>
    </row>
    <row r="726" s="2" customFormat="1">
      <c r="A726" s="39"/>
      <c r="B726" s="174"/>
      <c r="C726" s="212" t="s">
        <v>1169</v>
      </c>
      <c r="D726" s="212" t="s">
        <v>294</v>
      </c>
      <c r="E726" s="213" t="s">
        <v>1170</v>
      </c>
      <c r="F726" s="214" t="s">
        <v>1171</v>
      </c>
      <c r="G726" s="215" t="s">
        <v>326</v>
      </c>
      <c r="H726" s="216">
        <v>317.73000000000002</v>
      </c>
      <c r="I726" s="217"/>
      <c r="J726" s="218">
        <f>ROUND(I726*H726,2)</f>
        <v>0</v>
      </c>
      <c r="K726" s="214" t="s">
        <v>245</v>
      </c>
      <c r="L726" s="219"/>
      <c r="M726" s="220" t="s">
        <v>3</v>
      </c>
      <c r="N726" s="221" t="s">
        <v>45</v>
      </c>
      <c r="O726" s="73"/>
      <c r="P726" s="184">
        <f>O726*H726</f>
        <v>0</v>
      </c>
      <c r="Q726" s="184">
        <v>0.00032000000000000003</v>
      </c>
      <c r="R726" s="184">
        <f>Q726*H726</f>
        <v>0.10167360000000002</v>
      </c>
      <c r="S726" s="184">
        <v>0</v>
      </c>
      <c r="T726" s="185">
        <f>S726*H726</f>
        <v>0</v>
      </c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R726" s="186" t="s">
        <v>287</v>
      </c>
      <c r="AT726" s="186" t="s">
        <v>294</v>
      </c>
      <c r="AU726" s="186" t="s">
        <v>86</v>
      </c>
      <c r="AY726" s="20" t="s">
        <v>239</v>
      </c>
      <c r="BE726" s="187">
        <f>IF(N726="základní",J726,0)</f>
        <v>0</v>
      </c>
      <c r="BF726" s="187">
        <f>IF(N726="snížená",J726,0)</f>
        <v>0</v>
      </c>
      <c r="BG726" s="187">
        <f>IF(N726="zákl. přenesená",J726,0)</f>
        <v>0</v>
      </c>
      <c r="BH726" s="187">
        <f>IF(N726="sníž. přenesená",J726,0)</f>
        <v>0</v>
      </c>
      <c r="BI726" s="187">
        <f>IF(N726="nulová",J726,0)</f>
        <v>0</v>
      </c>
      <c r="BJ726" s="20" t="s">
        <v>86</v>
      </c>
      <c r="BK726" s="187">
        <f>ROUND(I726*H726,2)</f>
        <v>0</v>
      </c>
      <c r="BL726" s="20" t="s">
        <v>246</v>
      </c>
      <c r="BM726" s="186" t="s">
        <v>1172</v>
      </c>
    </row>
    <row r="727" s="14" customFormat="1">
      <c r="A727" s="14"/>
      <c r="B727" s="196"/>
      <c r="C727" s="14"/>
      <c r="D727" s="189" t="s">
        <v>248</v>
      </c>
      <c r="E727" s="197" t="s">
        <v>3</v>
      </c>
      <c r="F727" s="198" t="s">
        <v>1173</v>
      </c>
      <c r="G727" s="14"/>
      <c r="H727" s="199">
        <v>302.60000000000002</v>
      </c>
      <c r="I727" s="200"/>
      <c r="J727" s="14"/>
      <c r="K727" s="14"/>
      <c r="L727" s="196"/>
      <c r="M727" s="201"/>
      <c r="N727" s="202"/>
      <c r="O727" s="202"/>
      <c r="P727" s="202"/>
      <c r="Q727" s="202"/>
      <c r="R727" s="202"/>
      <c r="S727" s="202"/>
      <c r="T727" s="203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197" t="s">
        <v>248</v>
      </c>
      <c r="AU727" s="197" t="s">
        <v>86</v>
      </c>
      <c r="AV727" s="14" t="s">
        <v>86</v>
      </c>
      <c r="AW727" s="14" t="s">
        <v>33</v>
      </c>
      <c r="AX727" s="14" t="s">
        <v>73</v>
      </c>
      <c r="AY727" s="197" t="s">
        <v>239</v>
      </c>
    </row>
    <row r="728" s="15" customFormat="1">
      <c r="A728" s="15"/>
      <c r="B728" s="204"/>
      <c r="C728" s="15"/>
      <c r="D728" s="189" t="s">
        <v>248</v>
      </c>
      <c r="E728" s="205" t="s">
        <v>3</v>
      </c>
      <c r="F728" s="206" t="s">
        <v>251</v>
      </c>
      <c r="G728" s="15"/>
      <c r="H728" s="207">
        <v>302.60000000000002</v>
      </c>
      <c r="I728" s="208"/>
      <c r="J728" s="15"/>
      <c r="K728" s="15"/>
      <c r="L728" s="204"/>
      <c r="M728" s="209"/>
      <c r="N728" s="210"/>
      <c r="O728" s="210"/>
      <c r="P728" s="210"/>
      <c r="Q728" s="210"/>
      <c r="R728" s="210"/>
      <c r="S728" s="210"/>
      <c r="T728" s="211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05" t="s">
        <v>248</v>
      </c>
      <c r="AU728" s="205" t="s">
        <v>86</v>
      </c>
      <c r="AV728" s="15" t="s">
        <v>246</v>
      </c>
      <c r="AW728" s="15" t="s">
        <v>33</v>
      </c>
      <c r="AX728" s="15" t="s">
        <v>80</v>
      </c>
      <c r="AY728" s="205" t="s">
        <v>239</v>
      </c>
    </row>
    <row r="729" s="14" customFormat="1">
      <c r="A729" s="14"/>
      <c r="B729" s="196"/>
      <c r="C729" s="14"/>
      <c r="D729" s="189" t="s">
        <v>248</v>
      </c>
      <c r="E729" s="14"/>
      <c r="F729" s="198" t="s">
        <v>1174</v>
      </c>
      <c r="G729" s="14"/>
      <c r="H729" s="199">
        <v>317.73000000000002</v>
      </c>
      <c r="I729" s="200"/>
      <c r="J729" s="14"/>
      <c r="K729" s="14"/>
      <c r="L729" s="196"/>
      <c r="M729" s="201"/>
      <c r="N729" s="202"/>
      <c r="O729" s="202"/>
      <c r="P729" s="202"/>
      <c r="Q729" s="202"/>
      <c r="R729" s="202"/>
      <c r="S729" s="202"/>
      <c r="T729" s="203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197" t="s">
        <v>248</v>
      </c>
      <c r="AU729" s="197" t="s">
        <v>86</v>
      </c>
      <c r="AV729" s="14" t="s">
        <v>86</v>
      </c>
      <c r="AW729" s="14" t="s">
        <v>4</v>
      </c>
      <c r="AX729" s="14" t="s">
        <v>80</v>
      </c>
      <c r="AY729" s="197" t="s">
        <v>239</v>
      </c>
    </row>
    <row r="730" s="2" customFormat="1">
      <c r="A730" s="39"/>
      <c r="B730" s="174"/>
      <c r="C730" s="175" t="s">
        <v>1175</v>
      </c>
      <c r="D730" s="175" t="s">
        <v>241</v>
      </c>
      <c r="E730" s="176" t="s">
        <v>1176</v>
      </c>
      <c r="F730" s="177" t="s">
        <v>1177</v>
      </c>
      <c r="G730" s="178" t="s">
        <v>244</v>
      </c>
      <c r="H730" s="179">
        <v>24.207999999999998</v>
      </c>
      <c r="I730" s="180"/>
      <c r="J730" s="181">
        <f>ROUND(I730*H730,2)</f>
        <v>0</v>
      </c>
      <c r="K730" s="177" t="s">
        <v>245</v>
      </c>
      <c r="L730" s="40"/>
      <c r="M730" s="182" t="s">
        <v>3</v>
      </c>
      <c r="N730" s="183" t="s">
        <v>45</v>
      </c>
      <c r="O730" s="73"/>
      <c r="P730" s="184">
        <f>O730*H730</f>
        <v>0</v>
      </c>
      <c r="Q730" s="184">
        <v>0.0036800000000000001</v>
      </c>
      <c r="R730" s="184">
        <f>Q730*H730</f>
        <v>0.089085440000000002</v>
      </c>
      <c r="S730" s="184">
        <v>0</v>
      </c>
      <c r="T730" s="185">
        <f>S730*H730</f>
        <v>0</v>
      </c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R730" s="186" t="s">
        <v>246</v>
      </c>
      <c r="AT730" s="186" t="s">
        <v>241</v>
      </c>
      <c r="AU730" s="186" t="s">
        <v>86</v>
      </c>
      <c r="AY730" s="20" t="s">
        <v>239</v>
      </c>
      <c r="BE730" s="187">
        <f>IF(N730="základní",J730,0)</f>
        <v>0</v>
      </c>
      <c r="BF730" s="187">
        <f>IF(N730="snížená",J730,0)</f>
        <v>0</v>
      </c>
      <c r="BG730" s="187">
        <f>IF(N730="zákl. přenesená",J730,0)</f>
        <v>0</v>
      </c>
      <c r="BH730" s="187">
        <f>IF(N730="sníž. přenesená",J730,0)</f>
        <v>0</v>
      </c>
      <c r="BI730" s="187">
        <f>IF(N730="nulová",J730,0)</f>
        <v>0</v>
      </c>
      <c r="BJ730" s="20" t="s">
        <v>86</v>
      </c>
      <c r="BK730" s="187">
        <f>ROUND(I730*H730,2)</f>
        <v>0</v>
      </c>
      <c r="BL730" s="20" t="s">
        <v>246</v>
      </c>
      <c r="BM730" s="186" t="s">
        <v>1178</v>
      </c>
    </row>
    <row r="731" s="13" customFormat="1">
      <c r="A731" s="13"/>
      <c r="B731" s="188"/>
      <c r="C731" s="13"/>
      <c r="D731" s="189" t="s">
        <v>248</v>
      </c>
      <c r="E731" s="190" t="s">
        <v>3</v>
      </c>
      <c r="F731" s="191" t="s">
        <v>1065</v>
      </c>
      <c r="G731" s="13"/>
      <c r="H731" s="190" t="s">
        <v>3</v>
      </c>
      <c r="I731" s="192"/>
      <c r="J731" s="13"/>
      <c r="K731" s="13"/>
      <c r="L731" s="188"/>
      <c r="M731" s="193"/>
      <c r="N731" s="194"/>
      <c r="O731" s="194"/>
      <c r="P731" s="194"/>
      <c r="Q731" s="194"/>
      <c r="R731" s="194"/>
      <c r="S731" s="194"/>
      <c r="T731" s="195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190" t="s">
        <v>248</v>
      </c>
      <c r="AU731" s="190" t="s">
        <v>86</v>
      </c>
      <c r="AV731" s="13" t="s">
        <v>80</v>
      </c>
      <c r="AW731" s="13" t="s">
        <v>33</v>
      </c>
      <c r="AX731" s="13" t="s">
        <v>73</v>
      </c>
      <c r="AY731" s="190" t="s">
        <v>239</v>
      </c>
    </row>
    <row r="732" s="14" customFormat="1">
      <c r="A732" s="14"/>
      <c r="B732" s="196"/>
      <c r="C732" s="14"/>
      <c r="D732" s="189" t="s">
        <v>248</v>
      </c>
      <c r="E732" s="197" t="s">
        <v>3</v>
      </c>
      <c r="F732" s="198" t="s">
        <v>1179</v>
      </c>
      <c r="G732" s="14"/>
      <c r="H732" s="199">
        <v>21.821999999999999</v>
      </c>
      <c r="I732" s="200"/>
      <c r="J732" s="14"/>
      <c r="K732" s="14"/>
      <c r="L732" s="196"/>
      <c r="M732" s="201"/>
      <c r="N732" s="202"/>
      <c r="O732" s="202"/>
      <c r="P732" s="202"/>
      <c r="Q732" s="202"/>
      <c r="R732" s="202"/>
      <c r="S732" s="202"/>
      <c r="T732" s="203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197" t="s">
        <v>248</v>
      </c>
      <c r="AU732" s="197" t="s">
        <v>86</v>
      </c>
      <c r="AV732" s="14" t="s">
        <v>86</v>
      </c>
      <c r="AW732" s="14" t="s">
        <v>33</v>
      </c>
      <c r="AX732" s="14" t="s">
        <v>73</v>
      </c>
      <c r="AY732" s="197" t="s">
        <v>239</v>
      </c>
    </row>
    <row r="733" s="14" customFormat="1">
      <c r="A733" s="14"/>
      <c r="B733" s="196"/>
      <c r="C733" s="14"/>
      <c r="D733" s="189" t="s">
        <v>248</v>
      </c>
      <c r="E733" s="197" t="s">
        <v>3</v>
      </c>
      <c r="F733" s="198" t="s">
        <v>1180</v>
      </c>
      <c r="G733" s="14"/>
      <c r="H733" s="199">
        <v>2.3860000000000001</v>
      </c>
      <c r="I733" s="200"/>
      <c r="J733" s="14"/>
      <c r="K733" s="14"/>
      <c r="L733" s="196"/>
      <c r="M733" s="201"/>
      <c r="N733" s="202"/>
      <c r="O733" s="202"/>
      <c r="P733" s="202"/>
      <c r="Q733" s="202"/>
      <c r="R733" s="202"/>
      <c r="S733" s="202"/>
      <c r="T733" s="203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197" t="s">
        <v>248</v>
      </c>
      <c r="AU733" s="197" t="s">
        <v>86</v>
      </c>
      <c r="AV733" s="14" t="s">
        <v>86</v>
      </c>
      <c r="AW733" s="14" t="s">
        <v>33</v>
      </c>
      <c r="AX733" s="14" t="s">
        <v>73</v>
      </c>
      <c r="AY733" s="197" t="s">
        <v>239</v>
      </c>
    </row>
    <row r="734" s="15" customFormat="1">
      <c r="A734" s="15"/>
      <c r="B734" s="204"/>
      <c r="C734" s="15"/>
      <c r="D734" s="189" t="s">
        <v>248</v>
      </c>
      <c r="E734" s="205" t="s">
        <v>3</v>
      </c>
      <c r="F734" s="206" t="s">
        <v>251</v>
      </c>
      <c r="G734" s="15"/>
      <c r="H734" s="207">
        <v>24.207999999999998</v>
      </c>
      <c r="I734" s="208"/>
      <c r="J734" s="15"/>
      <c r="K734" s="15"/>
      <c r="L734" s="204"/>
      <c r="M734" s="209"/>
      <c r="N734" s="210"/>
      <c r="O734" s="210"/>
      <c r="P734" s="210"/>
      <c r="Q734" s="210"/>
      <c r="R734" s="210"/>
      <c r="S734" s="210"/>
      <c r="T734" s="211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05" t="s">
        <v>248</v>
      </c>
      <c r="AU734" s="205" t="s">
        <v>86</v>
      </c>
      <c r="AV734" s="15" t="s">
        <v>246</v>
      </c>
      <c r="AW734" s="15" t="s">
        <v>33</v>
      </c>
      <c r="AX734" s="15" t="s">
        <v>80</v>
      </c>
      <c r="AY734" s="205" t="s">
        <v>239</v>
      </c>
    </row>
    <row r="735" s="2" customFormat="1">
      <c r="A735" s="39"/>
      <c r="B735" s="174"/>
      <c r="C735" s="175" t="s">
        <v>1181</v>
      </c>
      <c r="D735" s="175" t="s">
        <v>241</v>
      </c>
      <c r="E735" s="176" t="s">
        <v>1182</v>
      </c>
      <c r="F735" s="177" t="s">
        <v>1183</v>
      </c>
      <c r="G735" s="178" t="s">
        <v>244</v>
      </c>
      <c r="H735" s="179">
        <v>2351.096</v>
      </c>
      <c r="I735" s="180"/>
      <c r="J735" s="181">
        <f>ROUND(I735*H735,2)</f>
        <v>0</v>
      </c>
      <c r="K735" s="177" t="s">
        <v>245</v>
      </c>
      <c r="L735" s="40"/>
      <c r="M735" s="182" t="s">
        <v>3</v>
      </c>
      <c r="N735" s="183" t="s">
        <v>45</v>
      </c>
      <c r="O735" s="73"/>
      <c r="P735" s="184">
        <f>O735*H735</f>
        <v>0</v>
      </c>
      <c r="Q735" s="184">
        <v>0.0016800000000000001</v>
      </c>
      <c r="R735" s="184">
        <f>Q735*H735</f>
        <v>3.9498412800000002</v>
      </c>
      <c r="S735" s="184">
        <v>0</v>
      </c>
      <c r="T735" s="185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186" t="s">
        <v>246</v>
      </c>
      <c r="AT735" s="186" t="s">
        <v>241</v>
      </c>
      <c r="AU735" s="186" t="s">
        <v>86</v>
      </c>
      <c r="AY735" s="20" t="s">
        <v>239</v>
      </c>
      <c r="BE735" s="187">
        <f>IF(N735="základní",J735,0)</f>
        <v>0</v>
      </c>
      <c r="BF735" s="187">
        <f>IF(N735="snížená",J735,0)</f>
        <v>0</v>
      </c>
      <c r="BG735" s="187">
        <f>IF(N735="zákl. přenesená",J735,0)</f>
        <v>0</v>
      </c>
      <c r="BH735" s="187">
        <f>IF(N735="sníž. přenesená",J735,0)</f>
        <v>0</v>
      </c>
      <c r="BI735" s="187">
        <f>IF(N735="nulová",J735,0)</f>
        <v>0</v>
      </c>
      <c r="BJ735" s="20" t="s">
        <v>86</v>
      </c>
      <c r="BK735" s="187">
        <f>ROUND(I735*H735,2)</f>
        <v>0</v>
      </c>
      <c r="BL735" s="20" t="s">
        <v>246</v>
      </c>
      <c r="BM735" s="186" t="s">
        <v>1184</v>
      </c>
    </row>
    <row r="736" s="14" customFormat="1">
      <c r="A736" s="14"/>
      <c r="B736" s="196"/>
      <c r="C736" s="14"/>
      <c r="D736" s="189" t="s">
        <v>248</v>
      </c>
      <c r="E736" s="197" t="s">
        <v>3</v>
      </c>
      <c r="F736" s="198" t="s">
        <v>553</v>
      </c>
      <c r="G736" s="14"/>
      <c r="H736" s="199">
        <v>872.20899999999995</v>
      </c>
      <c r="I736" s="200"/>
      <c r="J736" s="14"/>
      <c r="K736" s="14"/>
      <c r="L736" s="196"/>
      <c r="M736" s="201"/>
      <c r="N736" s="202"/>
      <c r="O736" s="202"/>
      <c r="P736" s="202"/>
      <c r="Q736" s="202"/>
      <c r="R736" s="202"/>
      <c r="S736" s="202"/>
      <c r="T736" s="203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197" t="s">
        <v>248</v>
      </c>
      <c r="AU736" s="197" t="s">
        <v>86</v>
      </c>
      <c r="AV736" s="14" t="s">
        <v>86</v>
      </c>
      <c r="AW736" s="14" t="s">
        <v>33</v>
      </c>
      <c r="AX736" s="14" t="s">
        <v>73</v>
      </c>
      <c r="AY736" s="197" t="s">
        <v>239</v>
      </c>
    </row>
    <row r="737" s="14" customFormat="1">
      <c r="A737" s="14"/>
      <c r="B737" s="196"/>
      <c r="C737" s="14"/>
      <c r="D737" s="189" t="s">
        <v>248</v>
      </c>
      <c r="E737" s="197" t="s">
        <v>3</v>
      </c>
      <c r="F737" s="198" t="s">
        <v>559</v>
      </c>
      <c r="G737" s="14"/>
      <c r="H737" s="199">
        <v>15.300000000000001</v>
      </c>
      <c r="I737" s="200"/>
      <c r="J737" s="14"/>
      <c r="K737" s="14"/>
      <c r="L737" s="196"/>
      <c r="M737" s="201"/>
      <c r="N737" s="202"/>
      <c r="O737" s="202"/>
      <c r="P737" s="202"/>
      <c r="Q737" s="202"/>
      <c r="R737" s="202"/>
      <c r="S737" s="202"/>
      <c r="T737" s="203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197" t="s">
        <v>248</v>
      </c>
      <c r="AU737" s="197" t="s">
        <v>86</v>
      </c>
      <c r="AV737" s="14" t="s">
        <v>86</v>
      </c>
      <c r="AW737" s="14" t="s">
        <v>33</v>
      </c>
      <c r="AX737" s="14" t="s">
        <v>73</v>
      </c>
      <c r="AY737" s="197" t="s">
        <v>239</v>
      </c>
    </row>
    <row r="738" s="14" customFormat="1">
      <c r="A738" s="14"/>
      <c r="B738" s="196"/>
      <c r="C738" s="14"/>
      <c r="D738" s="189" t="s">
        <v>248</v>
      </c>
      <c r="E738" s="197" t="s">
        <v>3</v>
      </c>
      <c r="F738" s="198" t="s">
        <v>565</v>
      </c>
      <c r="G738" s="14"/>
      <c r="H738" s="199">
        <v>88.465999999999994</v>
      </c>
      <c r="I738" s="200"/>
      <c r="J738" s="14"/>
      <c r="K738" s="14"/>
      <c r="L738" s="196"/>
      <c r="M738" s="201"/>
      <c r="N738" s="202"/>
      <c r="O738" s="202"/>
      <c r="P738" s="202"/>
      <c r="Q738" s="202"/>
      <c r="R738" s="202"/>
      <c r="S738" s="202"/>
      <c r="T738" s="203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197" t="s">
        <v>248</v>
      </c>
      <c r="AU738" s="197" t="s">
        <v>86</v>
      </c>
      <c r="AV738" s="14" t="s">
        <v>86</v>
      </c>
      <c r="AW738" s="14" t="s">
        <v>33</v>
      </c>
      <c r="AX738" s="14" t="s">
        <v>73</v>
      </c>
      <c r="AY738" s="197" t="s">
        <v>239</v>
      </c>
    </row>
    <row r="739" s="14" customFormat="1">
      <c r="A739" s="14"/>
      <c r="B739" s="196"/>
      <c r="C739" s="14"/>
      <c r="D739" s="189" t="s">
        <v>248</v>
      </c>
      <c r="E739" s="197" t="s">
        <v>3</v>
      </c>
      <c r="F739" s="198" t="s">
        <v>568</v>
      </c>
      <c r="G739" s="14"/>
      <c r="H739" s="199">
        <v>682.21000000000004</v>
      </c>
      <c r="I739" s="200"/>
      <c r="J739" s="14"/>
      <c r="K739" s="14"/>
      <c r="L739" s="196"/>
      <c r="M739" s="201"/>
      <c r="N739" s="202"/>
      <c r="O739" s="202"/>
      <c r="P739" s="202"/>
      <c r="Q739" s="202"/>
      <c r="R739" s="202"/>
      <c r="S739" s="202"/>
      <c r="T739" s="203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197" t="s">
        <v>248</v>
      </c>
      <c r="AU739" s="197" t="s">
        <v>86</v>
      </c>
      <c r="AV739" s="14" t="s">
        <v>86</v>
      </c>
      <c r="AW739" s="14" t="s">
        <v>33</v>
      </c>
      <c r="AX739" s="14" t="s">
        <v>73</v>
      </c>
      <c r="AY739" s="197" t="s">
        <v>239</v>
      </c>
    </row>
    <row r="740" s="14" customFormat="1">
      <c r="A740" s="14"/>
      <c r="B740" s="196"/>
      <c r="C740" s="14"/>
      <c r="D740" s="189" t="s">
        <v>248</v>
      </c>
      <c r="E740" s="197" t="s">
        <v>3</v>
      </c>
      <c r="F740" s="198" t="s">
        <v>622</v>
      </c>
      <c r="G740" s="14"/>
      <c r="H740" s="199">
        <v>538.01999999999998</v>
      </c>
      <c r="I740" s="200"/>
      <c r="J740" s="14"/>
      <c r="K740" s="14"/>
      <c r="L740" s="196"/>
      <c r="M740" s="201"/>
      <c r="N740" s="202"/>
      <c r="O740" s="202"/>
      <c r="P740" s="202"/>
      <c r="Q740" s="202"/>
      <c r="R740" s="202"/>
      <c r="S740" s="202"/>
      <c r="T740" s="203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197" t="s">
        <v>248</v>
      </c>
      <c r="AU740" s="197" t="s">
        <v>86</v>
      </c>
      <c r="AV740" s="14" t="s">
        <v>86</v>
      </c>
      <c r="AW740" s="14" t="s">
        <v>33</v>
      </c>
      <c r="AX740" s="14" t="s">
        <v>73</v>
      </c>
      <c r="AY740" s="197" t="s">
        <v>239</v>
      </c>
    </row>
    <row r="741" s="16" customFormat="1">
      <c r="A741" s="16"/>
      <c r="B741" s="239"/>
      <c r="C741" s="16"/>
      <c r="D741" s="189" t="s">
        <v>248</v>
      </c>
      <c r="E741" s="240" t="s">
        <v>3</v>
      </c>
      <c r="F741" s="241" t="s">
        <v>695</v>
      </c>
      <c r="G741" s="16"/>
      <c r="H741" s="242">
        <v>2196.2049999999999</v>
      </c>
      <c r="I741" s="243"/>
      <c r="J741" s="16"/>
      <c r="K741" s="16"/>
      <c r="L741" s="239"/>
      <c r="M741" s="244"/>
      <c r="N741" s="245"/>
      <c r="O741" s="245"/>
      <c r="P741" s="245"/>
      <c r="Q741" s="245"/>
      <c r="R741" s="245"/>
      <c r="S741" s="245"/>
      <c r="T741" s="24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T741" s="240" t="s">
        <v>248</v>
      </c>
      <c r="AU741" s="240" t="s">
        <v>86</v>
      </c>
      <c r="AV741" s="16" t="s">
        <v>117</v>
      </c>
      <c r="AW741" s="16" t="s">
        <v>33</v>
      </c>
      <c r="AX741" s="16" t="s">
        <v>73</v>
      </c>
      <c r="AY741" s="240" t="s">
        <v>239</v>
      </c>
    </row>
    <row r="742" s="13" customFormat="1">
      <c r="A742" s="13"/>
      <c r="B742" s="188"/>
      <c r="C742" s="13"/>
      <c r="D742" s="189" t="s">
        <v>248</v>
      </c>
      <c r="E742" s="190" t="s">
        <v>3</v>
      </c>
      <c r="F742" s="191" t="s">
        <v>1037</v>
      </c>
      <c r="G742" s="13"/>
      <c r="H742" s="190" t="s">
        <v>3</v>
      </c>
      <c r="I742" s="192"/>
      <c r="J742" s="13"/>
      <c r="K742" s="13"/>
      <c r="L742" s="188"/>
      <c r="M742" s="193"/>
      <c r="N742" s="194"/>
      <c r="O742" s="194"/>
      <c r="P742" s="194"/>
      <c r="Q742" s="194"/>
      <c r="R742" s="194"/>
      <c r="S742" s="194"/>
      <c r="T742" s="195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190" t="s">
        <v>248</v>
      </c>
      <c r="AU742" s="190" t="s">
        <v>86</v>
      </c>
      <c r="AV742" s="13" t="s">
        <v>80</v>
      </c>
      <c r="AW742" s="13" t="s">
        <v>33</v>
      </c>
      <c r="AX742" s="13" t="s">
        <v>73</v>
      </c>
      <c r="AY742" s="190" t="s">
        <v>239</v>
      </c>
    </row>
    <row r="743" s="14" customFormat="1">
      <c r="A743" s="14"/>
      <c r="B743" s="196"/>
      <c r="C743" s="14"/>
      <c r="D743" s="189" t="s">
        <v>248</v>
      </c>
      <c r="E743" s="197" t="s">
        <v>3</v>
      </c>
      <c r="F743" s="198" t="s">
        <v>1038</v>
      </c>
      <c r="G743" s="14"/>
      <c r="H743" s="199">
        <v>2.8399999999999999</v>
      </c>
      <c r="I743" s="200"/>
      <c r="J743" s="14"/>
      <c r="K743" s="14"/>
      <c r="L743" s="196"/>
      <c r="M743" s="201"/>
      <c r="N743" s="202"/>
      <c r="O743" s="202"/>
      <c r="P743" s="202"/>
      <c r="Q743" s="202"/>
      <c r="R743" s="202"/>
      <c r="S743" s="202"/>
      <c r="T743" s="203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197" t="s">
        <v>248</v>
      </c>
      <c r="AU743" s="197" t="s">
        <v>86</v>
      </c>
      <c r="AV743" s="14" t="s">
        <v>86</v>
      </c>
      <c r="AW743" s="14" t="s">
        <v>33</v>
      </c>
      <c r="AX743" s="14" t="s">
        <v>73</v>
      </c>
      <c r="AY743" s="197" t="s">
        <v>239</v>
      </c>
    </row>
    <row r="744" s="14" customFormat="1">
      <c r="A744" s="14"/>
      <c r="B744" s="196"/>
      <c r="C744" s="14"/>
      <c r="D744" s="189" t="s">
        <v>248</v>
      </c>
      <c r="E744" s="197" t="s">
        <v>3</v>
      </c>
      <c r="F744" s="198" t="s">
        <v>1039</v>
      </c>
      <c r="G744" s="14"/>
      <c r="H744" s="199">
        <v>57.719999999999999</v>
      </c>
      <c r="I744" s="200"/>
      <c r="J744" s="14"/>
      <c r="K744" s="14"/>
      <c r="L744" s="196"/>
      <c r="M744" s="201"/>
      <c r="N744" s="202"/>
      <c r="O744" s="202"/>
      <c r="P744" s="202"/>
      <c r="Q744" s="202"/>
      <c r="R744" s="202"/>
      <c r="S744" s="202"/>
      <c r="T744" s="203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197" t="s">
        <v>248</v>
      </c>
      <c r="AU744" s="197" t="s">
        <v>86</v>
      </c>
      <c r="AV744" s="14" t="s">
        <v>86</v>
      </c>
      <c r="AW744" s="14" t="s">
        <v>33</v>
      </c>
      <c r="AX744" s="14" t="s">
        <v>73</v>
      </c>
      <c r="AY744" s="197" t="s">
        <v>239</v>
      </c>
    </row>
    <row r="745" s="14" customFormat="1">
      <c r="A745" s="14"/>
      <c r="B745" s="196"/>
      <c r="C745" s="14"/>
      <c r="D745" s="189" t="s">
        <v>248</v>
      </c>
      <c r="E745" s="197" t="s">
        <v>3</v>
      </c>
      <c r="F745" s="198" t="s">
        <v>1040</v>
      </c>
      <c r="G745" s="14"/>
      <c r="H745" s="199">
        <v>1.1299999999999999</v>
      </c>
      <c r="I745" s="200"/>
      <c r="J745" s="14"/>
      <c r="K745" s="14"/>
      <c r="L745" s="196"/>
      <c r="M745" s="201"/>
      <c r="N745" s="202"/>
      <c r="O745" s="202"/>
      <c r="P745" s="202"/>
      <c r="Q745" s="202"/>
      <c r="R745" s="202"/>
      <c r="S745" s="202"/>
      <c r="T745" s="203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197" t="s">
        <v>248</v>
      </c>
      <c r="AU745" s="197" t="s">
        <v>86</v>
      </c>
      <c r="AV745" s="14" t="s">
        <v>86</v>
      </c>
      <c r="AW745" s="14" t="s">
        <v>33</v>
      </c>
      <c r="AX745" s="14" t="s">
        <v>73</v>
      </c>
      <c r="AY745" s="197" t="s">
        <v>239</v>
      </c>
    </row>
    <row r="746" s="16" customFormat="1">
      <c r="A746" s="16"/>
      <c r="B746" s="239"/>
      <c r="C746" s="16"/>
      <c r="D746" s="189" t="s">
        <v>248</v>
      </c>
      <c r="E746" s="240" t="s">
        <v>3</v>
      </c>
      <c r="F746" s="241" t="s">
        <v>695</v>
      </c>
      <c r="G746" s="16"/>
      <c r="H746" s="242">
        <v>61.690000000000005</v>
      </c>
      <c r="I746" s="243"/>
      <c r="J746" s="16"/>
      <c r="K746" s="16"/>
      <c r="L746" s="239"/>
      <c r="M746" s="244"/>
      <c r="N746" s="245"/>
      <c r="O746" s="245"/>
      <c r="P746" s="245"/>
      <c r="Q746" s="245"/>
      <c r="R746" s="245"/>
      <c r="S746" s="245"/>
      <c r="T746" s="24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T746" s="240" t="s">
        <v>248</v>
      </c>
      <c r="AU746" s="240" t="s">
        <v>86</v>
      </c>
      <c r="AV746" s="16" t="s">
        <v>117</v>
      </c>
      <c r="AW746" s="16" t="s">
        <v>33</v>
      </c>
      <c r="AX746" s="16" t="s">
        <v>73</v>
      </c>
      <c r="AY746" s="240" t="s">
        <v>239</v>
      </c>
    </row>
    <row r="747" s="13" customFormat="1">
      <c r="A747" s="13"/>
      <c r="B747" s="188"/>
      <c r="C747" s="13"/>
      <c r="D747" s="189" t="s">
        <v>248</v>
      </c>
      <c r="E747" s="190" t="s">
        <v>3</v>
      </c>
      <c r="F747" s="191" t="s">
        <v>1065</v>
      </c>
      <c r="G747" s="13"/>
      <c r="H747" s="190" t="s">
        <v>3</v>
      </c>
      <c r="I747" s="192"/>
      <c r="J747" s="13"/>
      <c r="K747" s="13"/>
      <c r="L747" s="188"/>
      <c r="M747" s="193"/>
      <c r="N747" s="194"/>
      <c r="O747" s="194"/>
      <c r="P747" s="194"/>
      <c r="Q747" s="194"/>
      <c r="R747" s="194"/>
      <c r="S747" s="194"/>
      <c r="T747" s="195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190" t="s">
        <v>248</v>
      </c>
      <c r="AU747" s="190" t="s">
        <v>86</v>
      </c>
      <c r="AV747" s="13" t="s">
        <v>80</v>
      </c>
      <c r="AW747" s="13" t="s">
        <v>33</v>
      </c>
      <c r="AX747" s="13" t="s">
        <v>73</v>
      </c>
      <c r="AY747" s="190" t="s">
        <v>239</v>
      </c>
    </row>
    <row r="748" s="14" customFormat="1">
      <c r="A748" s="14"/>
      <c r="B748" s="196"/>
      <c r="C748" s="14"/>
      <c r="D748" s="189" t="s">
        <v>248</v>
      </c>
      <c r="E748" s="197" t="s">
        <v>3</v>
      </c>
      <c r="F748" s="198" t="s">
        <v>1185</v>
      </c>
      <c r="G748" s="14"/>
      <c r="H748" s="199">
        <v>84.016000000000005</v>
      </c>
      <c r="I748" s="200"/>
      <c r="J748" s="14"/>
      <c r="K748" s="14"/>
      <c r="L748" s="196"/>
      <c r="M748" s="201"/>
      <c r="N748" s="202"/>
      <c r="O748" s="202"/>
      <c r="P748" s="202"/>
      <c r="Q748" s="202"/>
      <c r="R748" s="202"/>
      <c r="S748" s="202"/>
      <c r="T748" s="203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197" t="s">
        <v>248</v>
      </c>
      <c r="AU748" s="197" t="s">
        <v>86</v>
      </c>
      <c r="AV748" s="14" t="s">
        <v>86</v>
      </c>
      <c r="AW748" s="14" t="s">
        <v>33</v>
      </c>
      <c r="AX748" s="14" t="s">
        <v>73</v>
      </c>
      <c r="AY748" s="197" t="s">
        <v>239</v>
      </c>
    </row>
    <row r="749" s="14" customFormat="1">
      <c r="A749" s="14"/>
      <c r="B749" s="196"/>
      <c r="C749" s="14"/>
      <c r="D749" s="189" t="s">
        <v>248</v>
      </c>
      <c r="E749" s="197" t="s">
        <v>3</v>
      </c>
      <c r="F749" s="198" t="s">
        <v>1186</v>
      </c>
      <c r="G749" s="14"/>
      <c r="H749" s="199">
        <v>9.1850000000000005</v>
      </c>
      <c r="I749" s="200"/>
      <c r="J749" s="14"/>
      <c r="K749" s="14"/>
      <c r="L749" s="196"/>
      <c r="M749" s="201"/>
      <c r="N749" s="202"/>
      <c r="O749" s="202"/>
      <c r="P749" s="202"/>
      <c r="Q749" s="202"/>
      <c r="R749" s="202"/>
      <c r="S749" s="202"/>
      <c r="T749" s="203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197" t="s">
        <v>248</v>
      </c>
      <c r="AU749" s="197" t="s">
        <v>86</v>
      </c>
      <c r="AV749" s="14" t="s">
        <v>86</v>
      </c>
      <c r="AW749" s="14" t="s">
        <v>33</v>
      </c>
      <c r="AX749" s="14" t="s">
        <v>73</v>
      </c>
      <c r="AY749" s="197" t="s">
        <v>239</v>
      </c>
    </row>
    <row r="750" s="16" customFormat="1">
      <c r="A750" s="16"/>
      <c r="B750" s="239"/>
      <c r="C750" s="16"/>
      <c r="D750" s="189" t="s">
        <v>248</v>
      </c>
      <c r="E750" s="240" t="s">
        <v>3</v>
      </c>
      <c r="F750" s="241" t="s">
        <v>695</v>
      </c>
      <c r="G750" s="16"/>
      <c r="H750" s="242">
        <v>93.201000000000008</v>
      </c>
      <c r="I750" s="243"/>
      <c r="J750" s="16"/>
      <c r="K750" s="16"/>
      <c r="L750" s="239"/>
      <c r="M750" s="244"/>
      <c r="N750" s="245"/>
      <c r="O750" s="245"/>
      <c r="P750" s="245"/>
      <c r="Q750" s="245"/>
      <c r="R750" s="245"/>
      <c r="S750" s="245"/>
      <c r="T750" s="24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T750" s="240" t="s">
        <v>248</v>
      </c>
      <c r="AU750" s="240" t="s">
        <v>86</v>
      </c>
      <c r="AV750" s="16" t="s">
        <v>117</v>
      </c>
      <c r="AW750" s="16" t="s">
        <v>33</v>
      </c>
      <c r="AX750" s="16" t="s">
        <v>73</v>
      </c>
      <c r="AY750" s="240" t="s">
        <v>239</v>
      </c>
    </row>
    <row r="751" s="15" customFormat="1">
      <c r="A751" s="15"/>
      <c r="B751" s="204"/>
      <c r="C751" s="15"/>
      <c r="D751" s="189" t="s">
        <v>248</v>
      </c>
      <c r="E751" s="205" t="s">
        <v>3</v>
      </c>
      <c r="F751" s="206" t="s">
        <v>251</v>
      </c>
      <c r="G751" s="15"/>
      <c r="H751" s="207">
        <v>2351.096</v>
      </c>
      <c r="I751" s="208"/>
      <c r="J751" s="15"/>
      <c r="K751" s="15"/>
      <c r="L751" s="204"/>
      <c r="M751" s="209"/>
      <c r="N751" s="210"/>
      <c r="O751" s="210"/>
      <c r="P751" s="210"/>
      <c r="Q751" s="210"/>
      <c r="R751" s="210"/>
      <c r="S751" s="210"/>
      <c r="T751" s="211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T751" s="205" t="s">
        <v>248</v>
      </c>
      <c r="AU751" s="205" t="s">
        <v>86</v>
      </c>
      <c r="AV751" s="15" t="s">
        <v>246</v>
      </c>
      <c r="AW751" s="15" t="s">
        <v>33</v>
      </c>
      <c r="AX751" s="15" t="s">
        <v>80</v>
      </c>
      <c r="AY751" s="205" t="s">
        <v>239</v>
      </c>
    </row>
    <row r="752" s="2" customFormat="1">
      <c r="A752" s="39"/>
      <c r="B752" s="174"/>
      <c r="C752" s="175" t="s">
        <v>726</v>
      </c>
      <c r="D752" s="175" t="s">
        <v>241</v>
      </c>
      <c r="E752" s="176" t="s">
        <v>1187</v>
      </c>
      <c r="F752" s="177" t="s">
        <v>1188</v>
      </c>
      <c r="G752" s="178" t="s">
        <v>244</v>
      </c>
      <c r="H752" s="179">
        <v>118.554</v>
      </c>
      <c r="I752" s="180"/>
      <c r="J752" s="181">
        <f>ROUND(I752*H752,2)</f>
        <v>0</v>
      </c>
      <c r="K752" s="177" t="s">
        <v>245</v>
      </c>
      <c r="L752" s="40"/>
      <c r="M752" s="182" t="s">
        <v>3</v>
      </c>
      <c r="N752" s="183" t="s">
        <v>45</v>
      </c>
      <c r="O752" s="73"/>
      <c r="P752" s="184">
        <f>O752*H752</f>
        <v>0</v>
      </c>
      <c r="Q752" s="184">
        <v>0.0026800000000000001</v>
      </c>
      <c r="R752" s="184">
        <f>Q752*H752</f>
        <v>0.31772472000000002</v>
      </c>
      <c r="S752" s="184">
        <v>0</v>
      </c>
      <c r="T752" s="185">
        <f>S752*H752</f>
        <v>0</v>
      </c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R752" s="186" t="s">
        <v>246</v>
      </c>
      <c r="AT752" s="186" t="s">
        <v>241</v>
      </c>
      <c r="AU752" s="186" t="s">
        <v>86</v>
      </c>
      <c r="AY752" s="20" t="s">
        <v>239</v>
      </c>
      <c r="BE752" s="187">
        <f>IF(N752="základní",J752,0)</f>
        <v>0</v>
      </c>
      <c r="BF752" s="187">
        <f>IF(N752="snížená",J752,0)</f>
        <v>0</v>
      </c>
      <c r="BG752" s="187">
        <f>IF(N752="zákl. přenesená",J752,0)</f>
        <v>0</v>
      </c>
      <c r="BH752" s="187">
        <f>IF(N752="sníž. přenesená",J752,0)</f>
        <v>0</v>
      </c>
      <c r="BI752" s="187">
        <f>IF(N752="nulová",J752,0)</f>
        <v>0</v>
      </c>
      <c r="BJ752" s="20" t="s">
        <v>86</v>
      </c>
      <c r="BK752" s="187">
        <f>ROUND(I752*H752,2)</f>
        <v>0</v>
      </c>
      <c r="BL752" s="20" t="s">
        <v>246</v>
      </c>
      <c r="BM752" s="186" t="s">
        <v>1189</v>
      </c>
    </row>
    <row r="753" s="14" customFormat="1">
      <c r="A753" s="14"/>
      <c r="B753" s="196"/>
      <c r="C753" s="14"/>
      <c r="D753" s="189" t="s">
        <v>248</v>
      </c>
      <c r="E753" s="197" t="s">
        <v>3</v>
      </c>
      <c r="F753" s="198" t="s">
        <v>579</v>
      </c>
      <c r="G753" s="14"/>
      <c r="H753" s="199">
        <v>12.544000000000001</v>
      </c>
      <c r="I753" s="200"/>
      <c r="J753" s="14"/>
      <c r="K753" s="14"/>
      <c r="L753" s="196"/>
      <c r="M753" s="201"/>
      <c r="N753" s="202"/>
      <c r="O753" s="202"/>
      <c r="P753" s="202"/>
      <c r="Q753" s="202"/>
      <c r="R753" s="202"/>
      <c r="S753" s="202"/>
      <c r="T753" s="203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197" t="s">
        <v>248</v>
      </c>
      <c r="AU753" s="197" t="s">
        <v>86</v>
      </c>
      <c r="AV753" s="14" t="s">
        <v>86</v>
      </c>
      <c r="AW753" s="14" t="s">
        <v>33</v>
      </c>
      <c r="AX753" s="14" t="s">
        <v>73</v>
      </c>
      <c r="AY753" s="197" t="s">
        <v>239</v>
      </c>
    </row>
    <row r="754" s="14" customFormat="1">
      <c r="A754" s="14"/>
      <c r="B754" s="196"/>
      <c r="C754" s="14"/>
      <c r="D754" s="189" t="s">
        <v>248</v>
      </c>
      <c r="E754" s="197" t="s">
        <v>3</v>
      </c>
      <c r="F754" s="198" t="s">
        <v>582</v>
      </c>
      <c r="G754" s="14"/>
      <c r="H754" s="199">
        <v>48.368000000000002</v>
      </c>
      <c r="I754" s="200"/>
      <c r="J754" s="14"/>
      <c r="K754" s="14"/>
      <c r="L754" s="196"/>
      <c r="M754" s="201"/>
      <c r="N754" s="202"/>
      <c r="O754" s="202"/>
      <c r="P754" s="202"/>
      <c r="Q754" s="202"/>
      <c r="R754" s="202"/>
      <c r="S754" s="202"/>
      <c r="T754" s="203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197" t="s">
        <v>248</v>
      </c>
      <c r="AU754" s="197" t="s">
        <v>86</v>
      </c>
      <c r="AV754" s="14" t="s">
        <v>86</v>
      </c>
      <c r="AW754" s="14" t="s">
        <v>33</v>
      </c>
      <c r="AX754" s="14" t="s">
        <v>73</v>
      </c>
      <c r="AY754" s="197" t="s">
        <v>239</v>
      </c>
    </row>
    <row r="755" s="13" customFormat="1">
      <c r="A755" s="13"/>
      <c r="B755" s="188"/>
      <c r="C755" s="13"/>
      <c r="D755" s="189" t="s">
        <v>248</v>
      </c>
      <c r="E755" s="190" t="s">
        <v>3</v>
      </c>
      <c r="F755" s="191" t="s">
        <v>1190</v>
      </c>
      <c r="G755" s="13"/>
      <c r="H755" s="190" t="s">
        <v>3</v>
      </c>
      <c r="I755" s="192"/>
      <c r="J755" s="13"/>
      <c r="K755" s="13"/>
      <c r="L755" s="188"/>
      <c r="M755" s="193"/>
      <c r="N755" s="194"/>
      <c r="O755" s="194"/>
      <c r="P755" s="194"/>
      <c r="Q755" s="194"/>
      <c r="R755" s="194"/>
      <c r="S755" s="194"/>
      <c r="T755" s="195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0" t="s">
        <v>248</v>
      </c>
      <c r="AU755" s="190" t="s">
        <v>86</v>
      </c>
      <c r="AV755" s="13" t="s">
        <v>80</v>
      </c>
      <c r="AW755" s="13" t="s">
        <v>33</v>
      </c>
      <c r="AX755" s="13" t="s">
        <v>73</v>
      </c>
      <c r="AY755" s="190" t="s">
        <v>239</v>
      </c>
    </row>
    <row r="756" s="14" customFormat="1">
      <c r="A756" s="14"/>
      <c r="B756" s="196"/>
      <c r="C756" s="14"/>
      <c r="D756" s="189" t="s">
        <v>248</v>
      </c>
      <c r="E756" s="197" t="s">
        <v>3</v>
      </c>
      <c r="F756" s="198" t="s">
        <v>1042</v>
      </c>
      <c r="G756" s="14"/>
      <c r="H756" s="199">
        <v>43.530000000000001</v>
      </c>
      <c r="I756" s="200"/>
      <c r="J756" s="14"/>
      <c r="K756" s="14"/>
      <c r="L756" s="196"/>
      <c r="M756" s="201"/>
      <c r="N756" s="202"/>
      <c r="O756" s="202"/>
      <c r="P756" s="202"/>
      <c r="Q756" s="202"/>
      <c r="R756" s="202"/>
      <c r="S756" s="202"/>
      <c r="T756" s="203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197" t="s">
        <v>248</v>
      </c>
      <c r="AU756" s="197" t="s">
        <v>86</v>
      </c>
      <c r="AV756" s="14" t="s">
        <v>86</v>
      </c>
      <c r="AW756" s="14" t="s">
        <v>33</v>
      </c>
      <c r="AX756" s="14" t="s">
        <v>73</v>
      </c>
      <c r="AY756" s="197" t="s">
        <v>239</v>
      </c>
    </row>
    <row r="757" s="14" customFormat="1">
      <c r="A757" s="14"/>
      <c r="B757" s="196"/>
      <c r="C757" s="14"/>
      <c r="D757" s="189" t="s">
        <v>248</v>
      </c>
      <c r="E757" s="197" t="s">
        <v>3</v>
      </c>
      <c r="F757" s="198" t="s">
        <v>1043</v>
      </c>
      <c r="G757" s="14"/>
      <c r="H757" s="199">
        <v>14.112</v>
      </c>
      <c r="I757" s="200"/>
      <c r="J757" s="14"/>
      <c r="K757" s="14"/>
      <c r="L757" s="196"/>
      <c r="M757" s="201"/>
      <c r="N757" s="202"/>
      <c r="O757" s="202"/>
      <c r="P757" s="202"/>
      <c r="Q757" s="202"/>
      <c r="R757" s="202"/>
      <c r="S757" s="202"/>
      <c r="T757" s="203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197" t="s">
        <v>248</v>
      </c>
      <c r="AU757" s="197" t="s">
        <v>86</v>
      </c>
      <c r="AV757" s="14" t="s">
        <v>86</v>
      </c>
      <c r="AW757" s="14" t="s">
        <v>33</v>
      </c>
      <c r="AX757" s="14" t="s">
        <v>73</v>
      </c>
      <c r="AY757" s="197" t="s">
        <v>239</v>
      </c>
    </row>
    <row r="758" s="15" customFormat="1">
      <c r="A758" s="15"/>
      <c r="B758" s="204"/>
      <c r="C758" s="15"/>
      <c r="D758" s="189" t="s">
        <v>248</v>
      </c>
      <c r="E758" s="205" t="s">
        <v>3</v>
      </c>
      <c r="F758" s="206" t="s">
        <v>251</v>
      </c>
      <c r="G758" s="15"/>
      <c r="H758" s="207">
        <v>118.554</v>
      </c>
      <c r="I758" s="208"/>
      <c r="J758" s="15"/>
      <c r="K758" s="15"/>
      <c r="L758" s="204"/>
      <c r="M758" s="209"/>
      <c r="N758" s="210"/>
      <c r="O758" s="210"/>
      <c r="P758" s="210"/>
      <c r="Q758" s="210"/>
      <c r="R758" s="210"/>
      <c r="S758" s="210"/>
      <c r="T758" s="211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05" t="s">
        <v>248</v>
      </c>
      <c r="AU758" s="205" t="s">
        <v>86</v>
      </c>
      <c r="AV758" s="15" t="s">
        <v>246</v>
      </c>
      <c r="AW758" s="15" t="s">
        <v>33</v>
      </c>
      <c r="AX758" s="15" t="s">
        <v>80</v>
      </c>
      <c r="AY758" s="205" t="s">
        <v>239</v>
      </c>
    </row>
    <row r="759" s="2" customFormat="1" ht="33" customHeight="1">
      <c r="A759" s="39"/>
      <c r="B759" s="174"/>
      <c r="C759" s="175" t="s">
        <v>1191</v>
      </c>
      <c r="D759" s="175" t="s">
        <v>241</v>
      </c>
      <c r="E759" s="176" t="s">
        <v>1192</v>
      </c>
      <c r="F759" s="177" t="s">
        <v>1193</v>
      </c>
      <c r="G759" s="178" t="s">
        <v>244</v>
      </c>
      <c r="H759" s="179">
        <v>703.50999999999999</v>
      </c>
      <c r="I759" s="180"/>
      <c r="J759" s="181">
        <f>ROUND(I759*H759,2)</f>
        <v>0</v>
      </c>
      <c r="K759" s="177" t="s">
        <v>460</v>
      </c>
      <c r="L759" s="40"/>
      <c r="M759" s="182" t="s">
        <v>3</v>
      </c>
      <c r="N759" s="183" t="s">
        <v>45</v>
      </c>
      <c r="O759" s="73"/>
      <c r="P759" s="184">
        <f>O759*H759</f>
        <v>0</v>
      </c>
      <c r="Q759" s="184">
        <v>0.037499999999999999</v>
      </c>
      <c r="R759" s="184">
        <f>Q759*H759</f>
        <v>26.381625</v>
      </c>
      <c r="S759" s="184">
        <v>0</v>
      </c>
      <c r="T759" s="185">
        <f>S759*H759</f>
        <v>0</v>
      </c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R759" s="186" t="s">
        <v>246</v>
      </c>
      <c r="AT759" s="186" t="s">
        <v>241</v>
      </c>
      <c r="AU759" s="186" t="s">
        <v>86</v>
      </c>
      <c r="AY759" s="20" t="s">
        <v>239</v>
      </c>
      <c r="BE759" s="187">
        <f>IF(N759="základní",J759,0)</f>
        <v>0</v>
      </c>
      <c r="BF759" s="187">
        <f>IF(N759="snížená",J759,0)</f>
        <v>0</v>
      </c>
      <c r="BG759" s="187">
        <f>IF(N759="zákl. přenesená",J759,0)</f>
        <v>0</v>
      </c>
      <c r="BH759" s="187">
        <f>IF(N759="sníž. přenesená",J759,0)</f>
        <v>0</v>
      </c>
      <c r="BI759" s="187">
        <f>IF(N759="nulová",J759,0)</f>
        <v>0</v>
      </c>
      <c r="BJ759" s="20" t="s">
        <v>86</v>
      </c>
      <c r="BK759" s="187">
        <f>ROUND(I759*H759,2)</f>
        <v>0</v>
      </c>
      <c r="BL759" s="20" t="s">
        <v>246</v>
      </c>
      <c r="BM759" s="186" t="s">
        <v>1194</v>
      </c>
    </row>
    <row r="760" s="14" customFormat="1">
      <c r="A760" s="14"/>
      <c r="B760" s="196"/>
      <c r="C760" s="14"/>
      <c r="D760" s="189" t="s">
        <v>248</v>
      </c>
      <c r="E760" s="197" t="s">
        <v>3</v>
      </c>
      <c r="F760" s="198" t="s">
        <v>1036</v>
      </c>
      <c r="G760" s="14"/>
      <c r="H760" s="199">
        <v>18.719999999999999</v>
      </c>
      <c r="I760" s="200"/>
      <c r="J760" s="14"/>
      <c r="K760" s="14"/>
      <c r="L760" s="196"/>
      <c r="M760" s="201"/>
      <c r="N760" s="202"/>
      <c r="O760" s="202"/>
      <c r="P760" s="202"/>
      <c r="Q760" s="202"/>
      <c r="R760" s="202"/>
      <c r="S760" s="202"/>
      <c r="T760" s="203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197" t="s">
        <v>248</v>
      </c>
      <c r="AU760" s="197" t="s">
        <v>86</v>
      </c>
      <c r="AV760" s="14" t="s">
        <v>86</v>
      </c>
      <c r="AW760" s="14" t="s">
        <v>33</v>
      </c>
      <c r="AX760" s="14" t="s">
        <v>73</v>
      </c>
      <c r="AY760" s="197" t="s">
        <v>239</v>
      </c>
    </row>
    <row r="761" s="14" customFormat="1">
      <c r="A761" s="14"/>
      <c r="B761" s="196"/>
      <c r="C761" s="14"/>
      <c r="D761" s="189" t="s">
        <v>248</v>
      </c>
      <c r="E761" s="197" t="s">
        <v>3</v>
      </c>
      <c r="F761" s="198" t="s">
        <v>572</v>
      </c>
      <c r="G761" s="14"/>
      <c r="H761" s="199">
        <v>316.85000000000002</v>
      </c>
      <c r="I761" s="200"/>
      <c r="J761" s="14"/>
      <c r="K761" s="14"/>
      <c r="L761" s="196"/>
      <c r="M761" s="201"/>
      <c r="N761" s="202"/>
      <c r="O761" s="202"/>
      <c r="P761" s="202"/>
      <c r="Q761" s="202"/>
      <c r="R761" s="202"/>
      <c r="S761" s="202"/>
      <c r="T761" s="203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197" t="s">
        <v>248</v>
      </c>
      <c r="AU761" s="197" t="s">
        <v>86</v>
      </c>
      <c r="AV761" s="14" t="s">
        <v>86</v>
      </c>
      <c r="AW761" s="14" t="s">
        <v>33</v>
      </c>
      <c r="AX761" s="14" t="s">
        <v>73</v>
      </c>
      <c r="AY761" s="197" t="s">
        <v>239</v>
      </c>
    </row>
    <row r="762" s="14" customFormat="1">
      <c r="A762" s="14"/>
      <c r="B762" s="196"/>
      <c r="C762" s="14"/>
      <c r="D762" s="189" t="s">
        <v>248</v>
      </c>
      <c r="E762" s="197" t="s">
        <v>3</v>
      </c>
      <c r="F762" s="198" t="s">
        <v>575</v>
      </c>
      <c r="G762" s="14"/>
      <c r="H762" s="199">
        <v>58.015999999999998</v>
      </c>
      <c r="I762" s="200"/>
      <c r="J762" s="14"/>
      <c r="K762" s="14"/>
      <c r="L762" s="196"/>
      <c r="M762" s="201"/>
      <c r="N762" s="202"/>
      <c r="O762" s="202"/>
      <c r="P762" s="202"/>
      <c r="Q762" s="202"/>
      <c r="R762" s="202"/>
      <c r="S762" s="202"/>
      <c r="T762" s="203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197" t="s">
        <v>248</v>
      </c>
      <c r="AU762" s="197" t="s">
        <v>86</v>
      </c>
      <c r="AV762" s="14" t="s">
        <v>86</v>
      </c>
      <c r="AW762" s="14" t="s">
        <v>33</v>
      </c>
      <c r="AX762" s="14" t="s">
        <v>73</v>
      </c>
      <c r="AY762" s="197" t="s">
        <v>239</v>
      </c>
    </row>
    <row r="763" s="14" customFormat="1">
      <c r="A763" s="14"/>
      <c r="B763" s="196"/>
      <c r="C763" s="14"/>
      <c r="D763" s="189" t="s">
        <v>248</v>
      </c>
      <c r="E763" s="197" t="s">
        <v>3</v>
      </c>
      <c r="F763" s="198" t="s">
        <v>585</v>
      </c>
      <c r="G763" s="14"/>
      <c r="H763" s="199">
        <v>200.25200000000001</v>
      </c>
      <c r="I763" s="200"/>
      <c r="J763" s="14"/>
      <c r="K763" s="14"/>
      <c r="L763" s="196"/>
      <c r="M763" s="201"/>
      <c r="N763" s="202"/>
      <c r="O763" s="202"/>
      <c r="P763" s="202"/>
      <c r="Q763" s="202"/>
      <c r="R763" s="202"/>
      <c r="S763" s="202"/>
      <c r="T763" s="203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197" t="s">
        <v>248</v>
      </c>
      <c r="AU763" s="197" t="s">
        <v>86</v>
      </c>
      <c r="AV763" s="14" t="s">
        <v>86</v>
      </c>
      <c r="AW763" s="14" t="s">
        <v>33</v>
      </c>
      <c r="AX763" s="14" t="s">
        <v>73</v>
      </c>
      <c r="AY763" s="197" t="s">
        <v>239</v>
      </c>
    </row>
    <row r="764" s="16" customFormat="1">
      <c r="A764" s="16"/>
      <c r="B764" s="239"/>
      <c r="C764" s="16"/>
      <c r="D764" s="189" t="s">
        <v>248</v>
      </c>
      <c r="E764" s="240" t="s">
        <v>3</v>
      </c>
      <c r="F764" s="241" t="s">
        <v>695</v>
      </c>
      <c r="G764" s="16"/>
      <c r="H764" s="242">
        <v>593.83799999999997</v>
      </c>
      <c r="I764" s="243"/>
      <c r="J764" s="16"/>
      <c r="K764" s="16"/>
      <c r="L764" s="239"/>
      <c r="M764" s="244"/>
      <c r="N764" s="245"/>
      <c r="O764" s="245"/>
      <c r="P764" s="245"/>
      <c r="Q764" s="245"/>
      <c r="R764" s="245"/>
      <c r="S764" s="245"/>
      <c r="T764" s="24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T764" s="240" t="s">
        <v>248</v>
      </c>
      <c r="AU764" s="240" t="s">
        <v>86</v>
      </c>
      <c r="AV764" s="16" t="s">
        <v>117</v>
      </c>
      <c r="AW764" s="16" t="s">
        <v>33</v>
      </c>
      <c r="AX764" s="16" t="s">
        <v>73</v>
      </c>
      <c r="AY764" s="240" t="s">
        <v>239</v>
      </c>
    </row>
    <row r="765" s="13" customFormat="1">
      <c r="A765" s="13"/>
      <c r="B765" s="188"/>
      <c r="C765" s="13"/>
      <c r="D765" s="189" t="s">
        <v>248</v>
      </c>
      <c r="E765" s="190" t="s">
        <v>3</v>
      </c>
      <c r="F765" s="191" t="s">
        <v>1195</v>
      </c>
      <c r="G765" s="13"/>
      <c r="H765" s="190" t="s">
        <v>3</v>
      </c>
      <c r="I765" s="192"/>
      <c r="J765" s="13"/>
      <c r="K765" s="13"/>
      <c r="L765" s="188"/>
      <c r="M765" s="193"/>
      <c r="N765" s="194"/>
      <c r="O765" s="194"/>
      <c r="P765" s="194"/>
      <c r="Q765" s="194"/>
      <c r="R765" s="194"/>
      <c r="S765" s="194"/>
      <c r="T765" s="195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190" t="s">
        <v>248</v>
      </c>
      <c r="AU765" s="190" t="s">
        <v>86</v>
      </c>
      <c r="AV765" s="13" t="s">
        <v>80</v>
      </c>
      <c r="AW765" s="13" t="s">
        <v>33</v>
      </c>
      <c r="AX765" s="13" t="s">
        <v>73</v>
      </c>
      <c r="AY765" s="190" t="s">
        <v>239</v>
      </c>
    </row>
    <row r="766" s="14" customFormat="1">
      <c r="A766" s="14"/>
      <c r="B766" s="196"/>
      <c r="C766" s="14"/>
      <c r="D766" s="189" t="s">
        <v>248</v>
      </c>
      <c r="E766" s="197" t="s">
        <v>3</v>
      </c>
      <c r="F766" s="198" t="s">
        <v>1196</v>
      </c>
      <c r="G766" s="14"/>
      <c r="H766" s="199">
        <v>107.581</v>
      </c>
      <c r="I766" s="200"/>
      <c r="J766" s="14"/>
      <c r="K766" s="14"/>
      <c r="L766" s="196"/>
      <c r="M766" s="201"/>
      <c r="N766" s="202"/>
      <c r="O766" s="202"/>
      <c r="P766" s="202"/>
      <c r="Q766" s="202"/>
      <c r="R766" s="202"/>
      <c r="S766" s="202"/>
      <c r="T766" s="203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197" t="s">
        <v>248</v>
      </c>
      <c r="AU766" s="197" t="s">
        <v>86</v>
      </c>
      <c r="AV766" s="14" t="s">
        <v>86</v>
      </c>
      <c r="AW766" s="14" t="s">
        <v>33</v>
      </c>
      <c r="AX766" s="14" t="s">
        <v>73</v>
      </c>
      <c r="AY766" s="197" t="s">
        <v>239</v>
      </c>
    </row>
    <row r="767" s="14" customFormat="1">
      <c r="A767" s="14"/>
      <c r="B767" s="196"/>
      <c r="C767" s="14"/>
      <c r="D767" s="189" t="s">
        <v>248</v>
      </c>
      <c r="E767" s="197" t="s">
        <v>3</v>
      </c>
      <c r="F767" s="198" t="s">
        <v>1197</v>
      </c>
      <c r="G767" s="14"/>
      <c r="H767" s="199">
        <v>-16.25</v>
      </c>
      <c r="I767" s="200"/>
      <c r="J767" s="14"/>
      <c r="K767" s="14"/>
      <c r="L767" s="196"/>
      <c r="M767" s="201"/>
      <c r="N767" s="202"/>
      <c r="O767" s="202"/>
      <c r="P767" s="202"/>
      <c r="Q767" s="202"/>
      <c r="R767" s="202"/>
      <c r="S767" s="202"/>
      <c r="T767" s="203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197" t="s">
        <v>248</v>
      </c>
      <c r="AU767" s="197" t="s">
        <v>86</v>
      </c>
      <c r="AV767" s="14" t="s">
        <v>86</v>
      </c>
      <c r="AW767" s="14" t="s">
        <v>33</v>
      </c>
      <c r="AX767" s="14" t="s">
        <v>73</v>
      </c>
      <c r="AY767" s="197" t="s">
        <v>239</v>
      </c>
    </row>
    <row r="768" s="14" customFormat="1">
      <c r="A768" s="14"/>
      <c r="B768" s="196"/>
      <c r="C768" s="14"/>
      <c r="D768" s="189" t="s">
        <v>248</v>
      </c>
      <c r="E768" s="197" t="s">
        <v>3</v>
      </c>
      <c r="F768" s="198" t="s">
        <v>1198</v>
      </c>
      <c r="G768" s="14"/>
      <c r="H768" s="199">
        <v>-16.66</v>
      </c>
      <c r="I768" s="200"/>
      <c r="J768" s="14"/>
      <c r="K768" s="14"/>
      <c r="L768" s="196"/>
      <c r="M768" s="201"/>
      <c r="N768" s="202"/>
      <c r="O768" s="202"/>
      <c r="P768" s="202"/>
      <c r="Q768" s="202"/>
      <c r="R768" s="202"/>
      <c r="S768" s="202"/>
      <c r="T768" s="203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197" t="s">
        <v>248</v>
      </c>
      <c r="AU768" s="197" t="s">
        <v>86</v>
      </c>
      <c r="AV768" s="14" t="s">
        <v>86</v>
      </c>
      <c r="AW768" s="14" t="s">
        <v>33</v>
      </c>
      <c r="AX768" s="14" t="s">
        <v>73</v>
      </c>
      <c r="AY768" s="197" t="s">
        <v>239</v>
      </c>
    </row>
    <row r="769" s="14" customFormat="1">
      <c r="A769" s="14"/>
      <c r="B769" s="196"/>
      <c r="C769" s="14"/>
      <c r="D769" s="189" t="s">
        <v>248</v>
      </c>
      <c r="E769" s="197" t="s">
        <v>3</v>
      </c>
      <c r="F769" s="198" t="s">
        <v>1199</v>
      </c>
      <c r="G769" s="14"/>
      <c r="H769" s="199">
        <v>-14.999000000000001</v>
      </c>
      <c r="I769" s="200"/>
      <c r="J769" s="14"/>
      <c r="K769" s="14"/>
      <c r="L769" s="196"/>
      <c r="M769" s="201"/>
      <c r="N769" s="202"/>
      <c r="O769" s="202"/>
      <c r="P769" s="202"/>
      <c r="Q769" s="202"/>
      <c r="R769" s="202"/>
      <c r="S769" s="202"/>
      <c r="T769" s="203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197" t="s">
        <v>248</v>
      </c>
      <c r="AU769" s="197" t="s">
        <v>86</v>
      </c>
      <c r="AV769" s="14" t="s">
        <v>86</v>
      </c>
      <c r="AW769" s="14" t="s">
        <v>33</v>
      </c>
      <c r="AX769" s="14" t="s">
        <v>73</v>
      </c>
      <c r="AY769" s="197" t="s">
        <v>239</v>
      </c>
    </row>
    <row r="770" s="16" customFormat="1">
      <c r="A770" s="16"/>
      <c r="B770" s="239"/>
      <c r="C770" s="16"/>
      <c r="D770" s="189" t="s">
        <v>248</v>
      </c>
      <c r="E770" s="240" t="s">
        <v>3</v>
      </c>
      <c r="F770" s="241" t="s">
        <v>695</v>
      </c>
      <c r="G770" s="16"/>
      <c r="H770" s="242">
        <v>59.671999999999997</v>
      </c>
      <c r="I770" s="243"/>
      <c r="J770" s="16"/>
      <c r="K770" s="16"/>
      <c r="L770" s="239"/>
      <c r="M770" s="244"/>
      <c r="N770" s="245"/>
      <c r="O770" s="245"/>
      <c r="P770" s="245"/>
      <c r="Q770" s="245"/>
      <c r="R770" s="245"/>
      <c r="S770" s="245"/>
      <c r="T770" s="24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T770" s="240" t="s">
        <v>248</v>
      </c>
      <c r="AU770" s="240" t="s">
        <v>86</v>
      </c>
      <c r="AV770" s="16" t="s">
        <v>117</v>
      </c>
      <c r="AW770" s="16" t="s">
        <v>33</v>
      </c>
      <c r="AX770" s="16" t="s">
        <v>73</v>
      </c>
      <c r="AY770" s="240" t="s">
        <v>239</v>
      </c>
    </row>
    <row r="771" s="13" customFormat="1">
      <c r="A771" s="13"/>
      <c r="B771" s="188"/>
      <c r="C771" s="13"/>
      <c r="D771" s="189" t="s">
        <v>248</v>
      </c>
      <c r="E771" s="190" t="s">
        <v>3</v>
      </c>
      <c r="F771" s="191" t="s">
        <v>1200</v>
      </c>
      <c r="G771" s="13"/>
      <c r="H771" s="190" t="s">
        <v>3</v>
      </c>
      <c r="I771" s="192"/>
      <c r="J771" s="13"/>
      <c r="K771" s="13"/>
      <c r="L771" s="188"/>
      <c r="M771" s="193"/>
      <c r="N771" s="194"/>
      <c r="O771" s="194"/>
      <c r="P771" s="194"/>
      <c r="Q771" s="194"/>
      <c r="R771" s="194"/>
      <c r="S771" s="194"/>
      <c r="T771" s="195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190" t="s">
        <v>248</v>
      </c>
      <c r="AU771" s="190" t="s">
        <v>86</v>
      </c>
      <c r="AV771" s="13" t="s">
        <v>80</v>
      </c>
      <c r="AW771" s="13" t="s">
        <v>33</v>
      </c>
      <c r="AX771" s="13" t="s">
        <v>73</v>
      </c>
      <c r="AY771" s="190" t="s">
        <v>239</v>
      </c>
    </row>
    <row r="772" s="14" customFormat="1">
      <c r="A772" s="14"/>
      <c r="B772" s="196"/>
      <c r="C772" s="14"/>
      <c r="D772" s="189" t="s">
        <v>248</v>
      </c>
      <c r="E772" s="197" t="s">
        <v>3</v>
      </c>
      <c r="F772" s="198" t="s">
        <v>1150</v>
      </c>
      <c r="G772" s="14"/>
      <c r="H772" s="199">
        <v>50</v>
      </c>
      <c r="I772" s="200"/>
      <c r="J772" s="14"/>
      <c r="K772" s="14"/>
      <c r="L772" s="196"/>
      <c r="M772" s="201"/>
      <c r="N772" s="202"/>
      <c r="O772" s="202"/>
      <c r="P772" s="202"/>
      <c r="Q772" s="202"/>
      <c r="R772" s="202"/>
      <c r="S772" s="202"/>
      <c r="T772" s="203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197" t="s">
        <v>248</v>
      </c>
      <c r="AU772" s="197" t="s">
        <v>86</v>
      </c>
      <c r="AV772" s="14" t="s">
        <v>86</v>
      </c>
      <c r="AW772" s="14" t="s">
        <v>33</v>
      </c>
      <c r="AX772" s="14" t="s">
        <v>73</v>
      </c>
      <c r="AY772" s="197" t="s">
        <v>239</v>
      </c>
    </row>
    <row r="773" s="16" customFormat="1">
      <c r="A773" s="16"/>
      <c r="B773" s="239"/>
      <c r="C773" s="16"/>
      <c r="D773" s="189" t="s">
        <v>248</v>
      </c>
      <c r="E773" s="240" t="s">
        <v>3</v>
      </c>
      <c r="F773" s="241" t="s">
        <v>695</v>
      </c>
      <c r="G773" s="16"/>
      <c r="H773" s="242">
        <v>50</v>
      </c>
      <c r="I773" s="243"/>
      <c r="J773" s="16"/>
      <c r="K773" s="16"/>
      <c r="L773" s="239"/>
      <c r="M773" s="244"/>
      <c r="N773" s="245"/>
      <c r="O773" s="245"/>
      <c r="P773" s="245"/>
      <c r="Q773" s="245"/>
      <c r="R773" s="245"/>
      <c r="S773" s="245"/>
      <c r="T773" s="24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T773" s="240" t="s">
        <v>248</v>
      </c>
      <c r="AU773" s="240" t="s">
        <v>86</v>
      </c>
      <c r="AV773" s="16" t="s">
        <v>117</v>
      </c>
      <c r="AW773" s="16" t="s">
        <v>33</v>
      </c>
      <c r="AX773" s="16" t="s">
        <v>73</v>
      </c>
      <c r="AY773" s="240" t="s">
        <v>239</v>
      </c>
    </row>
    <row r="774" s="15" customFormat="1">
      <c r="A774" s="15"/>
      <c r="B774" s="204"/>
      <c r="C774" s="15"/>
      <c r="D774" s="189" t="s">
        <v>248</v>
      </c>
      <c r="E774" s="205" t="s">
        <v>3</v>
      </c>
      <c r="F774" s="206" t="s">
        <v>251</v>
      </c>
      <c r="G774" s="15"/>
      <c r="H774" s="207">
        <v>703.50999999999999</v>
      </c>
      <c r="I774" s="208"/>
      <c r="J774" s="15"/>
      <c r="K774" s="15"/>
      <c r="L774" s="204"/>
      <c r="M774" s="209"/>
      <c r="N774" s="210"/>
      <c r="O774" s="210"/>
      <c r="P774" s="210"/>
      <c r="Q774" s="210"/>
      <c r="R774" s="210"/>
      <c r="S774" s="210"/>
      <c r="T774" s="211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05" t="s">
        <v>248</v>
      </c>
      <c r="AU774" s="205" t="s">
        <v>86</v>
      </c>
      <c r="AV774" s="15" t="s">
        <v>246</v>
      </c>
      <c r="AW774" s="15" t="s">
        <v>33</v>
      </c>
      <c r="AX774" s="15" t="s">
        <v>80</v>
      </c>
      <c r="AY774" s="205" t="s">
        <v>239</v>
      </c>
    </row>
    <row r="775" s="2" customFormat="1">
      <c r="A775" s="39"/>
      <c r="B775" s="174"/>
      <c r="C775" s="175" t="s">
        <v>1201</v>
      </c>
      <c r="D775" s="175" t="s">
        <v>241</v>
      </c>
      <c r="E775" s="176" t="s">
        <v>1202</v>
      </c>
      <c r="F775" s="177" t="s">
        <v>1203</v>
      </c>
      <c r="G775" s="178" t="s">
        <v>244</v>
      </c>
      <c r="H775" s="179">
        <v>770.16999999999996</v>
      </c>
      <c r="I775" s="180"/>
      <c r="J775" s="181">
        <f>ROUND(I775*H775,2)</f>
        <v>0</v>
      </c>
      <c r="K775" s="177" t="s">
        <v>245</v>
      </c>
      <c r="L775" s="40"/>
      <c r="M775" s="182" t="s">
        <v>3</v>
      </c>
      <c r="N775" s="183" t="s">
        <v>45</v>
      </c>
      <c r="O775" s="73"/>
      <c r="P775" s="184">
        <f>O775*H775</f>
        <v>0</v>
      </c>
      <c r="Q775" s="184">
        <v>0</v>
      </c>
      <c r="R775" s="184">
        <f>Q775*H775</f>
        <v>0</v>
      </c>
      <c r="S775" s="184">
        <v>0</v>
      </c>
      <c r="T775" s="185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186" t="s">
        <v>246</v>
      </c>
      <c r="AT775" s="186" t="s">
        <v>241</v>
      </c>
      <c r="AU775" s="186" t="s">
        <v>86</v>
      </c>
      <c r="AY775" s="20" t="s">
        <v>239</v>
      </c>
      <c r="BE775" s="187">
        <f>IF(N775="základní",J775,0)</f>
        <v>0</v>
      </c>
      <c r="BF775" s="187">
        <f>IF(N775="snížená",J775,0)</f>
        <v>0</v>
      </c>
      <c r="BG775" s="187">
        <f>IF(N775="zákl. přenesená",J775,0)</f>
        <v>0</v>
      </c>
      <c r="BH775" s="187">
        <f>IF(N775="sníž. přenesená",J775,0)</f>
        <v>0</v>
      </c>
      <c r="BI775" s="187">
        <f>IF(N775="nulová",J775,0)</f>
        <v>0</v>
      </c>
      <c r="BJ775" s="20" t="s">
        <v>86</v>
      </c>
      <c r="BK775" s="187">
        <f>ROUND(I775*H775,2)</f>
        <v>0</v>
      </c>
      <c r="BL775" s="20" t="s">
        <v>246</v>
      </c>
      <c r="BM775" s="186" t="s">
        <v>1204</v>
      </c>
    </row>
    <row r="776" s="13" customFormat="1">
      <c r="A776" s="13"/>
      <c r="B776" s="188"/>
      <c r="C776" s="13"/>
      <c r="D776" s="189" t="s">
        <v>248</v>
      </c>
      <c r="E776" s="190" t="s">
        <v>3</v>
      </c>
      <c r="F776" s="191" t="s">
        <v>985</v>
      </c>
      <c r="G776" s="13"/>
      <c r="H776" s="190" t="s">
        <v>3</v>
      </c>
      <c r="I776" s="192"/>
      <c r="J776" s="13"/>
      <c r="K776" s="13"/>
      <c r="L776" s="188"/>
      <c r="M776" s="193"/>
      <c r="N776" s="194"/>
      <c r="O776" s="194"/>
      <c r="P776" s="194"/>
      <c r="Q776" s="194"/>
      <c r="R776" s="194"/>
      <c r="S776" s="194"/>
      <c r="T776" s="195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0" t="s">
        <v>248</v>
      </c>
      <c r="AU776" s="190" t="s">
        <v>86</v>
      </c>
      <c r="AV776" s="13" t="s">
        <v>80</v>
      </c>
      <c r="AW776" s="13" t="s">
        <v>33</v>
      </c>
      <c r="AX776" s="13" t="s">
        <v>73</v>
      </c>
      <c r="AY776" s="190" t="s">
        <v>239</v>
      </c>
    </row>
    <row r="777" s="14" customFormat="1">
      <c r="A777" s="14"/>
      <c r="B777" s="196"/>
      <c r="C777" s="14"/>
      <c r="D777" s="189" t="s">
        <v>248</v>
      </c>
      <c r="E777" s="197" t="s">
        <v>3</v>
      </c>
      <c r="F777" s="198" t="s">
        <v>986</v>
      </c>
      <c r="G777" s="14"/>
      <c r="H777" s="199">
        <v>420.17000000000002</v>
      </c>
      <c r="I777" s="200"/>
      <c r="J777" s="14"/>
      <c r="K777" s="14"/>
      <c r="L777" s="196"/>
      <c r="M777" s="201"/>
      <c r="N777" s="202"/>
      <c r="O777" s="202"/>
      <c r="P777" s="202"/>
      <c r="Q777" s="202"/>
      <c r="R777" s="202"/>
      <c r="S777" s="202"/>
      <c r="T777" s="203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197" t="s">
        <v>248</v>
      </c>
      <c r="AU777" s="197" t="s">
        <v>86</v>
      </c>
      <c r="AV777" s="14" t="s">
        <v>86</v>
      </c>
      <c r="AW777" s="14" t="s">
        <v>33</v>
      </c>
      <c r="AX777" s="14" t="s">
        <v>73</v>
      </c>
      <c r="AY777" s="197" t="s">
        <v>239</v>
      </c>
    </row>
    <row r="778" s="13" customFormat="1">
      <c r="A778" s="13"/>
      <c r="B778" s="188"/>
      <c r="C778" s="13"/>
      <c r="D778" s="189" t="s">
        <v>248</v>
      </c>
      <c r="E778" s="190" t="s">
        <v>3</v>
      </c>
      <c r="F778" s="191" t="s">
        <v>1205</v>
      </c>
      <c r="G778" s="13"/>
      <c r="H778" s="190" t="s">
        <v>3</v>
      </c>
      <c r="I778" s="192"/>
      <c r="J778" s="13"/>
      <c r="K778" s="13"/>
      <c r="L778" s="188"/>
      <c r="M778" s="193"/>
      <c r="N778" s="194"/>
      <c r="O778" s="194"/>
      <c r="P778" s="194"/>
      <c r="Q778" s="194"/>
      <c r="R778" s="194"/>
      <c r="S778" s="194"/>
      <c r="T778" s="195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190" t="s">
        <v>248</v>
      </c>
      <c r="AU778" s="190" t="s">
        <v>86</v>
      </c>
      <c r="AV778" s="13" t="s">
        <v>80</v>
      </c>
      <c r="AW778" s="13" t="s">
        <v>33</v>
      </c>
      <c r="AX778" s="13" t="s">
        <v>73</v>
      </c>
      <c r="AY778" s="190" t="s">
        <v>239</v>
      </c>
    </row>
    <row r="779" s="14" customFormat="1">
      <c r="A779" s="14"/>
      <c r="B779" s="196"/>
      <c r="C779" s="14"/>
      <c r="D779" s="189" t="s">
        <v>248</v>
      </c>
      <c r="E779" s="197" t="s">
        <v>3</v>
      </c>
      <c r="F779" s="198" t="s">
        <v>1206</v>
      </c>
      <c r="G779" s="14"/>
      <c r="H779" s="199">
        <v>350</v>
      </c>
      <c r="I779" s="200"/>
      <c r="J779" s="14"/>
      <c r="K779" s="14"/>
      <c r="L779" s="196"/>
      <c r="M779" s="201"/>
      <c r="N779" s="202"/>
      <c r="O779" s="202"/>
      <c r="P779" s="202"/>
      <c r="Q779" s="202"/>
      <c r="R779" s="202"/>
      <c r="S779" s="202"/>
      <c r="T779" s="203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197" t="s">
        <v>248</v>
      </c>
      <c r="AU779" s="197" t="s">
        <v>86</v>
      </c>
      <c r="AV779" s="14" t="s">
        <v>86</v>
      </c>
      <c r="AW779" s="14" t="s">
        <v>33</v>
      </c>
      <c r="AX779" s="14" t="s">
        <v>73</v>
      </c>
      <c r="AY779" s="197" t="s">
        <v>239</v>
      </c>
    </row>
    <row r="780" s="15" customFormat="1">
      <c r="A780" s="15"/>
      <c r="B780" s="204"/>
      <c r="C780" s="15"/>
      <c r="D780" s="189" t="s">
        <v>248</v>
      </c>
      <c r="E780" s="205" t="s">
        <v>3</v>
      </c>
      <c r="F780" s="206" t="s">
        <v>251</v>
      </c>
      <c r="G780" s="15"/>
      <c r="H780" s="207">
        <v>770.16999999999996</v>
      </c>
      <c r="I780" s="208"/>
      <c r="J780" s="15"/>
      <c r="K780" s="15"/>
      <c r="L780" s="204"/>
      <c r="M780" s="209"/>
      <c r="N780" s="210"/>
      <c r="O780" s="210"/>
      <c r="P780" s="210"/>
      <c r="Q780" s="210"/>
      <c r="R780" s="210"/>
      <c r="S780" s="210"/>
      <c r="T780" s="211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05" t="s">
        <v>248</v>
      </c>
      <c r="AU780" s="205" t="s">
        <v>86</v>
      </c>
      <c r="AV780" s="15" t="s">
        <v>246</v>
      </c>
      <c r="AW780" s="15" t="s">
        <v>33</v>
      </c>
      <c r="AX780" s="15" t="s">
        <v>80</v>
      </c>
      <c r="AY780" s="205" t="s">
        <v>239</v>
      </c>
    </row>
    <row r="781" s="2" customFormat="1" ht="33" customHeight="1">
      <c r="A781" s="39"/>
      <c r="B781" s="174"/>
      <c r="C781" s="175" t="s">
        <v>1207</v>
      </c>
      <c r="D781" s="175" t="s">
        <v>241</v>
      </c>
      <c r="E781" s="176" t="s">
        <v>1208</v>
      </c>
      <c r="F781" s="177" t="s">
        <v>1209</v>
      </c>
      <c r="G781" s="178" t="s">
        <v>254</v>
      </c>
      <c r="H781" s="179">
        <v>3.1459999999999999</v>
      </c>
      <c r="I781" s="180"/>
      <c r="J781" s="181">
        <f>ROUND(I781*H781,2)</f>
        <v>0</v>
      </c>
      <c r="K781" s="177" t="s">
        <v>245</v>
      </c>
      <c r="L781" s="40"/>
      <c r="M781" s="182" t="s">
        <v>3</v>
      </c>
      <c r="N781" s="183" t="s">
        <v>45</v>
      </c>
      <c r="O781" s="73"/>
      <c r="P781" s="184">
        <f>O781*H781</f>
        <v>0</v>
      </c>
      <c r="Q781" s="184">
        <v>2.45329</v>
      </c>
      <c r="R781" s="184">
        <f>Q781*H781</f>
        <v>7.7180503399999996</v>
      </c>
      <c r="S781" s="184">
        <v>0</v>
      </c>
      <c r="T781" s="185">
        <f>S781*H781</f>
        <v>0</v>
      </c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R781" s="186" t="s">
        <v>246</v>
      </c>
      <c r="AT781" s="186" t="s">
        <v>241</v>
      </c>
      <c r="AU781" s="186" t="s">
        <v>86</v>
      </c>
      <c r="AY781" s="20" t="s">
        <v>239</v>
      </c>
      <c r="BE781" s="187">
        <f>IF(N781="základní",J781,0)</f>
        <v>0</v>
      </c>
      <c r="BF781" s="187">
        <f>IF(N781="snížená",J781,0)</f>
        <v>0</v>
      </c>
      <c r="BG781" s="187">
        <f>IF(N781="zákl. přenesená",J781,0)</f>
        <v>0</v>
      </c>
      <c r="BH781" s="187">
        <f>IF(N781="sníž. přenesená",J781,0)</f>
        <v>0</v>
      </c>
      <c r="BI781" s="187">
        <f>IF(N781="nulová",J781,0)</f>
        <v>0</v>
      </c>
      <c r="BJ781" s="20" t="s">
        <v>86</v>
      </c>
      <c r="BK781" s="187">
        <f>ROUND(I781*H781,2)</f>
        <v>0</v>
      </c>
      <c r="BL781" s="20" t="s">
        <v>246</v>
      </c>
      <c r="BM781" s="186" t="s">
        <v>1210</v>
      </c>
    </row>
    <row r="782" s="14" customFormat="1">
      <c r="A782" s="14"/>
      <c r="B782" s="196"/>
      <c r="C782" s="14"/>
      <c r="D782" s="189" t="s">
        <v>248</v>
      </c>
      <c r="E782" s="197" t="s">
        <v>3</v>
      </c>
      <c r="F782" s="198" t="s">
        <v>1211</v>
      </c>
      <c r="G782" s="14"/>
      <c r="H782" s="199">
        <v>3.1459999999999999</v>
      </c>
      <c r="I782" s="200"/>
      <c r="J782" s="14"/>
      <c r="K782" s="14"/>
      <c r="L782" s="196"/>
      <c r="M782" s="201"/>
      <c r="N782" s="202"/>
      <c r="O782" s="202"/>
      <c r="P782" s="202"/>
      <c r="Q782" s="202"/>
      <c r="R782" s="202"/>
      <c r="S782" s="202"/>
      <c r="T782" s="203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197" t="s">
        <v>248</v>
      </c>
      <c r="AU782" s="197" t="s">
        <v>86</v>
      </c>
      <c r="AV782" s="14" t="s">
        <v>86</v>
      </c>
      <c r="AW782" s="14" t="s">
        <v>33</v>
      </c>
      <c r="AX782" s="14" t="s">
        <v>73</v>
      </c>
      <c r="AY782" s="197" t="s">
        <v>239</v>
      </c>
    </row>
    <row r="783" s="15" customFormat="1">
      <c r="A783" s="15"/>
      <c r="B783" s="204"/>
      <c r="C783" s="15"/>
      <c r="D783" s="189" t="s">
        <v>248</v>
      </c>
      <c r="E783" s="205" t="s">
        <v>3</v>
      </c>
      <c r="F783" s="206" t="s">
        <v>251</v>
      </c>
      <c r="G783" s="15"/>
      <c r="H783" s="207">
        <v>3.1459999999999999</v>
      </c>
      <c r="I783" s="208"/>
      <c r="J783" s="15"/>
      <c r="K783" s="15"/>
      <c r="L783" s="204"/>
      <c r="M783" s="209"/>
      <c r="N783" s="210"/>
      <c r="O783" s="210"/>
      <c r="P783" s="210"/>
      <c r="Q783" s="210"/>
      <c r="R783" s="210"/>
      <c r="S783" s="210"/>
      <c r="T783" s="211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05" t="s">
        <v>248</v>
      </c>
      <c r="AU783" s="205" t="s">
        <v>86</v>
      </c>
      <c r="AV783" s="15" t="s">
        <v>246</v>
      </c>
      <c r="AW783" s="15" t="s">
        <v>33</v>
      </c>
      <c r="AX783" s="15" t="s">
        <v>80</v>
      </c>
      <c r="AY783" s="205" t="s">
        <v>239</v>
      </c>
    </row>
    <row r="784" s="2" customFormat="1" ht="33" customHeight="1">
      <c r="A784" s="39"/>
      <c r="B784" s="174"/>
      <c r="C784" s="175" t="s">
        <v>1212</v>
      </c>
      <c r="D784" s="175" t="s">
        <v>241</v>
      </c>
      <c r="E784" s="176" t="s">
        <v>1213</v>
      </c>
      <c r="F784" s="177" t="s">
        <v>1214</v>
      </c>
      <c r="G784" s="178" t="s">
        <v>254</v>
      </c>
      <c r="H784" s="179">
        <v>123.67400000000001</v>
      </c>
      <c r="I784" s="180"/>
      <c r="J784" s="181">
        <f>ROUND(I784*H784,2)</f>
        <v>0</v>
      </c>
      <c r="K784" s="177" t="s">
        <v>245</v>
      </c>
      <c r="L784" s="40"/>
      <c r="M784" s="182" t="s">
        <v>3</v>
      </c>
      <c r="N784" s="183" t="s">
        <v>45</v>
      </c>
      <c r="O784" s="73"/>
      <c r="P784" s="184">
        <f>O784*H784</f>
        <v>0</v>
      </c>
      <c r="Q784" s="184">
        <v>2.45329</v>
      </c>
      <c r="R784" s="184">
        <f>Q784*H784</f>
        <v>303.40818746000002</v>
      </c>
      <c r="S784" s="184">
        <v>0</v>
      </c>
      <c r="T784" s="185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186" t="s">
        <v>246</v>
      </c>
      <c r="AT784" s="186" t="s">
        <v>241</v>
      </c>
      <c r="AU784" s="186" t="s">
        <v>86</v>
      </c>
      <c r="AY784" s="20" t="s">
        <v>239</v>
      </c>
      <c r="BE784" s="187">
        <f>IF(N784="základní",J784,0)</f>
        <v>0</v>
      </c>
      <c r="BF784" s="187">
        <f>IF(N784="snížená",J784,0)</f>
        <v>0</v>
      </c>
      <c r="BG784" s="187">
        <f>IF(N784="zákl. přenesená",J784,0)</f>
        <v>0</v>
      </c>
      <c r="BH784" s="187">
        <f>IF(N784="sníž. přenesená",J784,0)</f>
        <v>0</v>
      </c>
      <c r="BI784" s="187">
        <f>IF(N784="nulová",J784,0)</f>
        <v>0</v>
      </c>
      <c r="BJ784" s="20" t="s">
        <v>86</v>
      </c>
      <c r="BK784" s="187">
        <f>ROUND(I784*H784,2)</f>
        <v>0</v>
      </c>
      <c r="BL784" s="20" t="s">
        <v>246</v>
      </c>
      <c r="BM784" s="186" t="s">
        <v>1215</v>
      </c>
    </row>
    <row r="785" s="13" customFormat="1">
      <c r="A785" s="13"/>
      <c r="B785" s="188"/>
      <c r="C785" s="13"/>
      <c r="D785" s="189" t="s">
        <v>248</v>
      </c>
      <c r="E785" s="190" t="s">
        <v>3</v>
      </c>
      <c r="F785" s="191" t="s">
        <v>1216</v>
      </c>
      <c r="G785" s="13"/>
      <c r="H785" s="190" t="s">
        <v>3</v>
      </c>
      <c r="I785" s="192"/>
      <c r="J785" s="13"/>
      <c r="K785" s="13"/>
      <c r="L785" s="188"/>
      <c r="M785" s="193"/>
      <c r="N785" s="194"/>
      <c r="O785" s="194"/>
      <c r="P785" s="194"/>
      <c r="Q785" s="194"/>
      <c r="R785" s="194"/>
      <c r="S785" s="194"/>
      <c r="T785" s="195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0" t="s">
        <v>248</v>
      </c>
      <c r="AU785" s="190" t="s">
        <v>86</v>
      </c>
      <c r="AV785" s="13" t="s">
        <v>80</v>
      </c>
      <c r="AW785" s="13" t="s">
        <v>33</v>
      </c>
      <c r="AX785" s="13" t="s">
        <v>73</v>
      </c>
      <c r="AY785" s="190" t="s">
        <v>239</v>
      </c>
    </row>
    <row r="786" s="13" customFormat="1">
      <c r="A786" s="13"/>
      <c r="B786" s="188"/>
      <c r="C786" s="13"/>
      <c r="D786" s="189" t="s">
        <v>248</v>
      </c>
      <c r="E786" s="190" t="s">
        <v>3</v>
      </c>
      <c r="F786" s="191" t="s">
        <v>739</v>
      </c>
      <c r="G786" s="13"/>
      <c r="H786" s="190" t="s">
        <v>3</v>
      </c>
      <c r="I786" s="192"/>
      <c r="J786" s="13"/>
      <c r="K786" s="13"/>
      <c r="L786" s="188"/>
      <c r="M786" s="193"/>
      <c r="N786" s="194"/>
      <c r="O786" s="194"/>
      <c r="P786" s="194"/>
      <c r="Q786" s="194"/>
      <c r="R786" s="194"/>
      <c r="S786" s="194"/>
      <c r="T786" s="195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190" t="s">
        <v>248</v>
      </c>
      <c r="AU786" s="190" t="s">
        <v>86</v>
      </c>
      <c r="AV786" s="13" t="s">
        <v>80</v>
      </c>
      <c r="AW786" s="13" t="s">
        <v>33</v>
      </c>
      <c r="AX786" s="13" t="s">
        <v>73</v>
      </c>
      <c r="AY786" s="190" t="s">
        <v>239</v>
      </c>
    </row>
    <row r="787" s="14" customFormat="1">
      <c r="A787" s="14"/>
      <c r="B787" s="196"/>
      <c r="C787" s="14"/>
      <c r="D787" s="189" t="s">
        <v>248</v>
      </c>
      <c r="E787" s="197" t="s">
        <v>3</v>
      </c>
      <c r="F787" s="198" t="s">
        <v>1217</v>
      </c>
      <c r="G787" s="14"/>
      <c r="H787" s="199">
        <v>1144.76</v>
      </c>
      <c r="I787" s="200"/>
      <c r="J787" s="14"/>
      <c r="K787" s="14"/>
      <c r="L787" s="196"/>
      <c r="M787" s="201"/>
      <c r="N787" s="202"/>
      <c r="O787" s="202"/>
      <c r="P787" s="202"/>
      <c r="Q787" s="202"/>
      <c r="R787" s="202"/>
      <c r="S787" s="202"/>
      <c r="T787" s="203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197" t="s">
        <v>248</v>
      </c>
      <c r="AU787" s="197" t="s">
        <v>86</v>
      </c>
      <c r="AV787" s="14" t="s">
        <v>86</v>
      </c>
      <c r="AW787" s="14" t="s">
        <v>33</v>
      </c>
      <c r="AX787" s="14" t="s">
        <v>73</v>
      </c>
      <c r="AY787" s="197" t="s">
        <v>239</v>
      </c>
    </row>
    <row r="788" s="14" customFormat="1">
      <c r="A788" s="14"/>
      <c r="B788" s="196"/>
      <c r="C788" s="14"/>
      <c r="D788" s="189" t="s">
        <v>248</v>
      </c>
      <c r="E788" s="197" t="s">
        <v>3</v>
      </c>
      <c r="F788" s="198" t="s">
        <v>1218</v>
      </c>
      <c r="G788" s="14"/>
      <c r="H788" s="199">
        <v>4.0899999999999999</v>
      </c>
      <c r="I788" s="200"/>
      <c r="J788" s="14"/>
      <c r="K788" s="14"/>
      <c r="L788" s="196"/>
      <c r="M788" s="201"/>
      <c r="N788" s="202"/>
      <c r="O788" s="202"/>
      <c r="P788" s="202"/>
      <c r="Q788" s="202"/>
      <c r="R788" s="202"/>
      <c r="S788" s="202"/>
      <c r="T788" s="20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197" t="s">
        <v>248</v>
      </c>
      <c r="AU788" s="197" t="s">
        <v>86</v>
      </c>
      <c r="AV788" s="14" t="s">
        <v>86</v>
      </c>
      <c r="AW788" s="14" t="s">
        <v>33</v>
      </c>
      <c r="AX788" s="14" t="s">
        <v>73</v>
      </c>
      <c r="AY788" s="197" t="s">
        <v>239</v>
      </c>
    </row>
    <row r="789" s="14" customFormat="1">
      <c r="A789" s="14"/>
      <c r="B789" s="196"/>
      <c r="C789" s="14"/>
      <c r="D789" s="189" t="s">
        <v>248</v>
      </c>
      <c r="E789" s="197" t="s">
        <v>3</v>
      </c>
      <c r="F789" s="198" t="s">
        <v>1219</v>
      </c>
      <c r="G789" s="14"/>
      <c r="H789" s="199">
        <v>13.26</v>
      </c>
      <c r="I789" s="200"/>
      <c r="J789" s="14"/>
      <c r="K789" s="14"/>
      <c r="L789" s="196"/>
      <c r="M789" s="201"/>
      <c r="N789" s="202"/>
      <c r="O789" s="202"/>
      <c r="P789" s="202"/>
      <c r="Q789" s="202"/>
      <c r="R789" s="202"/>
      <c r="S789" s="202"/>
      <c r="T789" s="203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197" t="s">
        <v>248</v>
      </c>
      <c r="AU789" s="197" t="s">
        <v>86</v>
      </c>
      <c r="AV789" s="14" t="s">
        <v>86</v>
      </c>
      <c r="AW789" s="14" t="s">
        <v>33</v>
      </c>
      <c r="AX789" s="14" t="s">
        <v>73</v>
      </c>
      <c r="AY789" s="197" t="s">
        <v>239</v>
      </c>
    </row>
    <row r="790" s="14" customFormat="1">
      <c r="A790" s="14"/>
      <c r="B790" s="196"/>
      <c r="C790" s="14"/>
      <c r="D790" s="189" t="s">
        <v>248</v>
      </c>
      <c r="E790" s="197" t="s">
        <v>3</v>
      </c>
      <c r="F790" s="198" t="s">
        <v>1220</v>
      </c>
      <c r="G790" s="14"/>
      <c r="H790" s="199">
        <v>7.5700000000000003</v>
      </c>
      <c r="I790" s="200"/>
      <c r="J790" s="14"/>
      <c r="K790" s="14"/>
      <c r="L790" s="196"/>
      <c r="M790" s="201"/>
      <c r="N790" s="202"/>
      <c r="O790" s="202"/>
      <c r="P790" s="202"/>
      <c r="Q790" s="202"/>
      <c r="R790" s="202"/>
      <c r="S790" s="202"/>
      <c r="T790" s="203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197" t="s">
        <v>248</v>
      </c>
      <c r="AU790" s="197" t="s">
        <v>86</v>
      </c>
      <c r="AV790" s="14" t="s">
        <v>86</v>
      </c>
      <c r="AW790" s="14" t="s">
        <v>33</v>
      </c>
      <c r="AX790" s="14" t="s">
        <v>73</v>
      </c>
      <c r="AY790" s="197" t="s">
        <v>239</v>
      </c>
    </row>
    <row r="791" s="14" customFormat="1">
      <c r="A791" s="14"/>
      <c r="B791" s="196"/>
      <c r="C791" s="14"/>
      <c r="D791" s="189" t="s">
        <v>248</v>
      </c>
      <c r="E791" s="197" t="s">
        <v>3</v>
      </c>
      <c r="F791" s="198" t="s">
        <v>1221</v>
      </c>
      <c r="G791" s="14"/>
      <c r="H791" s="199">
        <v>4.1399999999999997</v>
      </c>
      <c r="I791" s="200"/>
      <c r="J791" s="14"/>
      <c r="K791" s="14"/>
      <c r="L791" s="196"/>
      <c r="M791" s="201"/>
      <c r="N791" s="202"/>
      <c r="O791" s="202"/>
      <c r="P791" s="202"/>
      <c r="Q791" s="202"/>
      <c r="R791" s="202"/>
      <c r="S791" s="202"/>
      <c r="T791" s="203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197" t="s">
        <v>248</v>
      </c>
      <c r="AU791" s="197" t="s">
        <v>86</v>
      </c>
      <c r="AV791" s="14" t="s">
        <v>86</v>
      </c>
      <c r="AW791" s="14" t="s">
        <v>33</v>
      </c>
      <c r="AX791" s="14" t="s">
        <v>73</v>
      </c>
      <c r="AY791" s="197" t="s">
        <v>239</v>
      </c>
    </row>
    <row r="792" s="16" customFormat="1">
      <c r="A792" s="16"/>
      <c r="B792" s="239"/>
      <c r="C792" s="16"/>
      <c r="D792" s="189" t="s">
        <v>248</v>
      </c>
      <c r="E792" s="240" t="s">
        <v>605</v>
      </c>
      <c r="F792" s="241" t="s">
        <v>695</v>
      </c>
      <c r="G792" s="16"/>
      <c r="H792" s="242">
        <v>1173.8199999999999</v>
      </c>
      <c r="I792" s="243"/>
      <c r="J792" s="16"/>
      <c r="K792" s="16"/>
      <c r="L792" s="239"/>
      <c r="M792" s="244"/>
      <c r="N792" s="245"/>
      <c r="O792" s="245"/>
      <c r="P792" s="245"/>
      <c r="Q792" s="245"/>
      <c r="R792" s="245"/>
      <c r="S792" s="245"/>
      <c r="T792" s="24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T792" s="240" t="s">
        <v>248</v>
      </c>
      <c r="AU792" s="240" t="s">
        <v>86</v>
      </c>
      <c r="AV792" s="16" t="s">
        <v>117</v>
      </c>
      <c r="AW792" s="16" t="s">
        <v>33</v>
      </c>
      <c r="AX792" s="16" t="s">
        <v>73</v>
      </c>
      <c r="AY792" s="240" t="s">
        <v>239</v>
      </c>
    </row>
    <row r="793" s="13" customFormat="1">
      <c r="A793" s="13"/>
      <c r="B793" s="188"/>
      <c r="C793" s="13"/>
      <c r="D793" s="189" t="s">
        <v>248</v>
      </c>
      <c r="E793" s="190" t="s">
        <v>3</v>
      </c>
      <c r="F793" s="191" t="s">
        <v>626</v>
      </c>
      <c r="G793" s="13"/>
      <c r="H793" s="190" t="s">
        <v>3</v>
      </c>
      <c r="I793" s="192"/>
      <c r="J793" s="13"/>
      <c r="K793" s="13"/>
      <c r="L793" s="188"/>
      <c r="M793" s="193"/>
      <c r="N793" s="194"/>
      <c r="O793" s="194"/>
      <c r="P793" s="194"/>
      <c r="Q793" s="194"/>
      <c r="R793" s="194"/>
      <c r="S793" s="194"/>
      <c r="T793" s="195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190" t="s">
        <v>248</v>
      </c>
      <c r="AU793" s="190" t="s">
        <v>86</v>
      </c>
      <c r="AV793" s="13" t="s">
        <v>80</v>
      </c>
      <c r="AW793" s="13" t="s">
        <v>33</v>
      </c>
      <c r="AX793" s="13" t="s">
        <v>73</v>
      </c>
      <c r="AY793" s="190" t="s">
        <v>239</v>
      </c>
    </row>
    <row r="794" s="14" customFormat="1">
      <c r="A794" s="14"/>
      <c r="B794" s="196"/>
      <c r="C794" s="14"/>
      <c r="D794" s="189" t="s">
        <v>248</v>
      </c>
      <c r="E794" s="197" t="s">
        <v>3</v>
      </c>
      <c r="F794" s="198" t="s">
        <v>1222</v>
      </c>
      <c r="G794" s="14"/>
      <c r="H794" s="199">
        <v>62.920999999999999</v>
      </c>
      <c r="I794" s="200"/>
      <c r="J794" s="14"/>
      <c r="K794" s="14"/>
      <c r="L794" s="196"/>
      <c r="M794" s="201"/>
      <c r="N794" s="202"/>
      <c r="O794" s="202"/>
      <c r="P794" s="202"/>
      <c r="Q794" s="202"/>
      <c r="R794" s="202"/>
      <c r="S794" s="202"/>
      <c r="T794" s="203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197" t="s">
        <v>248</v>
      </c>
      <c r="AU794" s="197" t="s">
        <v>86</v>
      </c>
      <c r="AV794" s="14" t="s">
        <v>86</v>
      </c>
      <c r="AW794" s="14" t="s">
        <v>33</v>
      </c>
      <c r="AX794" s="14" t="s">
        <v>73</v>
      </c>
      <c r="AY794" s="197" t="s">
        <v>239</v>
      </c>
    </row>
    <row r="795" s="16" customFormat="1">
      <c r="A795" s="16"/>
      <c r="B795" s="239"/>
      <c r="C795" s="16"/>
      <c r="D795" s="189" t="s">
        <v>248</v>
      </c>
      <c r="E795" s="240" t="s">
        <v>625</v>
      </c>
      <c r="F795" s="241" t="s">
        <v>695</v>
      </c>
      <c r="G795" s="16"/>
      <c r="H795" s="242">
        <v>62.920999999999999</v>
      </c>
      <c r="I795" s="243"/>
      <c r="J795" s="16"/>
      <c r="K795" s="16"/>
      <c r="L795" s="239"/>
      <c r="M795" s="244"/>
      <c r="N795" s="245"/>
      <c r="O795" s="245"/>
      <c r="P795" s="245"/>
      <c r="Q795" s="245"/>
      <c r="R795" s="245"/>
      <c r="S795" s="245"/>
      <c r="T795" s="24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T795" s="240" t="s">
        <v>248</v>
      </c>
      <c r="AU795" s="240" t="s">
        <v>86</v>
      </c>
      <c r="AV795" s="16" t="s">
        <v>117</v>
      </c>
      <c r="AW795" s="16" t="s">
        <v>33</v>
      </c>
      <c r="AX795" s="16" t="s">
        <v>73</v>
      </c>
      <c r="AY795" s="240" t="s">
        <v>239</v>
      </c>
    </row>
    <row r="796" s="13" customFormat="1">
      <c r="A796" s="13"/>
      <c r="B796" s="188"/>
      <c r="C796" s="13"/>
      <c r="D796" s="189" t="s">
        <v>248</v>
      </c>
      <c r="E796" s="190" t="s">
        <v>3</v>
      </c>
      <c r="F796" s="191" t="s">
        <v>1223</v>
      </c>
      <c r="G796" s="13"/>
      <c r="H796" s="190" t="s">
        <v>3</v>
      </c>
      <c r="I796" s="192"/>
      <c r="J796" s="13"/>
      <c r="K796" s="13"/>
      <c r="L796" s="188"/>
      <c r="M796" s="193"/>
      <c r="N796" s="194"/>
      <c r="O796" s="194"/>
      <c r="P796" s="194"/>
      <c r="Q796" s="194"/>
      <c r="R796" s="194"/>
      <c r="S796" s="194"/>
      <c r="T796" s="195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190" t="s">
        <v>248</v>
      </c>
      <c r="AU796" s="190" t="s">
        <v>86</v>
      </c>
      <c r="AV796" s="13" t="s">
        <v>80</v>
      </c>
      <c r="AW796" s="13" t="s">
        <v>33</v>
      </c>
      <c r="AX796" s="13" t="s">
        <v>73</v>
      </c>
      <c r="AY796" s="190" t="s">
        <v>239</v>
      </c>
    </row>
    <row r="797" s="14" customFormat="1">
      <c r="A797" s="14"/>
      <c r="B797" s="196"/>
      <c r="C797" s="14"/>
      <c r="D797" s="189" t="s">
        <v>248</v>
      </c>
      <c r="E797" s="197" t="s">
        <v>3</v>
      </c>
      <c r="F797" s="198" t="s">
        <v>1224</v>
      </c>
      <c r="G797" s="14"/>
      <c r="H797" s="199">
        <v>123.67400000000001</v>
      </c>
      <c r="I797" s="200"/>
      <c r="J797" s="14"/>
      <c r="K797" s="14"/>
      <c r="L797" s="196"/>
      <c r="M797" s="201"/>
      <c r="N797" s="202"/>
      <c r="O797" s="202"/>
      <c r="P797" s="202"/>
      <c r="Q797" s="202"/>
      <c r="R797" s="202"/>
      <c r="S797" s="202"/>
      <c r="T797" s="203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197" t="s">
        <v>248</v>
      </c>
      <c r="AU797" s="197" t="s">
        <v>86</v>
      </c>
      <c r="AV797" s="14" t="s">
        <v>86</v>
      </c>
      <c r="AW797" s="14" t="s">
        <v>33</v>
      </c>
      <c r="AX797" s="14" t="s">
        <v>80</v>
      </c>
      <c r="AY797" s="197" t="s">
        <v>239</v>
      </c>
    </row>
    <row r="798" s="2" customFormat="1" ht="33" customHeight="1">
      <c r="A798" s="39"/>
      <c r="B798" s="174"/>
      <c r="C798" s="175" t="s">
        <v>1225</v>
      </c>
      <c r="D798" s="175" t="s">
        <v>241</v>
      </c>
      <c r="E798" s="176" t="s">
        <v>1226</v>
      </c>
      <c r="F798" s="177" t="s">
        <v>1227</v>
      </c>
      <c r="G798" s="178" t="s">
        <v>254</v>
      </c>
      <c r="H798" s="179">
        <v>12.584</v>
      </c>
      <c r="I798" s="180"/>
      <c r="J798" s="181">
        <f>ROUND(I798*H798,2)</f>
        <v>0</v>
      </c>
      <c r="K798" s="177" t="s">
        <v>245</v>
      </c>
      <c r="L798" s="40"/>
      <c r="M798" s="182" t="s">
        <v>3</v>
      </c>
      <c r="N798" s="183" t="s">
        <v>45</v>
      </c>
      <c r="O798" s="73"/>
      <c r="P798" s="184">
        <f>O798*H798</f>
        <v>0</v>
      </c>
      <c r="Q798" s="184">
        <v>2.45329</v>
      </c>
      <c r="R798" s="184">
        <f>Q798*H798</f>
        <v>30.872201359999998</v>
      </c>
      <c r="S798" s="184">
        <v>0</v>
      </c>
      <c r="T798" s="185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186" t="s">
        <v>246</v>
      </c>
      <c r="AT798" s="186" t="s">
        <v>241</v>
      </c>
      <c r="AU798" s="186" t="s">
        <v>86</v>
      </c>
      <c r="AY798" s="20" t="s">
        <v>239</v>
      </c>
      <c r="BE798" s="187">
        <f>IF(N798="základní",J798,0)</f>
        <v>0</v>
      </c>
      <c r="BF798" s="187">
        <f>IF(N798="snížená",J798,0)</f>
        <v>0</v>
      </c>
      <c r="BG798" s="187">
        <f>IF(N798="zákl. přenesená",J798,0)</f>
        <v>0</v>
      </c>
      <c r="BH798" s="187">
        <f>IF(N798="sníž. přenesená",J798,0)</f>
        <v>0</v>
      </c>
      <c r="BI798" s="187">
        <f>IF(N798="nulová",J798,0)</f>
        <v>0</v>
      </c>
      <c r="BJ798" s="20" t="s">
        <v>86</v>
      </c>
      <c r="BK798" s="187">
        <f>ROUND(I798*H798,2)</f>
        <v>0</v>
      </c>
      <c r="BL798" s="20" t="s">
        <v>246</v>
      </c>
      <c r="BM798" s="186" t="s">
        <v>1228</v>
      </c>
    </row>
    <row r="799" s="14" customFormat="1">
      <c r="A799" s="14"/>
      <c r="B799" s="196"/>
      <c r="C799" s="14"/>
      <c r="D799" s="189" t="s">
        <v>248</v>
      </c>
      <c r="E799" s="197" t="s">
        <v>3</v>
      </c>
      <c r="F799" s="198" t="s">
        <v>1229</v>
      </c>
      <c r="G799" s="14"/>
      <c r="H799" s="199">
        <v>12.584</v>
      </c>
      <c r="I799" s="200"/>
      <c r="J799" s="14"/>
      <c r="K799" s="14"/>
      <c r="L799" s="196"/>
      <c r="M799" s="201"/>
      <c r="N799" s="202"/>
      <c r="O799" s="202"/>
      <c r="P799" s="202"/>
      <c r="Q799" s="202"/>
      <c r="R799" s="202"/>
      <c r="S799" s="202"/>
      <c r="T799" s="203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197" t="s">
        <v>248</v>
      </c>
      <c r="AU799" s="197" t="s">
        <v>86</v>
      </c>
      <c r="AV799" s="14" t="s">
        <v>86</v>
      </c>
      <c r="AW799" s="14" t="s">
        <v>33</v>
      </c>
      <c r="AX799" s="14" t="s">
        <v>73</v>
      </c>
      <c r="AY799" s="197" t="s">
        <v>239</v>
      </c>
    </row>
    <row r="800" s="15" customFormat="1">
      <c r="A800" s="15"/>
      <c r="B800" s="204"/>
      <c r="C800" s="15"/>
      <c r="D800" s="189" t="s">
        <v>248</v>
      </c>
      <c r="E800" s="205" t="s">
        <v>3</v>
      </c>
      <c r="F800" s="206" t="s">
        <v>251</v>
      </c>
      <c r="G800" s="15"/>
      <c r="H800" s="207">
        <v>12.584</v>
      </c>
      <c r="I800" s="208"/>
      <c r="J800" s="15"/>
      <c r="K800" s="15"/>
      <c r="L800" s="204"/>
      <c r="M800" s="209"/>
      <c r="N800" s="210"/>
      <c r="O800" s="210"/>
      <c r="P800" s="210"/>
      <c r="Q800" s="210"/>
      <c r="R800" s="210"/>
      <c r="S800" s="210"/>
      <c r="T800" s="211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05" t="s">
        <v>248</v>
      </c>
      <c r="AU800" s="205" t="s">
        <v>86</v>
      </c>
      <c r="AV800" s="15" t="s">
        <v>246</v>
      </c>
      <c r="AW800" s="15" t="s">
        <v>33</v>
      </c>
      <c r="AX800" s="15" t="s">
        <v>80</v>
      </c>
      <c r="AY800" s="205" t="s">
        <v>239</v>
      </c>
    </row>
    <row r="801" s="2" customFormat="1">
      <c r="A801" s="39"/>
      <c r="B801" s="174"/>
      <c r="C801" s="175" t="s">
        <v>1230</v>
      </c>
      <c r="D801" s="175" t="s">
        <v>241</v>
      </c>
      <c r="E801" s="176" t="s">
        <v>1231</v>
      </c>
      <c r="F801" s="177" t="s">
        <v>1232</v>
      </c>
      <c r="G801" s="178" t="s">
        <v>254</v>
      </c>
      <c r="H801" s="179">
        <v>12.584</v>
      </c>
      <c r="I801" s="180"/>
      <c r="J801" s="181">
        <f>ROUND(I801*H801,2)</f>
        <v>0</v>
      </c>
      <c r="K801" s="177" t="s">
        <v>245</v>
      </c>
      <c r="L801" s="40"/>
      <c r="M801" s="182" t="s">
        <v>3</v>
      </c>
      <c r="N801" s="183" t="s">
        <v>45</v>
      </c>
      <c r="O801" s="73"/>
      <c r="P801" s="184">
        <f>O801*H801</f>
        <v>0</v>
      </c>
      <c r="Q801" s="184">
        <v>0</v>
      </c>
      <c r="R801" s="184">
        <f>Q801*H801</f>
        <v>0</v>
      </c>
      <c r="S801" s="184">
        <v>0</v>
      </c>
      <c r="T801" s="185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186" t="s">
        <v>246</v>
      </c>
      <c r="AT801" s="186" t="s">
        <v>241</v>
      </c>
      <c r="AU801" s="186" t="s">
        <v>86</v>
      </c>
      <c r="AY801" s="20" t="s">
        <v>239</v>
      </c>
      <c r="BE801" s="187">
        <f>IF(N801="základní",J801,0)</f>
        <v>0</v>
      </c>
      <c r="BF801" s="187">
        <f>IF(N801="snížená",J801,0)</f>
        <v>0</v>
      </c>
      <c r="BG801" s="187">
        <f>IF(N801="zákl. přenesená",J801,0)</f>
        <v>0</v>
      </c>
      <c r="BH801" s="187">
        <f>IF(N801="sníž. přenesená",J801,0)</f>
        <v>0</v>
      </c>
      <c r="BI801" s="187">
        <f>IF(N801="nulová",J801,0)</f>
        <v>0</v>
      </c>
      <c r="BJ801" s="20" t="s">
        <v>86</v>
      </c>
      <c r="BK801" s="187">
        <f>ROUND(I801*H801,2)</f>
        <v>0</v>
      </c>
      <c r="BL801" s="20" t="s">
        <v>246</v>
      </c>
      <c r="BM801" s="186" t="s">
        <v>1233</v>
      </c>
    </row>
    <row r="802" s="14" customFormat="1">
      <c r="A802" s="14"/>
      <c r="B802" s="196"/>
      <c r="C802" s="14"/>
      <c r="D802" s="189" t="s">
        <v>248</v>
      </c>
      <c r="E802" s="197" t="s">
        <v>3</v>
      </c>
      <c r="F802" s="198" t="s">
        <v>1229</v>
      </c>
      <c r="G802" s="14"/>
      <c r="H802" s="199">
        <v>12.584</v>
      </c>
      <c r="I802" s="200"/>
      <c r="J802" s="14"/>
      <c r="K802" s="14"/>
      <c r="L802" s="196"/>
      <c r="M802" s="201"/>
      <c r="N802" s="202"/>
      <c r="O802" s="202"/>
      <c r="P802" s="202"/>
      <c r="Q802" s="202"/>
      <c r="R802" s="202"/>
      <c r="S802" s="202"/>
      <c r="T802" s="203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197" t="s">
        <v>248</v>
      </c>
      <c r="AU802" s="197" t="s">
        <v>86</v>
      </c>
      <c r="AV802" s="14" t="s">
        <v>86</v>
      </c>
      <c r="AW802" s="14" t="s">
        <v>33</v>
      </c>
      <c r="AX802" s="14" t="s">
        <v>73</v>
      </c>
      <c r="AY802" s="197" t="s">
        <v>239</v>
      </c>
    </row>
    <row r="803" s="15" customFormat="1">
      <c r="A803" s="15"/>
      <c r="B803" s="204"/>
      <c r="C803" s="15"/>
      <c r="D803" s="189" t="s">
        <v>248</v>
      </c>
      <c r="E803" s="205" t="s">
        <v>3</v>
      </c>
      <c r="F803" s="206" t="s">
        <v>251</v>
      </c>
      <c r="G803" s="15"/>
      <c r="H803" s="207">
        <v>12.584</v>
      </c>
      <c r="I803" s="208"/>
      <c r="J803" s="15"/>
      <c r="K803" s="15"/>
      <c r="L803" s="204"/>
      <c r="M803" s="209"/>
      <c r="N803" s="210"/>
      <c r="O803" s="210"/>
      <c r="P803" s="210"/>
      <c r="Q803" s="210"/>
      <c r="R803" s="210"/>
      <c r="S803" s="210"/>
      <c r="T803" s="211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05" t="s">
        <v>248</v>
      </c>
      <c r="AU803" s="205" t="s">
        <v>86</v>
      </c>
      <c r="AV803" s="15" t="s">
        <v>246</v>
      </c>
      <c r="AW803" s="15" t="s">
        <v>33</v>
      </c>
      <c r="AX803" s="15" t="s">
        <v>80</v>
      </c>
      <c r="AY803" s="205" t="s">
        <v>239</v>
      </c>
    </row>
    <row r="804" s="2" customFormat="1" ht="44.25" customHeight="1">
      <c r="A804" s="39"/>
      <c r="B804" s="174"/>
      <c r="C804" s="175" t="s">
        <v>1234</v>
      </c>
      <c r="D804" s="175" t="s">
        <v>241</v>
      </c>
      <c r="E804" s="176" t="s">
        <v>1235</v>
      </c>
      <c r="F804" s="177" t="s">
        <v>1236</v>
      </c>
      <c r="G804" s="178" t="s">
        <v>254</v>
      </c>
      <c r="H804" s="179">
        <v>12.584</v>
      </c>
      <c r="I804" s="180"/>
      <c r="J804" s="181">
        <f>ROUND(I804*H804,2)</f>
        <v>0</v>
      </c>
      <c r="K804" s="177" t="s">
        <v>245</v>
      </c>
      <c r="L804" s="40"/>
      <c r="M804" s="182" t="s">
        <v>3</v>
      </c>
      <c r="N804" s="183" t="s">
        <v>45</v>
      </c>
      <c r="O804" s="73"/>
      <c r="P804" s="184">
        <f>O804*H804</f>
        <v>0</v>
      </c>
      <c r="Q804" s="184">
        <v>0</v>
      </c>
      <c r="R804" s="184">
        <f>Q804*H804</f>
        <v>0</v>
      </c>
      <c r="S804" s="184">
        <v>0</v>
      </c>
      <c r="T804" s="185">
        <f>S804*H804</f>
        <v>0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186" t="s">
        <v>246</v>
      </c>
      <c r="AT804" s="186" t="s">
        <v>241</v>
      </c>
      <c r="AU804" s="186" t="s">
        <v>86</v>
      </c>
      <c r="AY804" s="20" t="s">
        <v>239</v>
      </c>
      <c r="BE804" s="187">
        <f>IF(N804="základní",J804,0)</f>
        <v>0</v>
      </c>
      <c r="BF804" s="187">
        <f>IF(N804="snížená",J804,0)</f>
        <v>0</v>
      </c>
      <c r="BG804" s="187">
        <f>IF(N804="zákl. přenesená",J804,0)</f>
        <v>0</v>
      </c>
      <c r="BH804" s="187">
        <f>IF(N804="sníž. přenesená",J804,0)</f>
        <v>0</v>
      </c>
      <c r="BI804" s="187">
        <f>IF(N804="nulová",J804,0)</f>
        <v>0</v>
      </c>
      <c r="BJ804" s="20" t="s">
        <v>86</v>
      </c>
      <c r="BK804" s="187">
        <f>ROUND(I804*H804,2)</f>
        <v>0</v>
      </c>
      <c r="BL804" s="20" t="s">
        <v>246</v>
      </c>
      <c r="BM804" s="186" t="s">
        <v>1237</v>
      </c>
    </row>
    <row r="805" s="14" customFormat="1">
      <c r="A805" s="14"/>
      <c r="B805" s="196"/>
      <c r="C805" s="14"/>
      <c r="D805" s="189" t="s">
        <v>248</v>
      </c>
      <c r="E805" s="197" t="s">
        <v>3</v>
      </c>
      <c r="F805" s="198" t="s">
        <v>1229</v>
      </c>
      <c r="G805" s="14"/>
      <c r="H805" s="199">
        <v>12.584</v>
      </c>
      <c r="I805" s="200"/>
      <c r="J805" s="14"/>
      <c r="K805" s="14"/>
      <c r="L805" s="196"/>
      <c r="M805" s="201"/>
      <c r="N805" s="202"/>
      <c r="O805" s="202"/>
      <c r="P805" s="202"/>
      <c r="Q805" s="202"/>
      <c r="R805" s="202"/>
      <c r="S805" s="202"/>
      <c r="T805" s="203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197" t="s">
        <v>248</v>
      </c>
      <c r="AU805" s="197" t="s">
        <v>86</v>
      </c>
      <c r="AV805" s="14" t="s">
        <v>86</v>
      </c>
      <c r="AW805" s="14" t="s">
        <v>33</v>
      </c>
      <c r="AX805" s="14" t="s">
        <v>73</v>
      </c>
      <c r="AY805" s="197" t="s">
        <v>239</v>
      </c>
    </row>
    <row r="806" s="15" customFormat="1">
      <c r="A806" s="15"/>
      <c r="B806" s="204"/>
      <c r="C806" s="15"/>
      <c r="D806" s="189" t="s">
        <v>248</v>
      </c>
      <c r="E806" s="205" t="s">
        <v>3</v>
      </c>
      <c r="F806" s="206" t="s">
        <v>251</v>
      </c>
      <c r="G806" s="15"/>
      <c r="H806" s="207">
        <v>12.584</v>
      </c>
      <c r="I806" s="208"/>
      <c r="J806" s="15"/>
      <c r="K806" s="15"/>
      <c r="L806" s="204"/>
      <c r="M806" s="209"/>
      <c r="N806" s="210"/>
      <c r="O806" s="210"/>
      <c r="P806" s="210"/>
      <c r="Q806" s="210"/>
      <c r="R806" s="210"/>
      <c r="S806" s="210"/>
      <c r="T806" s="211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05" t="s">
        <v>248</v>
      </c>
      <c r="AU806" s="205" t="s">
        <v>86</v>
      </c>
      <c r="AV806" s="15" t="s">
        <v>246</v>
      </c>
      <c r="AW806" s="15" t="s">
        <v>33</v>
      </c>
      <c r="AX806" s="15" t="s">
        <v>80</v>
      </c>
      <c r="AY806" s="205" t="s">
        <v>239</v>
      </c>
    </row>
    <row r="807" s="2" customFormat="1">
      <c r="A807" s="39"/>
      <c r="B807" s="174"/>
      <c r="C807" s="175" t="s">
        <v>1238</v>
      </c>
      <c r="D807" s="175" t="s">
        <v>241</v>
      </c>
      <c r="E807" s="176" t="s">
        <v>1239</v>
      </c>
      <c r="F807" s="177" t="s">
        <v>1240</v>
      </c>
      <c r="G807" s="178" t="s">
        <v>254</v>
      </c>
      <c r="H807" s="179">
        <v>123.67400000000001</v>
      </c>
      <c r="I807" s="180"/>
      <c r="J807" s="181">
        <f>ROUND(I807*H807,2)</f>
        <v>0</v>
      </c>
      <c r="K807" s="177" t="s">
        <v>245</v>
      </c>
      <c r="L807" s="40"/>
      <c r="M807" s="182" t="s">
        <v>3</v>
      </c>
      <c r="N807" s="183" t="s">
        <v>45</v>
      </c>
      <c r="O807" s="73"/>
      <c r="P807" s="184">
        <f>O807*H807</f>
        <v>0</v>
      </c>
      <c r="Q807" s="184">
        <v>0.030300000000000001</v>
      </c>
      <c r="R807" s="184">
        <f>Q807*H807</f>
        <v>3.7473222000000002</v>
      </c>
      <c r="S807" s="184">
        <v>0</v>
      </c>
      <c r="T807" s="185">
        <f>S807*H807</f>
        <v>0</v>
      </c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R807" s="186" t="s">
        <v>246</v>
      </c>
      <c r="AT807" s="186" t="s">
        <v>241</v>
      </c>
      <c r="AU807" s="186" t="s">
        <v>86</v>
      </c>
      <c r="AY807" s="20" t="s">
        <v>239</v>
      </c>
      <c r="BE807" s="187">
        <f>IF(N807="základní",J807,0)</f>
        <v>0</v>
      </c>
      <c r="BF807" s="187">
        <f>IF(N807="snížená",J807,0)</f>
        <v>0</v>
      </c>
      <c r="BG807" s="187">
        <f>IF(N807="zákl. přenesená",J807,0)</f>
        <v>0</v>
      </c>
      <c r="BH807" s="187">
        <f>IF(N807="sníž. přenesená",J807,0)</f>
        <v>0</v>
      </c>
      <c r="BI807" s="187">
        <f>IF(N807="nulová",J807,0)</f>
        <v>0</v>
      </c>
      <c r="BJ807" s="20" t="s">
        <v>86</v>
      </c>
      <c r="BK807" s="187">
        <f>ROUND(I807*H807,2)</f>
        <v>0</v>
      </c>
      <c r="BL807" s="20" t="s">
        <v>246</v>
      </c>
      <c r="BM807" s="186" t="s">
        <v>1241</v>
      </c>
    </row>
    <row r="808" s="2" customFormat="1" ht="21.75" customHeight="1">
      <c r="A808" s="39"/>
      <c r="B808" s="174"/>
      <c r="C808" s="175" t="s">
        <v>1242</v>
      </c>
      <c r="D808" s="175" t="s">
        <v>241</v>
      </c>
      <c r="E808" s="176" t="s">
        <v>1243</v>
      </c>
      <c r="F808" s="177" t="s">
        <v>1244</v>
      </c>
      <c r="G808" s="178" t="s">
        <v>279</v>
      </c>
      <c r="H808" s="179">
        <v>0.41499999999999998</v>
      </c>
      <c r="I808" s="180"/>
      <c r="J808" s="181">
        <f>ROUND(I808*H808,2)</f>
        <v>0</v>
      </c>
      <c r="K808" s="177" t="s">
        <v>245</v>
      </c>
      <c r="L808" s="40"/>
      <c r="M808" s="182" t="s">
        <v>3</v>
      </c>
      <c r="N808" s="183" t="s">
        <v>45</v>
      </c>
      <c r="O808" s="73"/>
      <c r="P808" s="184">
        <f>O808*H808</f>
        <v>0</v>
      </c>
      <c r="Q808" s="184">
        <v>1.06277</v>
      </c>
      <c r="R808" s="184">
        <f>Q808*H808</f>
        <v>0.44104954999999996</v>
      </c>
      <c r="S808" s="184">
        <v>0</v>
      </c>
      <c r="T808" s="185">
        <f>S808*H808</f>
        <v>0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186" t="s">
        <v>246</v>
      </c>
      <c r="AT808" s="186" t="s">
        <v>241</v>
      </c>
      <c r="AU808" s="186" t="s">
        <v>86</v>
      </c>
      <c r="AY808" s="20" t="s">
        <v>239</v>
      </c>
      <c r="BE808" s="187">
        <f>IF(N808="základní",J808,0)</f>
        <v>0</v>
      </c>
      <c r="BF808" s="187">
        <f>IF(N808="snížená",J808,0)</f>
        <v>0</v>
      </c>
      <c r="BG808" s="187">
        <f>IF(N808="zákl. přenesená",J808,0)</f>
        <v>0</v>
      </c>
      <c r="BH808" s="187">
        <f>IF(N808="sníž. přenesená",J808,0)</f>
        <v>0</v>
      </c>
      <c r="BI808" s="187">
        <f>IF(N808="nulová",J808,0)</f>
        <v>0</v>
      </c>
      <c r="BJ808" s="20" t="s">
        <v>86</v>
      </c>
      <c r="BK808" s="187">
        <f>ROUND(I808*H808,2)</f>
        <v>0</v>
      </c>
      <c r="BL808" s="20" t="s">
        <v>246</v>
      </c>
      <c r="BM808" s="186" t="s">
        <v>1245</v>
      </c>
    </row>
    <row r="809" s="14" customFormat="1">
      <c r="A809" s="14"/>
      <c r="B809" s="196"/>
      <c r="C809" s="14"/>
      <c r="D809" s="189" t="s">
        <v>248</v>
      </c>
      <c r="E809" s="197" t="s">
        <v>3</v>
      </c>
      <c r="F809" s="198" t="s">
        <v>1246</v>
      </c>
      <c r="G809" s="14"/>
      <c r="H809" s="199">
        <v>0.41499999999999998</v>
      </c>
      <c r="I809" s="200"/>
      <c r="J809" s="14"/>
      <c r="K809" s="14"/>
      <c r="L809" s="196"/>
      <c r="M809" s="201"/>
      <c r="N809" s="202"/>
      <c r="O809" s="202"/>
      <c r="P809" s="202"/>
      <c r="Q809" s="202"/>
      <c r="R809" s="202"/>
      <c r="S809" s="202"/>
      <c r="T809" s="203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197" t="s">
        <v>248</v>
      </c>
      <c r="AU809" s="197" t="s">
        <v>86</v>
      </c>
      <c r="AV809" s="14" t="s">
        <v>86</v>
      </c>
      <c r="AW809" s="14" t="s">
        <v>33</v>
      </c>
      <c r="AX809" s="14" t="s">
        <v>73</v>
      </c>
      <c r="AY809" s="197" t="s">
        <v>239</v>
      </c>
    </row>
    <row r="810" s="15" customFormat="1">
      <c r="A810" s="15"/>
      <c r="B810" s="204"/>
      <c r="C810" s="15"/>
      <c r="D810" s="189" t="s">
        <v>248</v>
      </c>
      <c r="E810" s="205" t="s">
        <v>3</v>
      </c>
      <c r="F810" s="206" t="s">
        <v>251</v>
      </c>
      <c r="G810" s="15"/>
      <c r="H810" s="207">
        <v>0.41499999999999998</v>
      </c>
      <c r="I810" s="208"/>
      <c r="J810" s="15"/>
      <c r="K810" s="15"/>
      <c r="L810" s="204"/>
      <c r="M810" s="209"/>
      <c r="N810" s="210"/>
      <c r="O810" s="210"/>
      <c r="P810" s="210"/>
      <c r="Q810" s="210"/>
      <c r="R810" s="210"/>
      <c r="S810" s="210"/>
      <c r="T810" s="211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05" t="s">
        <v>248</v>
      </c>
      <c r="AU810" s="205" t="s">
        <v>86</v>
      </c>
      <c r="AV810" s="15" t="s">
        <v>246</v>
      </c>
      <c r="AW810" s="15" t="s">
        <v>33</v>
      </c>
      <c r="AX810" s="15" t="s">
        <v>80</v>
      </c>
      <c r="AY810" s="205" t="s">
        <v>239</v>
      </c>
    </row>
    <row r="811" s="2" customFormat="1">
      <c r="A811" s="39"/>
      <c r="B811" s="174"/>
      <c r="C811" s="175" t="s">
        <v>1247</v>
      </c>
      <c r="D811" s="175" t="s">
        <v>241</v>
      </c>
      <c r="E811" s="176" t="s">
        <v>1248</v>
      </c>
      <c r="F811" s="177" t="s">
        <v>1249</v>
      </c>
      <c r="G811" s="178" t="s">
        <v>244</v>
      </c>
      <c r="H811" s="179">
        <v>1913.6800000000001</v>
      </c>
      <c r="I811" s="180"/>
      <c r="J811" s="181">
        <f>ROUND(I811*H811,2)</f>
        <v>0</v>
      </c>
      <c r="K811" s="177" t="s">
        <v>245</v>
      </c>
      <c r="L811" s="40"/>
      <c r="M811" s="182" t="s">
        <v>3</v>
      </c>
      <c r="N811" s="183" t="s">
        <v>45</v>
      </c>
      <c r="O811" s="73"/>
      <c r="P811" s="184">
        <f>O811*H811</f>
        <v>0</v>
      </c>
      <c r="Q811" s="184">
        <v>0.11219999999999999</v>
      </c>
      <c r="R811" s="184">
        <f>Q811*H811</f>
        <v>214.71489600000001</v>
      </c>
      <c r="S811" s="184">
        <v>0</v>
      </c>
      <c r="T811" s="185">
        <f>S811*H811</f>
        <v>0</v>
      </c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R811" s="186" t="s">
        <v>246</v>
      </c>
      <c r="AT811" s="186" t="s">
        <v>241</v>
      </c>
      <c r="AU811" s="186" t="s">
        <v>86</v>
      </c>
      <c r="AY811" s="20" t="s">
        <v>239</v>
      </c>
      <c r="BE811" s="187">
        <f>IF(N811="základní",J811,0)</f>
        <v>0</v>
      </c>
      <c r="BF811" s="187">
        <f>IF(N811="snížená",J811,0)</f>
        <v>0</v>
      </c>
      <c r="BG811" s="187">
        <f>IF(N811="zákl. přenesená",J811,0)</f>
        <v>0</v>
      </c>
      <c r="BH811" s="187">
        <f>IF(N811="sníž. přenesená",J811,0)</f>
        <v>0</v>
      </c>
      <c r="BI811" s="187">
        <f>IF(N811="nulová",J811,0)</f>
        <v>0</v>
      </c>
      <c r="BJ811" s="20" t="s">
        <v>86</v>
      </c>
      <c r="BK811" s="187">
        <f>ROUND(I811*H811,2)</f>
        <v>0</v>
      </c>
      <c r="BL811" s="20" t="s">
        <v>246</v>
      </c>
      <c r="BM811" s="186" t="s">
        <v>1250</v>
      </c>
    </row>
    <row r="812" s="14" customFormat="1">
      <c r="A812" s="14"/>
      <c r="B812" s="196"/>
      <c r="C812" s="14"/>
      <c r="D812" s="189" t="s">
        <v>248</v>
      </c>
      <c r="E812" s="197" t="s">
        <v>3</v>
      </c>
      <c r="F812" s="198" t="s">
        <v>600</v>
      </c>
      <c r="G812" s="14"/>
      <c r="H812" s="199">
        <v>1676.78</v>
      </c>
      <c r="I812" s="200"/>
      <c r="J812" s="14"/>
      <c r="K812" s="14"/>
      <c r="L812" s="196"/>
      <c r="M812" s="201"/>
      <c r="N812" s="202"/>
      <c r="O812" s="202"/>
      <c r="P812" s="202"/>
      <c r="Q812" s="202"/>
      <c r="R812" s="202"/>
      <c r="S812" s="202"/>
      <c r="T812" s="203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197" t="s">
        <v>248</v>
      </c>
      <c r="AU812" s="197" t="s">
        <v>86</v>
      </c>
      <c r="AV812" s="14" t="s">
        <v>86</v>
      </c>
      <c r="AW812" s="14" t="s">
        <v>33</v>
      </c>
      <c r="AX812" s="14" t="s">
        <v>73</v>
      </c>
      <c r="AY812" s="197" t="s">
        <v>239</v>
      </c>
    </row>
    <row r="813" s="14" customFormat="1">
      <c r="A813" s="14"/>
      <c r="B813" s="196"/>
      <c r="C813" s="14"/>
      <c r="D813" s="189" t="s">
        <v>248</v>
      </c>
      <c r="E813" s="197" t="s">
        <v>3</v>
      </c>
      <c r="F813" s="198" t="s">
        <v>603</v>
      </c>
      <c r="G813" s="14"/>
      <c r="H813" s="199">
        <v>236.90000000000001</v>
      </c>
      <c r="I813" s="200"/>
      <c r="J813" s="14"/>
      <c r="K813" s="14"/>
      <c r="L813" s="196"/>
      <c r="M813" s="201"/>
      <c r="N813" s="202"/>
      <c r="O813" s="202"/>
      <c r="P813" s="202"/>
      <c r="Q813" s="202"/>
      <c r="R813" s="202"/>
      <c r="S813" s="202"/>
      <c r="T813" s="203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197" t="s">
        <v>248</v>
      </c>
      <c r="AU813" s="197" t="s">
        <v>86</v>
      </c>
      <c r="AV813" s="14" t="s">
        <v>86</v>
      </c>
      <c r="AW813" s="14" t="s">
        <v>33</v>
      </c>
      <c r="AX813" s="14" t="s">
        <v>73</v>
      </c>
      <c r="AY813" s="197" t="s">
        <v>239</v>
      </c>
    </row>
    <row r="814" s="15" customFormat="1">
      <c r="A814" s="15"/>
      <c r="B814" s="204"/>
      <c r="C814" s="15"/>
      <c r="D814" s="189" t="s">
        <v>248</v>
      </c>
      <c r="E814" s="205" t="s">
        <v>3</v>
      </c>
      <c r="F814" s="206" t="s">
        <v>251</v>
      </c>
      <c r="G814" s="15"/>
      <c r="H814" s="207">
        <v>1913.6800000000001</v>
      </c>
      <c r="I814" s="208"/>
      <c r="J814" s="15"/>
      <c r="K814" s="15"/>
      <c r="L814" s="204"/>
      <c r="M814" s="209"/>
      <c r="N814" s="210"/>
      <c r="O814" s="210"/>
      <c r="P814" s="210"/>
      <c r="Q814" s="210"/>
      <c r="R814" s="210"/>
      <c r="S814" s="210"/>
      <c r="T814" s="211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05" t="s">
        <v>248</v>
      </c>
      <c r="AU814" s="205" t="s">
        <v>86</v>
      </c>
      <c r="AV814" s="15" t="s">
        <v>246</v>
      </c>
      <c r="AW814" s="15" t="s">
        <v>33</v>
      </c>
      <c r="AX814" s="15" t="s">
        <v>80</v>
      </c>
      <c r="AY814" s="205" t="s">
        <v>239</v>
      </c>
    </row>
    <row r="815" s="2" customFormat="1">
      <c r="A815" s="39"/>
      <c r="B815" s="174"/>
      <c r="C815" s="175" t="s">
        <v>1251</v>
      </c>
      <c r="D815" s="175" t="s">
        <v>241</v>
      </c>
      <c r="E815" s="176" t="s">
        <v>1252</v>
      </c>
      <c r="F815" s="177" t="s">
        <v>1253</v>
      </c>
      <c r="G815" s="178" t="s">
        <v>244</v>
      </c>
      <c r="H815" s="179">
        <v>7654.7200000000003</v>
      </c>
      <c r="I815" s="180"/>
      <c r="J815" s="181">
        <f>ROUND(I815*H815,2)</f>
        <v>0</v>
      </c>
      <c r="K815" s="177" t="s">
        <v>245</v>
      </c>
      <c r="L815" s="40"/>
      <c r="M815" s="182" t="s">
        <v>3</v>
      </c>
      <c r="N815" s="183" t="s">
        <v>45</v>
      </c>
      <c r="O815" s="73"/>
      <c r="P815" s="184">
        <f>O815*H815</f>
        <v>0</v>
      </c>
      <c r="Q815" s="184">
        <v>0.011220000000000001</v>
      </c>
      <c r="R815" s="184">
        <f>Q815*H815</f>
        <v>85.885958400000007</v>
      </c>
      <c r="S815" s="184">
        <v>0</v>
      </c>
      <c r="T815" s="185">
        <f>S815*H815</f>
        <v>0</v>
      </c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R815" s="186" t="s">
        <v>246</v>
      </c>
      <c r="AT815" s="186" t="s">
        <v>241</v>
      </c>
      <c r="AU815" s="186" t="s">
        <v>86</v>
      </c>
      <c r="AY815" s="20" t="s">
        <v>239</v>
      </c>
      <c r="BE815" s="187">
        <f>IF(N815="základní",J815,0)</f>
        <v>0</v>
      </c>
      <c r="BF815" s="187">
        <f>IF(N815="snížená",J815,0)</f>
        <v>0</v>
      </c>
      <c r="BG815" s="187">
        <f>IF(N815="zákl. přenesená",J815,0)</f>
        <v>0</v>
      </c>
      <c r="BH815" s="187">
        <f>IF(N815="sníž. přenesená",J815,0)</f>
        <v>0</v>
      </c>
      <c r="BI815" s="187">
        <f>IF(N815="nulová",J815,0)</f>
        <v>0</v>
      </c>
      <c r="BJ815" s="20" t="s">
        <v>86</v>
      </c>
      <c r="BK815" s="187">
        <f>ROUND(I815*H815,2)</f>
        <v>0</v>
      </c>
      <c r="BL815" s="20" t="s">
        <v>246</v>
      </c>
      <c r="BM815" s="186" t="s">
        <v>1254</v>
      </c>
    </row>
    <row r="816" s="14" customFormat="1">
      <c r="A816" s="14"/>
      <c r="B816" s="196"/>
      <c r="C816" s="14"/>
      <c r="D816" s="189" t="s">
        <v>248</v>
      </c>
      <c r="E816" s="197" t="s">
        <v>3</v>
      </c>
      <c r="F816" s="198" t="s">
        <v>1255</v>
      </c>
      <c r="G816" s="14"/>
      <c r="H816" s="199">
        <v>6707.1199999999999</v>
      </c>
      <c r="I816" s="200"/>
      <c r="J816" s="14"/>
      <c r="K816" s="14"/>
      <c r="L816" s="196"/>
      <c r="M816" s="201"/>
      <c r="N816" s="202"/>
      <c r="O816" s="202"/>
      <c r="P816" s="202"/>
      <c r="Q816" s="202"/>
      <c r="R816" s="202"/>
      <c r="S816" s="202"/>
      <c r="T816" s="203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197" t="s">
        <v>248</v>
      </c>
      <c r="AU816" s="197" t="s">
        <v>86</v>
      </c>
      <c r="AV816" s="14" t="s">
        <v>86</v>
      </c>
      <c r="AW816" s="14" t="s">
        <v>33</v>
      </c>
      <c r="AX816" s="14" t="s">
        <v>73</v>
      </c>
      <c r="AY816" s="197" t="s">
        <v>239</v>
      </c>
    </row>
    <row r="817" s="14" customFormat="1">
      <c r="A817" s="14"/>
      <c r="B817" s="196"/>
      <c r="C817" s="14"/>
      <c r="D817" s="189" t="s">
        <v>248</v>
      </c>
      <c r="E817" s="197" t="s">
        <v>3</v>
      </c>
      <c r="F817" s="198" t="s">
        <v>1256</v>
      </c>
      <c r="G817" s="14"/>
      <c r="H817" s="199">
        <v>947.60000000000002</v>
      </c>
      <c r="I817" s="200"/>
      <c r="J817" s="14"/>
      <c r="K817" s="14"/>
      <c r="L817" s="196"/>
      <c r="M817" s="201"/>
      <c r="N817" s="202"/>
      <c r="O817" s="202"/>
      <c r="P817" s="202"/>
      <c r="Q817" s="202"/>
      <c r="R817" s="202"/>
      <c r="S817" s="202"/>
      <c r="T817" s="203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197" t="s">
        <v>248</v>
      </c>
      <c r="AU817" s="197" t="s">
        <v>86</v>
      </c>
      <c r="AV817" s="14" t="s">
        <v>86</v>
      </c>
      <c r="AW817" s="14" t="s">
        <v>33</v>
      </c>
      <c r="AX817" s="14" t="s">
        <v>73</v>
      </c>
      <c r="AY817" s="197" t="s">
        <v>239</v>
      </c>
    </row>
    <row r="818" s="15" customFormat="1">
      <c r="A818" s="15"/>
      <c r="B818" s="204"/>
      <c r="C818" s="15"/>
      <c r="D818" s="189" t="s">
        <v>248</v>
      </c>
      <c r="E818" s="205" t="s">
        <v>3</v>
      </c>
      <c r="F818" s="206" t="s">
        <v>251</v>
      </c>
      <c r="G818" s="15"/>
      <c r="H818" s="207">
        <v>7654.7200000000003</v>
      </c>
      <c r="I818" s="208"/>
      <c r="J818" s="15"/>
      <c r="K818" s="15"/>
      <c r="L818" s="204"/>
      <c r="M818" s="209"/>
      <c r="N818" s="210"/>
      <c r="O818" s="210"/>
      <c r="P818" s="210"/>
      <c r="Q818" s="210"/>
      <c r="R818" s="210"/>
      <c r="S818" s="210"/>
      <c r="T818" s="211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05" t="s">
        <v>248</v>
      </c>
      <c r="AU818" s="205" t="s">
        <v>86</v>
      </c>
      <c r="AV818" s="15" t="s">
        <v>246</v>
      </c>
      <c r="AW818" s="15" t="s">
        <v>33</v>
      </c>
      <c r="AX818" s="15" t="s">
        <v>80</v>
      </c>
      <c r="AY818" s="205" t="s">
        <v>239</v>
      </c>
    </row>
    <row r="819" s="2" customFormat="1">
      <c r="A819" s="39"/>
      <c r="B819" s="174"/>
      <c r="C819" s="175" t="s">
        <v>1257</v>
      </c>
      <c r="D819" s="175" t="s">
        <v>241</v>
      </c>
      <c r="E819" s="176" t="s">
        <v>1258</v>
      </c>
      <c r="F819" s="177" t="s">
        <v>1259</v>
      </c>
      <c r="G819" s="178" t="s">
        <v>244</v>
      </c>
      <c r="H819" s="179">
        <v>459.50999999999999</v>
      </c>
      <c r="I819" s="180"/>
      <c r="J819" s="181">
        <f>ROUND(I819*H819,2)</f>
        <v>0</v>
      </c>
      <c r="K819" s="177" t="s">
        <v>245</v>
      </c>
      <c r="L819" s="40"/>
      <c r="M819" s="182" t="s">
        <v>3</v>
      </c>
      <c r="N819" s="183" t="s">
        <v>45</v>
      </c>
      <c r="O819" s="73"/>
      <c r="P819" s="184">
        <f>O819*H819</f>
        <v>0</v>
      </c>
      <c r="Q819" s="184">
        <v>0.11</v>
      </c>
      <c r="R819" s="184">
        <f>Q819*H819</f>
        <v>50.546100000000003</v>
      </c>
      <c r="S819" s="184">
        <v>0</v>
      </c>
      <c r="T819" s="185">
        <f>S819*H819</f>
        <v>0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186" t="s">
        <v>246</v>
      </c>
      <c r="AT819" s="186" t="s">
        <v>241</v>
      </c>
      <c r="AU819" s="186" t="s">
        <v>86</v>
      </c>
      <c r="AY819" s="20" t="s">
        <v>239</v>
      </c>
      <c r="BE819" s="187">
        <f>IF(N819="základní",J819,0)</f>
        <v>0</v>
      </c>
      <c r="BF819" s="187">
        <f>IF(N819="snížená",J819,0)</f>
        <v>0</v>
      </c>
      <c r="BG819" s="187">
        <f>IF(N819="zákl. přenesená",J819,0)</f>
        <v>0</v>
      </c>
      <c r="BH819" s="187">
        <f>IF(N819="sníž. přenesená",J819,0)</f>
        <v>0</v>
      </c>
      <c r="BI819" s="187">
        <f>IF(N819="nulová",J819,0)</f>
        <v>0</v>
      </c>
      <c r="BJ819" s="20" t="s">
        <v>86</v>
      </c>
      <c r="BK819" s="187">
        <f>ROUND(I819*H819,2)</f>
        <v>0</v>
      </c>
      <c r="BL819" s="20" t="s">
        <v>246</v>
      </c>
      <c r="BM819" s="186" t="s">
        <v>1260</v>
      </c>
    </row>
    <row r="820" s="14" customFormat="1">
      <c r="A820" s="14"/>
      <c r="B820" s="196"/>
      <c r="C820" s="14"/>
      <c r="D820" s="189" t="s">
        <v>248</v>
      </c>
      <c r="E820" s="197" t="s">
        <v>3</v>
      </c>
      <c r="F820" s="198" t="s">
        <v>597</v>
      </c>
      <c r="G820" s="14"/>
      <c r="H820" s="199">
        <v>140.59</v>
      </c>
      <c r="I820" s="200"/>
      <c r="J820" s="14"/>
      <c r="K820" s="14"/>
      <c r="L820" s="196"/>
      <c r="M820" s="201"/>
      <c r="N820" s="202"/>
      <c r="O820" s="202"/>
      <c r="P820" s="202"/>
      <c r="Q820" s="202"/>
      <c r="R820" s="202"/>
      <c r="S820" s="202"/>
      <c r="T820" s="203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197" t="s">
        <v>248</v>
      </c>
      <c r="AU820" s="197" t="s">
        <v>86</v>
      </c>
      <c r="AV820" s="14" t="s">
        <v>86</v>
      </c>
      <c r="AW820" s="14" t="s">
        <v>33</v>
      </c>
      <c r="AX820" s="14" t="s">
        <v>73</v>
      </c>
      <c r="AY820" s="197" t="s">
        <v>239</v>
      </c>
    </row>
    <row r="821" s="14" customFormat="1">
      <c r="A821" s="14"/>
      <c r="B821" s="196"/>
      <c r="C821" s="14"/>
      <c r="D821" s="189" t="s">
        <v>248</v>
      </c>
      <c r="E821" s="197" t="s">
        <v>3</v>
      </c>
      <c r="F821" s="198" t="s">
        <v>616</v>
      </c>
      <c r="G821" s="14"/>
      <c r="H821" s="199">
        <v>17.280000000000001</v>
      </c>
      <c r="I821" s="200"/>
      <c r="J821" s="14"/>
      <c r="K821" s="14"/>
      <c r="L821" s="196"/>
      <c r="M821" s="201"/>
      <c r="N821" s="202"/>
      <c r="O821" s="202"/>
      <c r="P821" s="202"/>
      <c r="Q821" s="202"/>
      <c r="R821" s="202"/>
      <c r="S821" s="202"/>
      <c r="T821" s="203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197" t="s">
        <v>248</v>
      </c>
      <c r="AU821" s="197" t="s">
        <v>86</v>
      </c>
      <c r="AV821" s="14" t="s">
        <v>86</v>
      </c>
      <c r="AW821" s="14" t="s">
        <v>33</v>
      </c>
      <c r="AX821" s="14" t="s">
        <v>73</v>
      </c>
      <c r="AY821" s="197" t="s">
        <v>239</v>
      </c>
    </row>
    <row r="822" s="14" customFormat="1">
      <c r="A822" s="14"/>
      <c r="B822" s="196"/>
      <c r="C822" s="14"/>
      <c r="D822" s="189" t="s">
        <v>248</v>
      </c>
      <c r="E822" s="197" t="s">
        <v>3</v>
      </c>
      <c r="F822" s="198" t="s">
        <v>619</v>
      </c>
      <c r="G822" s="14"/>
      <c r="H822" s="199">
        <v>301.63999999999999</v>
      </c>
      <c r="I822" s="200"/>
      <c r="J822" s="14"/>
      <c r="K822" s="14"/>
      <c r="L822" s="196"/>
      <c r="M822" s="201"/>
      <c r="N822" s="202"/>
      <c r="O822" s="202"/>
      <c r="P822" s="202"/>
      <c r="Q822" s="202"/>
      <c r="R822" s="202"/>
      <c r="S822" s="202"/>
      <c r="T822" s="203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197" t="s">
        <v>248</v>
      </c>
      <c r="AU822" s="197" t="s">
        <v>86</v>
      </c>
      <c r="AV822" s="14" t="s">
        <v>86</v>
      </c>
      <c r="AW822" s="14" t="s">
        <v>33</v>
      </c>
      <c r="AX822" s="14" t="s">
        <v>73</v>
      </c>
      <c r="AY822" s="197" t="s">
        <v>239</v>
      </c>
    </row>
    <row r="823" s="15" customFormat="1">
      <c r="A823" s="15"/>
      <c r="B823" s="204"/>
      <c r="C823" s="15"/>
      <c r="D823" s="189" t="s">
        <v>248</v>
      </c>
      <c r="E823" s="205" t="s">
        <v>3</v>
      </c>
      <c r="F823" s="206" t="s">
        <v>251</v>
      </c>
      <c r="G823" s="15"/>
      <c r="H823" s="207">
        <v>459.50999999999999</v>
      </c>
      <c r="I823" s="208"/>
      <c r="J823" s="15"/>
      <c r="K823" s="15"/>
      <c r="L823" s="204"/>
      <c r="M823" s="209"/>
      <c r="N823" s="210"/>
      <c r="O823" s="210"/>
      <c r="P823" s="210"/>
      <c r="Q823" s="210"/>
      <c r="R823" s="210"/>
      <c r="S823" s="210"/>
      <c r="T823" s="211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T823" s="205" t="s">
        <v>248</v>
      </c>
      <c r="AU823" s="205" t="s">
        <v>86</v>
      </c>
      <c r="AV823" s="15" t="s">
        <v>246</v>
      </c>
      <c r="AW823" s="15" t="s">
        <v>33</v>
      </c>
      <c r="AX823" s="15" t="s">
        <v>80</v>
      </c>
      <c r="AY823" s="205" t="s">
        <v>239</v>
      </c>
    </row>
    <row r="824" s="2" customFormat="1">
      <c r="A824" s="39"/>
      <c r="B824" s="174"/>
      <c r="C824" s="175" t="s">
        <v>1261</v>
      </c>
      <c r="D824" s="175" t="s">
        <v>241</v>
      </c>
      <c r="E824" s="176" t="s">
        <v>1262</v>
      </c>
      <c r="F824" s="177" t="s">
        <v>1263</v>
      </c>
      <c r="G824" s="178" t="s">
        <v>244</v>
      </c>
      <c r="H824" s="179">
        <v>2757.0599999999999</v>
      </c>
      <c r="I824" s="180"/>
      <c r="J824" s="181">
        <f>ROUND(I824*H824,2)</f>
        <v>0</v>
      </c>
      <c r="K824" s="177" t="s">
        <v>245</v>
      </c>
      <c r="L824" s="40"/>
      <c r="M824" s="182" t="s">
        <v>3</v>
      </c>
      <c r="N824" s="183" t="s">
        <v>45</v>
      </c>
      <c r="O824" s="73"/>
      <c r="P824" s="184">
        <f>O824*H824</f>
        <v>0</v>
      </c>
      <c r="Q824" s="184">
        <v>0.010999999999999999</v>
      </c>
      <c r="R824" s="184">
        <f>Q824*H824</f>
        <v>30.327659999999998</v>
      </c>
      <c r="S824" s="184">
        <v>0</v>
      </c>
      <c r="T824" s="185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186" t="s">
        <v>246</v>
      </c>
      <c r="AT824" s="186" t="s">
        <v>241</v>
      </c>
      <c r="AU824" s="186" t="s">
        <v>86</v>
      </c>
      <c r="AY824" s="20" t="s">
        <v>239</v>
      </c>
      <c r="BE824" s="187">
        <f>IF(N824="základní",J824,0)</f>
        <v>0</v>
      </c>
      <c r="BF824" s="187">
        <f>IF(N824="snížená",J824,0)</f>
        <v>0</v>
      </c>
      <c r="BG824" s="187">
        <f>IF(N824="zákl. přenesená",J824,0)</f>
        <v>0</v>
      </c>
      <c r="BH824" s="187">
        <f>IF(N824="sníž. přenesená",J824,0)</f>
        <v>0</v>
      </c>
      <c r="BI824" s="187">
        <f>IF(N824="nulová",J824,0)</f>
        <v>0</v>
      </c>
      <c r="BJ824" s="20" t="s">
        <v>86</v>
      </c>
      <c r="BK824" s="187">
        <f>ROUND(I824*H824,2)</f>
        <v>0</v>
      </c>
      <c r="BL824" s="20" t="s">
        <v>246</v>
      </c>
      <c r="BM824" s="186" t="s">
        <v>1264</v>
      </c>
    </row>
    <row r="825" s="14" customFormat="1">
      <c r="A825" s="14"/>
      <c r="B825" s="196"/>
      <c r="C825" s="14"/>
      <c r="D825" s="189" t="s">
        <v>248</v>
      </c>
      <c r="E825" s="197" t="s">
        <v>3</v>
      </c>
      <c r="F825" s="198" t="s">
        <v>1265</v>
      </c>
      <c r="G825" s="14"/>
      <c r="H825" s="199">
        <v>843.53999999999996</v>
      </c>
      <c r="I825" s="200"/>
      <c r="J825" s="14"/>
      <c r="K825" s="14"/>
      <c r="L825" s="196"/>
      <c r="M825" s="201"/>
      <c r="N825" s="202"/>
      <c r="O825" s="202"/>
      <c r="P825" s="202"/>
      <c r="Q825" s="202"/>
      <c r="R825" s="202"/>
      <c r="S825" s="202"/>
      <c r="T825" s="203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197" t="s">
        <v>248</v>
      </c>
      <c r="AU825" s="197" t="s">
        <v>86</v>
      </c>
      <c r="AV825" s="14" t="s">
        <v>86</v>
      </c>
      <c r="AW825" s="14" t="s">
        <v>33</v>
      </c>
      <c r="AX825" s="14" t="s">
        <v>73</v>
      </c>
      <c r="AY825" s="197" t="s">
        <v>239</v>
      </c>
    </row>
    <row r="826" s="14" customFormat="1">
      <c r="A826" s="14"/>
      <c r="B826" s="196"/>
      <c r="C826" s="14"/>
      <c r="D826" s="189" t="s">
        <v>248</v>
      </c>
      <c r="E826" s="197" t="s">
        <v>3</v>
      </c>
      <c r="F826" s="198" t="s">
        <v>1266</v>
      </c>
      <c r="G826" s="14"/>
      <c r="H826" s="199">
        <v>103.68000000000001</v>
      </c>
      <c r="I826" s="200"/>
      <c r="J826" s="14"/>
      <c r="K826" s="14"/>
      <c r="L826" s="196"/>
      <c r="M826" s="201"/>
      <c r="N826" s="202"/>
      <c r="O826" s="202"/>
      <c r="P826" s="202"/>
      <c r="Q826" s="202"/>
      <c r="R826" s="202"/>
      <c r="S826" s="202"/>
      <c r="T826" s="203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197" t="s">
        <v>248</v>
      </c>
      <c r="AU826" s="197" t="s">
        <v>86</v>
      </c>
      <c r="AV826" s="14" t="s">
        <v>86</v>
      </c>
      <c r="AW826" s="14" t="s">
        <v>33</v>
      </c>
      <c r="AX826" s="14" t="s">
        <v>73</v>
      </c>
      <c r="AY826" s="197" t="s">
        <v>239</v>
      </c>
    </row>
    <row r="827" s="14" customFormat="1">
      <c r="A827" s="14"/>
      <c r="B827" s="196"/>
      <c r="C827" s="14"/>
      <c r="D827" s="189" t="s">
        <v>248</v>
      </c>
      <c r="E827" s="197" t="s">
        <v>3</v>
      </c>
      <c r="F827" s="198" t="s">
        <v>1267</v>
      </c>
      <c r="G827" s="14"/>
      <c r="H827" s="199">
        <v>1809.8399999999999</v>
      </c>
      <c r="I827" s="200"/>
      <c r="J827" s="14"/>
      <c r="K827" s="14"/>
      <c r="L827" s="196"/>
      <c r="M827" s="201"/>
      <c r="N827" s="202"/>
      <c r="O827" s="202"/>
      <c r="P827" s="202"/>
      <c r="Q827" s="202"/>
      <c r="R827" s="202"/>
      <c r="S827" s="202"/>
      <c r="T827" s="203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197" t="s">
        <v>248</v>
      </c>
      <c r="AU827" s="197" t="s">
        <v>86</v>
      </c>
      <c r="AV827" s="14" t="s">
        <v>86</v>
      </c>
      <c r="AW827" s="14" t="s">
        <v>33</v>
      </c>
      <c r="AX827" s="14" t="s">
        <v>73</v>
      </c>
      <c r="AY827" s="197" t="s">
        <v>239</v>
      </c>
    </row>
    <row r="828" s="15" customFormat="1">
      <c r="A828" s="15"/>
      <c r="B828" s="204"/>
      <c r="C828" s="15"/>
      <c r="D828" s="189" t="s">
        <v>248</v>
      </c>
      <c r="E828" s="205" t="s">
        <v>3</v>
      </c>
      <c r="F828" s="206" t="s">
        <v>251</v>
      </c>
      <c r="G828" s="15"/>
      <c r="H828" s="207">
        <v>2757.0599999999999</v>
      </c>
      <c r="I828" s="208"/>
      <c r="J828" s="15"/>
      <c r="K828" s="15"/>
      <c r="L828" s="204"/>
      <c r="M828" s="209"/>
      <c r="N828" s="210"/>
      <c r="O828" s="210"/>
      <c r="P828" s="210"/>
      <c r="Q828" s="210"/>
      <c r="R828" s="210"/>
      <c r="S828" s="210"/>
      <c r="T828" s="211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T828" s="205" t="s">
        <v>248</v>
      </c>
      <c r="AU828" s="205" t="s">
        <v>86</v>
      </c>
      <c r="AV828" s="15" t="s">
        <v>246</v>
      </c>
      <c r="AW828" s="15" t="s">
        <v>33</v>
      </c>
      <c r="AX828" s="15" t="s">
        <v>80</v>
      </c>
      <c r="AY828" s="205" t="s">
        <v>239</v>
      </c>
    </row>
    <row r="829" s="2" customFormat="1">
      <c r="A829" s="39"/>
      <c r="B829" s="174"/>
      <c r="C829" s="175" t="s">
        <v>1268</v>
      </c>
      <c r="D829" s="175" t="s">
        <v>241</v>
      </c>
      <c r="E829" s="176" t="s">
        <v>1269</v>
      </c>
      <c r="F829" s="177" t="s">
        <v>1270</v>
      </c>
      <c r="G829" s="178" t="s">
        <v>244</v>
      </c>
      <c r="H829" s="179">
        <v>459.50999999999999</v>
      </c>
      <c r="I829" s="180"/>
      <c r="J829" s="181">
        <f>ROUND(I829*H829,2)</f>
        <v>0</v>
      </c>
      <c r="K829" s="177" t="s">
        <v>245</v>
      </c>
      <c r="L829" s="40"/>
      <c r="M829" s="182" t="s">
        <v>3</v>
      </c>
      <c r="N829" s="183" t="s">
        <v>45</v>
      </c>
      <c r="O829" s="73"/>
      <c r="P829" s="184">
        <f>O829*H829</f>
        <v>0</v>
      </c>
      <c r="Q829" s="184">
        <v>0</v>
      </c>
      <c r="R829" s="184">
        <f>Q829*H829</f>
        <v>0</v>
      </c>
      <c r="S829" s="184">
        <v>0</v>
      </c>
      <c r="T829" s="185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186" t="s">
        <v>246</v>
      </c>
      <c r="AT829" s="186" t="s">
        <v>241</v>
      </c>
      <c r="AU829" s="186" t="s">
        <v>86</v>
      </c>
      <c r="AY829" s="20" t="s">
        <v>239</v>
      </c>
      <c r="BE829" s="187">
        <f>IF(N829="základní",J829,0)</f>
        <v>0</v>
      </c>
      <c r="BF829" s="187">
        <f>IF(N829="snížená",J829,0)</f>
        <v>0</v>
      </c>
      <c r="BG829" s="187">
        <f>IF(N829="zákl. přenesená",J829,0)</f>
        <v>0</v>
      </c>
      <c r="BH829" s="187">
        <f>IF(N829="sníž. přenesená",J829,0)</f>
        <v>0</v>
      </c>
      <c r="BI829" s="187">
        <f>IF(N829="nulová",J829,0)</f>
        <v>0</v>
      </c>
      <c r="BJ829" s="20" t="s">
        <v>86</v>
      </c>
      <c r="BK829" s="187">
        <f>ROUND(I829*H829,2)</f>
        <v>0</v>
      </c>
      <c r="BL829" s="20" t="s">
        <v>246</v>
      </c>
      <c r="BM829" s="186" t="s">
        <v>1271</v>
      </c>
    </row>
    <row r="830" s="14" customFormat="1">
      <c r="A830" s="14"/>
      <c r="B830" s="196"/>
      <c r="C830" s="14"/>
      <c r="D830" s="189" t="s">
        <v>248</v>
      </c>
      <c r="E830" s="197" t="s">
        <v>3</v>
      </c>
      <c r="F830" s="198" t="s">
        <v>597</v>
      </c>
      <c r="G830" s="14"/>
      <c r="H830" s="199">
        <v>140.59</v>
      </c>
      <c r="I830" s="200"/>
      <c r="J830" s="14"/>
      <c r="K830" s="14"/>
      <c r="L830" s="196"/>
      <c r="M830" s="201"/>
      <c r="N830" s="202"/>
      <c r="O830" s="202"/>
      <c r="P830" s="202"/>
      <c r="Q830" s="202"/>
      <c r="R830" s="202"/>
      <c r="S830" s="202"/>
      <c r="T830" s="203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197" t="s">
        <v>248</v>
      </c>
      <c r="AU830" s="197" t="s">
        <v>86</v>
      </c>
      <c r="AV830" s="14" t="s">
        <v>86</v>
      </c>
      <c r="AW830" s="14" t="s">
        <v>33</v>
      </c>
      <c r="AX830" s="14" t="s">
        <v>73</v>
      </c>
      <c r="AY830" s="197" t="s">
        <v>239</v>
      </c>
    </row>
    <row r="831" s="14" customFormat="1">
      <c r="A831" s="14"/>
      <c r="B831" s="196"/>
      <c r="C831" s="14"/>
      <c r="D831" s="189" t="s">
        <v>248</v>
      </c>
      <c r="E831" s="197" t="s">
        <v>3</v>
      </c>
      <c r="F831" s="198" t="s">
        <v>616</v>
      </c>
      <c r="G831" s="14"/>
      <c r="H831" s="199">
        <v>17.280000000000001</v>
      </c>
      <c r="I831" s="200"/>
      <c r="J831" s="14"/>
      <c r="K831" s="14"/>
      <c r="L831" s="196"/>
      <c r="M831" s="201"/>
      <c r="N831" s="202"/>
      <c r="O831" s="202"/>
      <c r="P831" s="202"/>
      <c r="Q831" s="202"/>
      <c r="R831" s="202"/>
      <c r="S831" s="202"/>
      <c r="T831" s="203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197" t="s">
        <v>248</v>
      </c>
      <c r="AU831" s="197" t="s">
        <v>86</v>
      </c>
      <c r="AV831" s="14" t="s">
        <v>86</v>
      </c>
      <c r="AW831" s="14" t="s">
        <v>33</v>
      </c>
      <c r="AX831" s="14" t="s">
        <v>73</v>
      </c>
      <c r="AY831" s="197" t="s">
        <v>239</v>
      </c>
    </row>
    <row r="832" s="14" customFormat="1">
      <c r="A832" s="14"/>
      <c r="B832" s="196"/>
      <c r="C832" s="14"/>
      <c r="D832" s="189" t="s">
        <v>248</v>
      </c>
      <c r="E832" s="197" t="s">
        <v>3</v>
      </c>
      <c r="F832" s="198" t="s">
        <v>619</v>
      </c>
      <c r="G832" s="14"/>
      <c r="H832" s="199">
        <v>301.63999999999999</v>
      </c>
      <c r="I832" s="200"/>
      <c r="J832" s="14"/>
      <c r="K832" s="14"/>
      <c r="L832" s="196"/>
      <c r="M832" s="201"/>
      <c r="N832" s="202"/>
      <c r="O832" s="202"/>
      <c r="P832" s="202"/>
      <c r="Q832" s="202"/>
      <c r="R832" s="202"/>
      <c r="S832" s="202"/>
      <c r="T832" s="203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197" t="s">
        <v>248</v>
      </c>
      <c r="AU832" s="197" t="s">
        <v>86</v>
      </c>
      <c r="AV832" s="14" t="s">
        <v>86</v>
      </c>
      <c r="AW832" s="14" t="s">
        <v>33</v>
      </c>
      <c r="AX832" s="14" t="s">
        <v>73</v>
      </c>
      <c r="AY832" s="197" t="s">
        <v>239</v>
      </c>
    </row>
    <row r="833" s="15" customFormat="1">
      <c r="A833" s="15"/>
      <c r="B833" s="204"/>
      <c r="C833" s="15"/>
      <c r="D833" s="189" t="s">
        <v>248</v>
      </c>
      <c r="E833" s="205" t="s">
        <v>3</v>
      </c>
      <c r="F833" s="206" t="s">
        <v>251</v>
      </c>
      <c r="G833" s="15"/>
      <c r="H833" s="207">
        <v>459.50999999999999</v>
      </c>
      <c r="I833" s="208"/>
      <c r="J833" s="15"/>
      <c r="K833" s="15"/>
      <c r="L833" s="204"/>
      <c r="M833" s="209"/>
      <c r="N833" s="210"/>
      <c r="O833" s="210"/>
      <c r="P833" s="210"/>
      <c r="Q833" s="210"/>
      <c r="R833" s="210"/>
      <c r="S833" s="210"/>
      <c r="T833" s="211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T833" s="205" t="s">
        <v>248</v>
      </c>
      <c r="AU833" s="205" t="s">
        <v>86</v>
      </c>
      <c r="AV833" s="15" t="s">
        <v>246</v>
      </c>
      <c r="AW833" s="15" t="s">
        <v>33</v>
      </c>
      <c r="AX833" s="15" t="s">
        <v>80</v>
      </c>
      <c r="AY833" s="205" t="s">
        <v>239</v>
      </c>
    </row>
    <row r="834" s="2" customFormat="1">
      <c r="A834" s="39"/>
      <c r="B834" s="174"/>
      <c r="C834" s="175" t="s">
        <v>1272</v>
      </c>
      <c r="D834" s="175" t="s">
        <v>241</v>
      </c>
      <c r="E834" s="176" t="s">
        <v>1273</v>
      </c>
      <c r="F834" s="177" t="s">
        <v>1274</v>
      </c>
      <c r="G834" s="178" t="s">
        <v>244</v>
      </c>
      <c r="H834" s="179">
        <v>299.75999999999999</v>
      </c>
      <c r="I834" s="180"/>
      <c r="J834" s="181">
        <f>ROUND(I834*H834,2)</f>
        <v>0</v>
      </c>
      <c r="K834" s="177" t="s">
        <v>245</v>
      </c>
      <c r="L834" s="40"/>
      <c r="M834" s="182" t="s">
        <v>3</v>
      </c>
      <c r="N834" s="183" t="s">
        <v>45</v>
      </c>
      <c r="O834" s="73"/>
      <c r="P834" s="184">
        <f>O834*H834</f>
        <v>0</v>
      </c>
      <c r="Q834" s="184">
        <v>0</v>
      </c>
      <c r="R834" s="184">
        <f>Q834*H834</f>
        <v>0</v>
      </c>
      <c r="S834" s="184">
        <v>0</v>
      </c>
      <c r="T834" s="185">
        <f>S834*H834</f>
        <v>0</v>
      </c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R834" s="186" t="s">
        <v>246</v>
      </c>
      <c r="AT834" s="186" t="s">
        <v>241</v>
      </c>
      <c r="AU834" s="186" t="s">
        <v>86</v>
      </c>
      <c r="AY834" s="20" t="s">
        <v>239</v>
      </c>
      <c r="BE834" s="187">
        <f>IF(N834="základní",J834,0)</f>
        <v>0</v>
      </c>
      <c r="BF834" s="187">
        <f>IF(N834="snížená",J834,0)</f>
        <v>0</v>
      </c>
      <c r="BG834" s="187">
        <f>IF(N834="zákl. přenesená",J834,0)</f>
        <v>0</v>
      </c>
      <c r="BH834" s="187">
        <f>IF(N834="sníž. přenesená",J834,0)</f>
        <v>0</v>
      </c>
      <c r="BI834" s="187">
        <f>IF(N834="nulová",J834,0)</f>
        <v>0</v>
      </c>
      <c r="BJ834" s="20" t="s">
        <v>86</v>
      </c>
      <c r="BK834" s="187">
        <f>ROUND(I834*H834,2)</f>
        <v>0</v>
      </c>
      <c r="BL834" s="20" t="s">
        <v>246</v>
      </c>
      <c r="BM834" s="186" t="s">
        <v>1275</v>
      </c>
    </row>
    <row r="835" s="14" customFormat="1">
      <c r="A835" s="14"/>
      <c r="B835" s="196"/>
      <c r="C835" s="14"/>
      <c r="D835" s="189" t="s">
        <v>248</v>
      </c>
      <c r="E835" s="197" t="s">
        <v>3</v>
      </c>
      <c r="F835" s="198" t="s">
        <v>830</v>
      </c>
      <c r="G835" s="14"/>
      <c r="H835" s="199">
        <v>3.96</v>
      </c>
      <c r="I835" s="200"/>
      <c r="J835" s="14"/>
      <c r="K835" s="14"/>
      <c r="L835" s="196"/>
      <c r="M835" s="201"/>
      <c r="N835" s="202"/>
      <c r="O835" s="202"/>
      <c r="P835" s="202"/>
      <c r="Q835" s="202"/>
      <c r="R835" s="202"/>
      <c r="S835" s="202"/>
      <c r="T835" s="203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197" t="s">
        <v>248</v>
      </c>
      <c r="AU835" s="197" t="s">
        <v>86</v>
      </c>
      <c r="AV835" s="14" t="s">
        <v>86</v>
      </c>
      <c r="AW835" s="14" t="s">
        <v>33</v>
      </c>
      <c r="AX835" s="14" t="s">
        <v>73</v>
      </c>
      <c r="AY835" s="197" t="s">
        <v>239</v>
      </c>
    </row>
    <row r="836" s="14" customFormat="1">
      <c r="A836" s="14"/>
      <c r="B836" s="196"/>
      <c r="C836" s="14"/>
      <c r="D836" s="189" t="s">
        <v>248</v>
      </c>
      <c r="E836" s="197" t="s">
        <v>3</v>
      </c>
      <c r="F836" s="198" t="s">
        <v>831</v>
      </c>
      <c r="G836" s="14"/>
      <c r="H836" s="199">
        <v>2.04</v>
      </c>
      <c r="I836" s="200"/>
      <c r="J836" s="14"/>
      <c r="K836" s="14"/>
      <c r="L836" s="196"/>
      <c r="M836" s="201"/>
      <c r="N836" s="202"/>
      <c r="O836" s="202"/>
      <c r="P836" s="202"/>
      <c r="Q836" s="202"/>
      <c r="R836" s="202"/>
      <c r="S836" s="202"/>
      <c r="T836" s="203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197" t="s">
        <v>248</v>
      </c>
      <c r="AU836" s="197" t="s">
        <v>86</v>
      </c>
      <c r="AV836" s="14" t="s">
        <v>86</v>
      </c>
      <c r="AW836" s="14" t="s">
        <v>33</v>
      </c>
      <c r="AX836" s="14" t="s">
        <v>73</v>
      </c>
      <c r="AY836" s="197" t="s">
        <v>239</v>
      </c>
    </row>
    <row r="837" s="14" customFormat="1">
      <c r="A837" s="14"/>
      <c r="B837" s="196"/>
      <c r="C837" s="14"/>
      <c r="D837" s="189" t="s">
        <v>248</v>
      </c>
      <c r="E837" s="197" t="s">
        <v>3</v>
      </c>
      <c r="F837" s="198" t="s">
        <v>832</v>
      </c>
      <c r="G837" s="14"/>
      <c r="H837" s="199">
        <v>1.5600000000000001</v>
      </c>
      <c r="I837" s="200"/>
      <c r="J837" s="14"/>
      <c r="K837" s="14"/>
      <c r="L837" s="196"/>
      <c r="M837" s="201"/>
      <c r="N837" s="202"/>
      <c r="O837" s="202"/>
      <c r="P837" s="202"/>
      <c r="Q837" s="202"/>
      <c r="R837" s="202"/>
      <c r="S837" s="202"/>
      <c r="T837" s="203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197" t="s">
        <v>248</v>
      </c>
      <c r="AU837" s="197" t="s">
        <v>86</v>
      </c>
      <c r="AV837" s="14" t="s">
        <v>86</v>
      </c>
      <c r="AW837" s="14" t="s">
        <v>33</v>
      </c>
      <c r="AX837" s="14" t="s">
        <v>73</v>
      </c>
      <c r="AY837" s="197" t="s">
        <v>239</v>
      </c>
    </row>
    <row r="838" s="14" customFormat="1">
      <c r="A838" s="14"/>
      <c r="B838" s="196"/>
      <c r="C838" s="14"/>
      <c r="D838" s="189" t="s">
        <v>248</v>
      </c>
      <c r="E838" s="197" t="s">
        <v>3</v>
      </c>
      <c r="F838" s="198" t="s">
        <v>1276</v>
      </c>
      <c r="G838" s="14"/>
      <c r="H838" s="199">
        <v>94.5</v>
      </c>
      <c r="I838" s="200"/>
      <c r="J838" s="14"/>
      <c r="K838" s="14"/>
      <c r="L838" s="196"/>
      <c r="M838" s="201"/>
      <c r="N838" s="202"/>
      <c r="O838" s="202"/>
      <c r="P838" s="202"/>
      <c r="Q838" s="202"/>
      <c r="R838" s="202"/>
      <c r="S838" s="202"/>
      <c r="T838" s="203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197" t="s">
        <v>248</v>
      </c>
      <c r="AU838" s="197" t="s">
        <v>86</v>
      </c>
      <c r="AV838" s="14" t="s">
        <v>86</v>
      </c>
      <c r="AW838" s="14" t="s">
        <v>33</v>
      </c>
      <c r="AX838" s="14" t="s">
        <v>73</v>
      </c>
      <c r="AY838" s="197" t="s">
        <v>239</v>
      </c>
    </row>
    <row r="839" s="14" customFormat="1">
      <c r="A839" s="14"/>
      <c r="B839" s="196"/>
      <c r="C839" s="14"/>
      <c r="D839" s="189" t="s">
        <v>248</v>
      </c>
      <c r="E839" s="197" t="s">
        <v>3</v>
      </c>
      <c r="F839" s="198" t="s">
        <v>1277</v>
      </c>
      <c r="G839" s="14"/>
      <c r="H839" s="199">
        <v>138.90000000000001</v>
      </c>
      <c r="I839" s="200"/>
      <c r="J839" s="14"/>
      <c r="K839" s="14"/>
      <c r="L839" s="196"/>
      <c r="M839" s="201"/>
      <c r="N839" s="202"/>
      <c r="O839" s="202"/>
      <c r="P839" s="202"/>
      <c r="Q839" s="202"/>
      <c r="R839" s="202"/>
      <c r="S839" s="202"/>
      <c r="T839" s="203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197" t="s">
        <v>248</v>
      </c>
      <c r="AU839" s="197" t="s">
        <v>86</v>
      </c>
      <c r="AV839" s="14" t="s">
        <v>86</v>
      </c>
      <c r="AW839" s="14" t="s">
        <v>33</v>
      </c>
      <c r="AX839" s="14" t="s">
        <v>73</v>
      </c>
      <c r="AY839" s="197" t="s">
        <v>239</v>
      </c>
    </row>
    <row r="840" s="14" customFormat="1">
      <c r="A840" s="14"/>
      <c r="B840" s="196"/>
      <c r="C840" s="14"/>
      <c r="D840" s="189" t="s">
        <v>248</v>
      </c>
      <c r="E840" s="197" t="s">
        <v>3</v>
      </c>
      <c r="F840" s="198" t="s">
        <v>1278</v>
      </c>
      <c r="G840" s="14"/>
      <c r="H840" s="199">
        <v>16.68</v>
      </c>
      <c r="I840" s="200"/>
      <c r="J840" s="14"/>
      <c r="K840" s="14"/>
      <c r="L840" s="196"/>
      <c r="M840" s="201"/>
      <c r="N840" s="202"/>
      <c r="O840" s="202"/>
      <c r="P840" s="202"/>
      <c r="Q840" s="202"/>
      <c r="R840" s="202"/>
      <c r="S840" s="202"/>
      <c r="T840" s="203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197" t="s">
        <v>248</v>
      </c>
      <c r="AU840" s="197" t="s">
        <v>86</v>
      </c>
      <c r="AV840" s="14" t="s">
        <v>86</v>
      </c>
      <c r="AW840" s="14" t="s">
        <v>33</v>
      </c>
      <c r="AX840" s="14" t="s">
        <v>73</v>
      </c>
      <c r="AY840" s="197" t="s">
        <v>239</v>
      </c>
    </row>
    <row r="841" s="14" customFormat="1">
      <c r="A841" s="14"/>
      <c r="B841" s="196"/>
      <c r="C841" s="14"/>
      <c r="D841" s="189" t="s">
        <v>248</v>
      </c>
      <c r="E841" s="197" t="s">
        <v>3</v>
      </c>
      <c r="F841" s="198" t="s">
        <v>1279</v>
      </c>
      <c r="G841" s="14"/>
      <c r="H841" s="199">
        <v>42.119999999999997</v>
      </c>
      <c r="I841" s="200"/>
      <c r="J841" s="14"/>
      <c r="K841" s="14"/>
      <c r="L841" s="196"/>
      <c r="M841" s="201"/>
      <c r="N841" s="202"/>
      <c r="O841" s="202"/>
      <c r="P841" s="202"/>
      <c r="Q841" s="202"/>
      <c r="R841" s="202"/>
      <c r="S841" s="202"/>
      <c r="T841" s="203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197" t="s">
        <v>248</v>
      </c>
      <c r="AU841" s="197" t="s">
        <v>86</v>
      </c>
      <c r="AV841" s="14" t="s">
        <v>86</v>
      </c>
      <c r="AW841" s="14" t="s">
        <v>33</v>
      </c>
      <c r="AX841" s="14" t="s">
        <v>73</v>
      </c>
      <c r="AY841" s="197" t="s">
        <v>239</v>
      </c>
    </row>
    <row r="842" s="15" customFormat="1">
      <c r="A842" s="15"/>
      <c r="B842" s="204"/>
      <c r="C842" s="15"/>
      <c r="D842" s="189" t="s">
        <v>248</v>
      </c>
      <c r="E842" s="205" t="s">
        <v>3</v>
      </c>
      <c r="F842" s="206" t="s">
        <v>251</v>
      </c>
      <c r="G842" s="15"/>
      <c r="H842" s="207">
        <v>299.75999999999999</v>
      </c>
      <c r="I842" s="208"/>
      <c r="J842" s="15"/>
      <c r="K842" s="15"/>
      <c r="L842" s="204"/>
      <c r="M842" s="209"/>
      <c r="N842" s="210"/>
      <c r="O842" s="210"/>
      <c r="P842" s="210"/>
      <c r="Q842" s="210"/>
      <c r="R842" s="210"/>
      <c r="S842" s="210"/>
      <c r="T842" s="211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05" t="s">
        <v>248</v>
      </c>
      <c r="AU842" s="205" t="s">
        <v>86</v>
      </c>
      <c r="AV842" s="15" t="s">
        <v>246</v>
      </c>
      <c r="AW842" s="15" t="s">
        <v>33</v>
      </c>
      <c r="AX842" s="15" t="s">
        <v>80</v>
      </c>
      <c r="AY842" s="205" t="s">
        <v>239</v>
      </c>
    </row>
    <row r="843" s="2" customFormat="1">
      <c r="A843" s="39"/>
      <c r="B843" s="174"/>
      <c r="C843" s="175" t="s">
        <v>1280</v>
      </c>
      <c r="D843" s="175" t="s">
        <v>241</v>
      </c>
      <c r="E843" s="176" t="s">
        <v>1281</v>
      </c>
      <c r="F843" s="177" t="s">
        <v>1282</v>
      </c>
      <c r="G843" s="178" t="s">
        <v>244</v>
      </c>
      <c r="H843" s="179">
        <v>318.92000000000002</v>
      </c>
      <c r="I843" s="180"/>
      <c r="J843" s="181">
        <f>ROUND(I843*H843,2)</f>
        <v>0</v>
      </c>
      <c r="K843" s="177" t="s">
        <v>245</v>
      </c>
      <c r="L843" s="40"/>
      <c r="M843" s="182" t="s">
        <v>3</v>
      </c>
      <c r="N843" s="183" t="s">
        <v>45</v>
      </c>
      <c r="O843" s="73"/>
      <c r="P843" s="184">
        <f>O843*H843</f>
        <v>0</v>
      </c>
      <c r="Q843" s="184">
        <v>0.00056999999999999998</v>
      </c>
      <c r="R843" s="184">
        <f>Q843*H843</f>
        <v>0.18178440000000001</v>
      </c>
      <c r="S843" s="184">
        <v>0</v>
      </c>
      <c r="T843" s="185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186" t="s">
        <v>246</v>
      </c>
      <c r="AT843" s="186" t="s">
        <v>241</v>
      </c>
      <c r="AU843" s="186" t="s">
        <v>86</v>
      </c>
      <c r="AY843" s="20" t="s">
        <v>239</v>
      </c>
      <c r="BE843" s="187">
        <f>IF(N843="základní",J843,0)</f>
        <v>0</v>
      </c>
      <c r="BF843" s="187">
        <f>IF(N843="snížená",J843,0)</f>
        <v>0</v>
      </c>
      <c r="BG843" s="187">
        <f>IF(N843="zákl. přenesená",J843,0)</f>
        <v>0</v>
      </c>
      <c r="BH843" s="187">
        <f>IF(N843="sníž. přenesená",J843,0)</f>
        <v>0</v>
      </c>
      <c r="BI843" s="187">
        <f>IF(N843="nulová",J843,0)</f>
        <v>0</v>
      </c>
      <c r="BJ843" s="20" t="s">
        <v>86</v>
      </c>
      <c r="BK843" s="187">
        <f>ROUND(I843*H843,2)</f>
        <v>0</v>
      </c>
      <c r="BL843" s="20" t="s">
        <v>246</v>
      </c>
      <c r="BM843" s="186" t="s">
        <v>1283</v>
      </c>
    </row>
    <row r="844" s="14" customFormat="1">
      <c r="A844" s="14"/>
      <c r="B844" s="196"/>
      <c r="C844" s="14"/>
      <c r="D844" s="189" t="s">
        <v>248</v>
      </c>
      <c r="E844" s="197" t="s">
        <v>3</v>
      </c>
      <c r="F844" s="198" t="s">
        <v>616</v>
      </c>
      <c r="G844" s="14"/>
      <c r="H844" s="199">
        <v>17.280000000000001</v>
      </c>
      <c r="I844" s="200"/>
      <c r="J844" s="14"/>
      <c r="K844" s="14"/>
      <c r="L844" s="196"/>
      <c r="M844" s="201"/>
      <c r="N844" s="202"/>
      <c r="O844" s="202"/>
      <c r="P844" s="202"/>
      <c r="Q844" s="202"/>
      <c r="R844" s="202"/>
      <c r="S844" s="202"/>
      <c r="T844" s="203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197" t="s">
        <v>248</v>
      </c>
      <c r="AU844" s="197" t="s">
        <v>86</v>
      </c>
      <c r="AV844" s="14" t="s">
        <v>86</v>
      </c>
      <c r="AW844" s="14" t="s">
        <v>33</v>
      </c>
      <c r="AX844" s="14" t="s">
        <v>73</v>
      </c>
      <c r="AY844" s="197" t="s">
        <v>239</v>
      </c>
    </row>
    <row r="845" s="14" customFormat="1">
      <c r="A845" s="14"/>
      <c r="B845" s="196"/>
      <c r="C845" s="14"/>
      <c r="D845" s="189" t="s">
        <v>248</v>
      </c>
      <c r="E845" s="197" t="s">
        <v>3</v>
      </c>
      <c r="F845" s="198" t="s">
        <v>619</v>
      </c>
      <c r="G845" s="14"/>
      <c r="H845" s="199">
        <v>301.63999999999999</v>
      </c>
      <c r="I845" s="200"/>
      <c r="J845" s="14"/>
      <c r="K845" s="14"/>
      <c r="L845" s="196"/>
      <c r="M845" s="201"/>
      <c r="N845" s="202"/>
      <c r="O845" s="202"/>
      <c r="P845" s="202"/>
      <c r="Q845" s="202"/>
      <c r="R845" s="202"/>
      <c r="S845" s="202"/>
      <c r="T845" s="203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197" t="s">
        <v>248</v>
      </c>
      <c r="AU845" s="197" t="s">
        <v>86</v>
      </c>
      <c r="AV845" s="14" t="s">
        <v>86</v>
      </c>
      <c r="AW845" s="14" t="s">
        <v>33</v>
      </c>
      <c r="AX845" s="14" t="s">
        <v>73</v>
      </c>
      <c r="AY845" s="197" t="s">
        <v>239</v>
      </c>
    </row>
    <row r="846" s="15" customFormat="1">
      <c r="A846" s="15"/>
      <c r="B846" s="204"/>
      <c r="C846" s="15"/>
      <c r="D846" s="189" t="s">
        <v>248</v>
      </c>
      <c r="E846" s="205" t="s">
        <v>3</v>
      </c>
      <c r="F846" s="206" t="s">
        <v>251</v>
      </c>
      <c r="G846" s="15"/>
      <c r="H846" s="207">
        <v>318.92000000000002</v>
      </c>
      <c r="I846" s="208"/>
      <c r="J846" s="15"/>
      <c r="K846" s="15"/>
      <c r="L846" s="204"/>
      <c r="M846" s="209"/>
      <c r="N846" s="210"/>
      <c r="O846" s="210"/>
      <c r="P846" s="210"/>
      <c r="Q846" s="210"/>
      <c r="R846" s="210"/>
      <c r="S846" s="210"/>
      <c r="T846" s="211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05" t="s">
        <v>248</v>
      </c>
      <c r="AU846" s="205" t="s">
        <v>86</v>
      </c>
      <c r="AV846" s="15" t="s">
        <v>246</v>
      </c>
      <c r="AW846" s="15" t="s">
        <v>33</v>
      </c>
      <c r="AX846" s="15" t="s">
        <v>80</v>
      </c>
      <c r="AY846" s="205" t="s">
        <v>239</v>
      </c>
    </row>
    <row r="847" s="2" customFormat="1">
      <c r="A847" s="39"/>
      <c r="B847" s="174"/>
      <c r="C847" s="175" t="s">
        <v>1284</v>
      </c>
      <c r="D847" s="175" t="s">
        <v>241</v>
      </c>
      <c r="E847" s="176" t="s">
        <v>1285</v>
      </c>
      <c r="F847" s="177" t="s">
        <v>1286</v>
      </c>
      <c r="G847" s="178" t="s">
        <v>244</v>
      </c>
      <c r="H847" s="179">
        <v>1236.741</v>
      </c>
      <c r="I847" s="180"/>
      <c r="J847" s="181">
        <f>ROUND(I847*H847,2)</f>
        <v>0</v>
      </c>
      <c r="K847" s="177" t="s">
        <v>245</v>
      </c>
      <c r="L847" s="40"/>
      <c r="M847" s="182" t="s">
        <v>3</v>
      </c>
      <c r="N847" s="183" t="s">
        <v>45</v>
      </c>
      <c r="O847" s="73"/>
      <c r="P847" s="184">
        <f>O847*H847</f>
        <v>0</v>
      </c>
      <c r="Q847" s="184">
        <v>0.0032000000000000002</v>
      </c>
      <c r="R847" s="184">
        <f>Q847*H847</f>
        <v>3.9575712000000003</v>
      </c>
      <c r="S847" s="184">
        <v>0</v>
      </c>
      <c r="T847" s="185">
        <f>S847*H847</f>
        <v>0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186" t="s">
        <v>246</v>
      </c>
      <c r="AT847" s="186" t="s">
        <v>241</v>
      </c>
      <c r="AU847" s="186" t="s">
        <v>86</v>
      </c>
      <c r="AY847" s="20" t="s">
        <v>239</v>
      </c>
      <c r="BE847" s="187">
        <f>IF(N847="základní",J847,0)</f>
        <v>0</v>
      </c>
      <c r="BF847" s="187">
        <f>IF(N847="snížená",J847,0)</f>
        <v>0</v>
      </c>
      <c r="BG847" s="187">
        <f>IF(N847="zákl. přenesená",J847,0)</f>
        <v>0</v>
      </c>
      <c r="BH847" s="187">
        <f>IF(N847="sníž. přenesená",J847,0)</f>
        <v>0</v>
      </c>
      <c r="BI847" s="187">
        <f>IF(N847="nulová",J847,0)</f>
        <v>0</v>
      </c>
      <c r="BJ847" s="20" t="s">
        <v>86</v>
      </c>
      <c r="BK847" s="187">
        <f>ROUND(I847*H847,2)</f>
        <v>0</v>
      </c>
      <c r="BL847" s="20" t="s">
        <v>246</v>
      </c>
      <c r="BM847" s="186" t="s">
        <v>1287</v>
      </c>
    </row>
    <row r="848" s="14" customFormat="1">
      <c r="A848" s="14"/>
      <c r="B848" s="196"/>
      <c r="C848" s="14"/>
      <c r="D848" s="189" t="s">
        <v>248</v>
      </c>
      <c r="E848" s="197" t="s">
        <v>3</v>
      </c>
      <c r="F848" s="198" t="s">
        <v>605</v>
      </c>
      <c r="G848" s="14"/>
      <c r="H848" s="199">
        <v>1173.8199999999999</v>
      </c>
      <c r="I848" s="200"/>
      <c r="J848" s="14"/>
      <c r="K848" s="14"/>
      <c r="L848" s="196"/>
      <c r="M848" s="201"/>
      <c r="N848" s="202"/>
      <c r="O848" s="202"/>
      <c r="P848" s="202"/>
      <c r="Q848" s="202"/>
      <c r="R848" s="202"/>
      <c r="S848" s="202"/>
      <c r="T848" s="203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197" t="s">
        <v>248</v>
      </c>
      <c r="AU848" s="197" t="s">
        <v>86</v>
      </c>
      <c r="AV848" s="14" t="s">
        <v>86</v>
      </c>
      <c r="AW848" s="14" t="s">
        <v>33</v>
      </c>
      <c r="AX848" s="14" t="s">
        <v>73</v>
      </c>
      <c r="AY848" s="197" t="s">
        <v>239</v>
      </c>
    </row>
    <row r="849" s="14" customFormat="1">
      <c r="A849" s="14"/>
      <c r="B849" s="196"/>
      <c r="C849" s="14"/>
      <c r="D849" s="189" t="s">
        <v>248</v>
      </c>
      <c r="E849" s="197" t="s">
        <v>3</v>
      </c>
      <c r="F849" s="198" t="s">
        <v>625</v>
      </c>
      <c r="G849" s="14"/>
      <c r="H849" s="199">
        <v>62.920999999999999</v>
      </c>
      <c r="I849" s="200"/>
      <c r="J849" s="14"/>
      <c r="K849" s="14"/>
      <c r="L849" s="196"/>
      <c r="M849" s="201"/>
      <c r="N849" s="202"/>
      <c r="O849" s="202"/>
      <c r="P849" s="202"/>
      <c r="Q849" s="202"/>
      <c r="R849" s="202"/>
      <c r="S849" s="202"/>
      <c r="T849" s="203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197" t="s">
        <v>248</v>
      </c>
      <c r="AU849" s="197" t="s">
        <v>86</v>
      </c>
      <c r="AV849" s="14" t="s">
        <v>86</v>
      </c>
      <c r="AW849" s="14" t="s">
        <v>33</v>
      </c>
      <c r="AX849" s="14" t="s">
        <v>73</v>
      </c>
      <c r="AY849" s="197" t="s">
        <v>239</v>
      </c>
    </row>
    <row r="850" s="15" customFormat="1">
      <c r="A850" s="15"/>
      <c r="B850" s="204"/>
      <c r="C850" s="15"/>
      <c r="D850" s="189" t="s">
        <v>248</v>
      </c>
      <c r="E850" s="205" t="s">
        <v>3</v>
      </c>
      <c r="F850" s="206" t="s">
        <v>251</v>
      </c>
      <c r="G850" s="15"/>
      <c r="H850" s="207">
        <v>1236.741</v>
      </c>
      <c r="I850" s="208"/>
      <c r="J850" s="15"/>
      <c r="K850" s="15"/>
      <c r="L850" s="204"/>
      <c r="M850" s="209"/>
      <c r="N850" s="210"/>
      <c r="O850" s="210"/>
      <c r="P850" s="210"/>
      <c r="Q850" s="210"/>
      <c r="R850" s="210"/>
      <c r="S850" s="210"/>
      <c r="T850" s="211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05" t="s">
        <v>248</v>
      </c>
      <c r="AU850" s="205" t="s">
        <v>86</v>
      </c>
      <c r="AV850" s="15" t="s">
        <v>246</v>
      </c>
      <c r="AW850" s="15" t="s">
        <v>33</v>
      </c>
      <c r="AX850" s="15" t="s">
        <v>80</v>
      </c>
      <c r="AY850" s="205" t="s">
        <v>239</v>
      </c>
    </row>
    <row r="851" s="2" customFormat="1">
      <c r="A851" s="39"/>
      <c r="B851" s="174"/>
      <c r="C851" s="175" t="s">
        <v>1288</v>
      </c>
      <c r="D851" s="175" t="s">
        <v>241</v>
      </c>
      <c r="E851" s="176" t="s">
        <v>1289</v>
      </c>
      <c r="F851" s="177" t="s">
        <v>1290</v>
      </c>
      <c r="G851" s="178" t="s">
        <v>326</v>
      </c>
      <c r="H851" s="179">
        <v>1113.067</v>
      </c>
      <c r="I851" s="180"/>
      <c r="J851" s="181">
        <f>ROUND(I851*H851,2)</f>
        <v>0</v>
      </c>
      <c r="K851" s="177" t="s">
        <v>245</v>
      </c>
      <c r="L851" s="40"/>
      <c r="M851" s="182" t="s">
        <v>3</v>
      </c>
      <c r="N851" s="183" t="s">
        <v>45</v>
      </c>
      <c r="O851" s="73"/>
      <c r="P851" s="184">
        <f>O851*H851</f>
        <v>0</v>
      </c>
      <c r="Q851" s="184">
        <v>2.0000000000000002E-05</v>
      </c>
      <c r="R851" s="184">
        <f>Q851*H851</f>
        <v>0.022261340000000001</v>
      </c>
      <c r="S851" s="184">
        <v>0</v>
      </c>
      <c r="T851" s="185">
        <f>S851*H851</f>
        <v>0</v>
      </c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R851" s="186" t="s">
        <v>246</v>
      </c>
      <c r="AT851" s="186" t="s">
        <v>241</v>
      </c>
      <c r="AU851" s="186" t="s">
        <v>86</v>
      </c>
      <c r="AY851" s="20" t="s">
        <v>239</v>
      </c>
      <c r="BE851" s="187">
        <f>IF(N851="základní",J851,0)</f>
        <v>0</v>
      </c>
      <c r="BF851" s="187">
        <f>IF(N851="snížená",J851,0)</f>
        <v>0</v>
      </c>
      <c r="BG851" s="187">
        <f>IF(N851="zákl. přenesená",J851,0)</f>
        <v>0</v>
      </c>
      <c r="BH851" s="187">
        <f>IF(N851="sníž. přenesená",J851,0)</f>
        <v>0</v>
      </c>
      <c r="BI851" s="187">
        <f>IF(N851="nulová",J851,0)</f>
        <v>0</v>
      </c>
      <c r="BJ851" s="20" t="s">
        <v>86</v>
      </c>
      <c r="BK851" s="187">
        <f>ROUND(I851*H851,2)</f>
        <v>0</v>
      </c>
      <c r="BL851" s="20" t="s">
        <v>246</v>
      </c>
      <c r="BM851" s="186" t="s">
        <v>1291</v>
      </c>
    </row>
    <row r="852" s="14" customFormat="1">
      <c r="A852" s="14"/>
      <c r="B852" s="196"/>
      <c r="C852" s="14"/>
      <c r="D852" s="189" t="s">
        <v>248</v>
      </c>
      <c r="E852" s="197" t="s">
        <v>3</v>
      </c>
      <c r="F852" s="198" t="s">
        <v>1292</v>
      </c>
      <c r="G852" s="14"/>
      <c r="H852" s="199">
        <v>1056.4380000000001</v>
      </c>
      <c r="I852" s="200"/>
      <c r="J852" s="14"/>
      <c r="K852" s="14"/>
      <c r="L852" s="196"/>
      <c r="M852" s="201"/>
      <c r="N852" s="202"/>
      <c r="O852" s="202"/>
      <c r="P852" s="202"/>
      <c r="Q852" s="202"/>
      <c r="R852" s="202"/>
      <c r="S852" s="202"/>
      <c r="T852" s="203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197" t="s">
        <v>248</v>
      </c>
      <c r="AU852" s="197" t="s">
        <v>86</v>
      </c>
      <c r="AV852" s="14" t="s">
        <v>86</v>
      </c>
      <c r="AW852" s="14" t="s">
        <v>33</v>
      </c>
      <c r="AX852" s="14" t="s">
        <v>73</v>
      </c>
      <c r="AY852" s="197" t="s">
        <v>239</v>
      </c>
    </row>
    <row r="853" s="14" customFormat="1">
      <c r="A853" s="14"/>
      <c r="B853" s="196"/>
      <c r="C853" s="14"/>
      <c r="D853" s="189" t="s">
        <v>248</v>
      </c>
      <c r="E853" s="197" t="s">
        <v>3</v>
      </c>
      <c r="F853" s="198" t="s">
        <v>1293</v>
      </c>
      <c r="G853" s="14"/>
      <c r="H853" s="199">
        <v>56.628999999999998</v>
      </c>
      <c r="I853" s="200"/>
      <c r="J853" s="14"/>
      <c r="K853" s="14"/>
      <c r="L853" s="196"/>
      <c r="M853" s="201"/>
      <c r="N853" s="202"/>
      <c r="O853" s="202"/>
      <c r="P853" s="202"/>
      <c r="Q853" s="202"/>
      <c r="R853" s="202"/>
      <c r="S853" s="202"/>
      <c r="T853" s="203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197" t="s">
        <v>248</v>
      </c>
      <c r="AU853" s="197" t="s">
        <v>86</v>
      </c>
      <c r="AV853" s="14" t="s">
        <v>86</v>
      </c>
      <c r="AW853" s="14" t="s">
        <v>33</v>
      </c>
      <c r="AX853" s="14" t="s">
        <v>73</v>
      </c>
      <c r="AY853" s="197" t="s">
        <v>239</v>
      </c>
    </row>
    <row r="854" s="15" customFormat="1">
      <c r="A854" s="15"/>
      <c r="B854" s="204"/>
      <c r="C854" s="15"/>
      <c r="D854" s="189" t="s">
        <v>248</v>
      </c>
      <c r="E854" s="205" t="s">
        <v>3</v>
      </c>
      <c r="F854" s="206" t="s">
        <v>251</v>
      </c>
      <c r="G854" s="15"/>
      <c r="H854" s="207">
        <v>1113.067</v>
      </c>
      <c r="I854" s="208"/>
      <c r="J854" s="15"/>
      <c r="K854" s="15"/>
      <c r="L854" s="204"/>
      <c r="M854" s="209"/>
      <c r="N854" s="210"/>
      <c r="O854" s="210"/>
      <c r="P854" s="210"/>
      <c r="Q854" s="210"/>
      <c r="R854" s="210"/>
      <c r="S854" s="210"/>
      <c r="T854" s="211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T854" s="205" t="s">
        <v>248</v>
      </c>
      <c r="AU854" s="205" t="s">
        <v>86</v>
      </c>
      <c r="AV854" s="15" t="s">
        <v>246</v>
      </c>
      <c r="AW854" s="15" t="s">
        <v>33</v>
      </c>
      <c r="AX854" s="15" t="s">
        <v>80</v>
      </c>
      <c r="AY854" s="205" t="s">
        <v>239</v>
      </c>
    </row>
    <row r="855" s="2" customFormat="1">
      <c r="A855" s="39"/>
      <c r="B855" s="174"/>
      <c r="C855" s="175" t="s">
        <v>1294</v>
      </c>
      <c r="D855" s="175" t="s">
        <v>241</v>
      </c>
      <c r="E855" s="176" t="s">
        <v>1295</v>
      </c>
      <c r="F855" s="177" t="s">
        <v>1296</v>
      </c>
      <c r="G855" s="178" t="s">
        <v>326</v>
      </c>
      <c r="H855" s="179">
        <v>2135.8710000000001</v>
      </c>
      <c r="I855" s="180"/>
      <c r="J855" s="181">
        <f>ROUND(I855*H855,2)</f>
        <v>0</v>
      </c>
      <c r="K855" s="177" t="s">
        <v>245</v>
      </c>
      <c r="L855" s="40"/>
      <c r="M855" s="182" t="s">
        <v>3</v>
      </c>
      <c r="N855" s="183" t="s">
        <v>45</v>
      </c>
      <c r="O855" s="73"/>
      <c r="P855" s="184">
        <f>O855*H855</f>
        <v>0</v>
      </c>
      <c r="Q855" s="184">
        <v>2.0000000000000002E-05</v>
      </c>
      <c r="R855" s="184">
        <f>Q855*H855</f>
        <v>0.042717420000000006</v>
      </c>
      <c r="S855" s="184">
        <v>0</v>
      </c>
      <c r="T855" s="185">
        <f>S855*H855</f>
        <v>0</v>
      </c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R855" s="186" t="s">
        <v>246</v>
      </c>
      <c r="AT855" s="186" t="s">
        <v>241</v>
      </c>
      <c r="AU855" s="186" t="s">
        <v>86</v>
      </c>
      <c r="AY855" s="20" t="s">
        <v>239</v>
      </c>
      <c r="BE855" s="187">
        <f>IF(N855="základní",J855,0)</f>
        <v>0</v>
      </c>
      <c r="BF855" s="187">
        <f>IF(N855="snížená",J855,0)</f>
        <v>0</v>
      </c>
      <c r="BG855" s="187">
        <f>IF(N855="zákl. přenesená",J855,0)</f>
        <v>0</v>
      </c>
      <c r="BH855" s="187">
        <f>IF(N855="sníž. přenesená",J855,0)</f>
        <v>0</v>
      </c>
      <c r="BI855" s="187">
        <f>IF(N855="nulová",J855,0)</f>
        <v>0</v>
      </c>
      <c r="BJ855" s="20" t="s">
        <v>86</v>
      </c>
      <c r="BK855" s="187">
        <f>ROUND(I855*H855,2)</f>
        <v>0</v>
      </c>
      <c r="BL855" s="20" t="s">
        <v>246</v>
      </c>
      <c r="BM855" s="186" t="s">
        <v>1297</v>
      </c>
    </row>
    <row r="856" s="14" customFormat="1">
      <c r="A856" s="14"/>
      <c r="B856" s="196"/>
      <c r="C856" s="14"/>
      <c r="D856" s="189" t="s">
        <v>248</v>
      </c>
      <c r="E856" s="197" t="s">
        <v>3</v>
      </c>
      <c r="F856" s="198" t="s">
        <v>1298</v>
      </c>
      <c r="G856" s="14"/>
      <c r="H856" s="199">
        <v>126.53100000000001</v>
      </c>
      <c r="I856" s="200"/>
      <c r="J856" s="14"/>
      <c r="K856" s="14"/>
      <c r="L856" s="196"/>
      <c r="M856" s="201"/>
      <c r="N856" s="202"/>
      <c r="O856" s="202"/>
      <c r="P856" s="202"/>
      <c r="Q856" s="202"/>
      <c r="R856" s="202"/>
      <c r="S856" s="202"/>
      <c r="T856" s="203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197" t="s">
        <v>248</v>
      </c>
      <c r="AU856" s="197" t="s">
        <v>86</v>
      </c>
      <c r="AV856" s="14" t="s">
        <v>86</v>
      </c>
      <c r="AW856" s="14" t="s">
        <v>33</v>
      </c>
      <c r="AX856" s="14" t="s">
        <v>73</v>
      </c>
      <c r="AY856" s="197" t="s">
        <v>239</v>
      </c>
    </row>
    <row r="857" s="14" customFormat="1">
      <c r="A857" s="14"/>
      <c r="B857" s="196"/>
      <c r="C857" s="14"/>
      <c r="D857" s="189" t="s">
        <v>248</v>
      </c>
      <c r="E857" s="197" t="s">
        <v>3</v>
      </c>
      <c r="F857" s="198" t="s">
        <v>1299</v>
      </c>
      <c r="G857" s="14"/>
      <c r="H857" s="199">
        <v>1509.1020000000001</v>
      </c>
      <c r="I857" s="200"/>
      <c r="J857" s="14"/>
      <c r="K857" s="14"/>
      <c r="L857" s="196"/>
      <c r="M857" s="201"/>
      <c r="N857" s="202"/>
      <c r="O857" s="202"/>
      <c r="P857" s="202"/>
      <c r="Q857" s="202"/>
      <c r="R857" s="202"/>
      <c r="S857" s="202"/>
      <c r="T857" s="203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197" t="s">
        <v>248</v>
      </c>
      <c r="AU857" s="197" t="s">
        <v>86</v>
      </c>
      <c r="AV857" s="14" t="s">
        <v>86</v>
      </c>
      <c r="AW857" s="14" t="s">
        <v>33</v>
      </c>
      <c r="AX857" s="14" t="s">
        <v>73</v>
      </c>
      <c r="AY857" s="197" t="s">
        <v>239</v>
      </c>
    </row>
    <row r="858" s="14" customFormat="1">
      <c r="A858" s="14"/>
      <c r="B858" s="196"/>
      <c r="C858" s="14"/>
      <c r="D858" s="189" t="s">
        <v>248</v>
      </c>
      <c r="E858" s="197" t="s">
        <v>3</v>
      </c>
      <c r="F858" s="198" t="s">
        <v>1300</v>
      </c>
      <c r="G858" s="14"/>
      <c r="H858" s="199">
        <v>213.21000000000001</v>
      </c>
      <c r="I858" s="200"/>
      <c r="J858" s="14"/>
      <c r="K858" s="14"/>
      <c r="L858" s="196"/>
      <c r="M858" s="201"/>
      <c r="N858" s="202"/>
      <c r="O858" s="202"/>
      <c r="P858" s="202"/>
      <c r="Q858" s="202"/>
      <c r="R858" s="202"/>
      <c r="S858" s="202"/>
      <c r="T858" s="203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197" t="s">
        <v>248</v>
      </c>
      <c r="AU858" s="197" t="s">
        <v>86</v>
      </c>
      <c r="AV858" s="14" t="s">
        <v>86</v>
      </c>
      <c r="AW858" s="14" t="s">
        <v>33</v>
      </c>
      <c r="AX858" s="14" t="s">
        <v>73</v>
      </c>
      <c r="AY858" s="197" t="s">
        <v>239</v>
      </c>
    </row>
    <row r="859" s="14" customFormat="1">
      <c r="A859" s="14"/>
      <c r="B859" s="196"/>
      <c r="C859" s="14"/>
      <c r="D859" s="189" t="s">
        <v>248</v>
      </c>
      <c r="E859" s="197" t="s">
        <v>3</v>
      </c>
      <c r="F859" s="198" t="s">
        <v>1301</v>
      </c>
      <c r="G859" s="14"/>
      <c r="H859" s="199">
        <v>15.552</v>
      </c>
      <c r="I859" s="200"/>
      <c r="J859" s="14"/>
      <c r="K859" s="14"/>
      <c r="L859" s="196"/>
      <c r="M859" s="201"/>
      <c r="N859" s="202"/>
      <c r="O859" s="202"/>
      <c r="P859" s="202"/>
      <c r="Q859" s="202"/>
      <c r="R859" s="202"/>
      <c r="S859" s="202"/>
      <c r="T859" s="203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197" t="s">
        <v>248</v>
      </c>
      <c r="AU859" s="197" t="s">
        <v>86</v>
      </c>
      <c r="AV859" s="14" t="s">
        <v>86</v>
      </c>
      <c r="AW859" s="14" t="s">
        <v>33</v>
      </c>
      <c r="AX859" s="14" t="s">
        <v>73</v>
      </c>
      <c r="AY859" s="197" t="s">
        <v>239</v>
      </c>
    </row>
    <row r="860" s="14" customFormat="1">
      <c r="A860" s="14"/>
      <c r="B860" s="196"/>
      <c r="C860" s="14"/>
      <c r="D860" s="189" t="s">
        <v>248</v>
      </c>
      <c r="E860" s="197" t="s">
        <v>3</v>
      </c>
      <c r="F860" s="198" t="s">
        <v>1302</v>
      </c>
      <c r="G860" s="14"/>
      <c r="H860" s="199">
        <v>271.476</v>
      </c>
      <c r="I860" s="200"/>
      <c r="J860" s="14"/>
      <c r="K860" s="14"/>
      <c r="L860" s="196"/>
      <c r="M860" s="201"/>
      <c r="N860" s="202"/>
      <c r="O860" s="202"/>
      <c r="P860" s="202"/>
      <c r="Q860" s="202"/>
      <c r="R860" s="202"/>
      <c r="S860" s="202"/>
      <c r="T860" s="203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197" t="s">
        <v>248</v>
      </c>
      <c r="AU860" s="197" t="s">
        <v>86</v>
      </c>
      <c r="AV860" s="14" t="s">
        <v>86</v>
      </c>
      <c r="AW860" s="14" t="s">
        <v>33</v>
      </c>
      <c r="AX860" s="14" t="s">
        <v>73</v>
      </c>
      <c r="AY860" s="197" t="s">
        <v>239</v>
      </c>
    </row>
    <row r="861" s="15" customFormat="1">
      <c r="A861" s="15"/>
      <c r="B861" s="204"/>
      <c r="C861" s="15"/>
      <c r="D861" s="189" t="s">
        <v>248</v>
      </c>
      <c r="E861" s="205" t="s">
        <v>3</v>
      </c>
      <c r="F861" s="206" t="s">
        <v>251</v>
      </c>
      <c r="G861" s="15"/>
      <c r="H861" s="207">
        <v>2135.8710000000001</v>
      </c>
      <c r="I861" s="208"/>
      <c r="J861" s="15"/>
      <c r="K861" s="15"/>
      <c r="L861" s="204"/>
      <c r="M861" s="209"/>
      <c r="N861" s="210"/>
      <c r="O861" s="210"/>
      <c r="P861" s="210"/>
      <c r="Q861" s="210"/>
      <c r="R861" s="210"/>
      <c r="S861" s="210"/>
      <c r="T861" s="211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T861" s="205" t="s">
        <v>248</v>
      </c>
      <c r="AU861" s="205" t="s">
        <v>86</v>
      </c>
      <c r="AV861" s="15" t="s">
        <v>246</v>
      </c>
      <c r="AW861" s="15" t="s">
        <v>33</v>
      </c>
      <c r="AX861" s="15" t="s">
        <v>80</v>
      </c>
      <c r="AY861" s="205" t="s">
        <v>239</v>
      </c>
    </row>
    <row r="862" s="2" customFormat="1">
      <c r="A862" s="39"/>
      <c r="B862" s="174"/>
      <c r="C862" s="175" t="s">
        <v>1303</v>
      </c>
      <c r="D862" s="175" t="s">
        <v>241</v>
      </c>
      <c r="E862" s="176" t="s">
        <v>1304</v>
      </c>
      <c r="F862" s="177" t="s">
        <v>1305</v>
      </c>
      <c r="G862" s="178" t="s">
        <v>254</v>
      </c>
      <c r="H862" s="179">
        <v>51.323999999999998</v>
      </c>
      <c r="I862" s="180"/>
      <c r="J862" s="181">
        <f>ROUND(I862*H862,2)</f>
        <v>0</v>
      </c>
      <c r="K862" s="177" t="s">
        <v>245</v>
      </c>
      <c r="L862" s="40"/>
      <c r="M862" s="182" t="s">
        <v>3</v>
      </c>
      <c r="N862" s="183" t="s">
        <v>45</v>
      </c>
      <c r="O862" s="73"/>
      <c r="P862" s="184">
        <f>O862*H862</f>
        <v>0</v>
      </c>
      <c r="Q862" s="184">
        <v>0.41999999999999998</v>
      </c>
      <c r="R862" s="184">
        <f>Q862*H862</f>
        <v>21.556079999999998</v>
      </c>
      <c r="S862" s="184">
        <v>0</v>
      </c>
      <c r="T862" s="185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186" t="s">
        <v>246</v>
      </c>
      <c r="AT862" s="186" t="s">
        <v>241</v>
      </c>
      <c r="AU862" s="186" t="s">
        <v>86</v>
      </c>
      <c r="AY862" s="20" t="s">
        <v>239</v>
      </c>
      <c r="BE862" s="187">
        <f>IF(N862="základní",J862,0)</f>
        <v>0</v>
      </c>
      <c r="BF862" s="187">
        <f>IF(N862="snížená",J862,0)</f>
        <v>0</v>
      </c>
      <c r="BG862" s="187">
        <f>IF(N862="zákl. přenesená",J862,0)</f>
        <v>0</v>
      </c>
      <c r="BH862" s="187">
        <f>IF(N862="sníž. přenesená",J862,0)</f>
        <v>0</v>
      </c>
      <c r="BI862" s="187">
        <f>IF(N862="nulová",J862,0)</f>
        <v>0</v>
      </c>
      <c r="BJ862" s="20" t="s">
        <v>86</v>
      </c>
      <c r="BK862" s="187">
        <f>ROUND(I862*H862,2)</f>
        <v>0</v>
      </c>
      <c r="BL862" s="20" t="s">
        <v>246</v>
      </c>
      <c r="BM862" s="186" t="s">
        <v>1306</v>
      </c>
    </row>
    <row r="863" s="13" customFormat="1">
      <c r="A863" s="13"/>
      <c r="B863" s="188"/>
      <c r="C863" s="13"/>
      <c r="D863" s="189" t="s">
        <v>248</v>
      </c>
      <c r="E863" s="190" t="s">
        <v>3</v>
      </c>
      <c r="F863" s="191" t="s">
        <v>1307</v>
      </c>
      <c r="G863" s="13"/>
      <c r="H863" s="190" t="s">
        <v>3</v>
      </c>
      <c r="I863" s="192"/>
      <c r="J863" s="13"/>
      <c r="K863" s="13"/>
      <c r="L863" s="188"/>
      <c r="M863" s="193"/>
      <c r="N863" s="194"/>
      <c r="O863" s="194"/>
      <c r="P863" s="194"/>
      <c r="Q863" s="194"/>
      <c r="R863" s="194"/>
      <c r="S863" s="194"/>
      <c r="T863" s="195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190" t="s">
        <v>248</v>
      </c>
      <c r="AU863" s="190" t="s">
        <v>86</v>
      </c>
      <c r="AV863" s="13" t="s">
        <v>80</v>
      </c>
      <c r="AW863" s="13" t="s">
        <v>33</v>
      </c>
      <c r="AX863" s="13" t="s">
        <v>73</v>
      </c>
      <c r="AY863" s="190" t="s">
        <v>239</v>
      </c>
    </row>
    <row r="864" s="14" customFormat="1">
      <c r="A864" s="14"/>
      <c r="B864" s="196"/>
      <c r="C864" s="14"/>
      <c r="D864" s="189" t="s">
        <v>248</v>
      </c>
      <c r="E864" s="197" t="s">
        <v>3</v>
      </c>
      <c r="F864" s="198" t="s">
        <v>615</v>
      </c>
      <c r="G864" s="14"/>
      <c r="H864" s="199">
        <v>183.30000000000001</v>
      </c>
      <c r="I864" s="200"/>
      <c r="J864" s="14"/>
      <c r="K864" s="14"/>
      <c r="L864" s="196"/>
      <c r="M864" s="201"/>
      <c r="N864" s="202"/>
      <c r="O864" s="202"/>
      <c r="P864" s="202"/>
      <c r="Q864" s="202"/>
      <c r="R864" s="202"/>
      <c r="S864" s="202"/>
      <c r="T864" s="203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197" t="s">
        <v>248</v>
      </c>
      <c r="AU864" s="197" t="s">
        <v>86</v>
      </c>
      <c r="AV864" s="14" t="s">
        <v>86</v>
      </c>
      <c r="AW864" s="14" t="s">
        <v>33</v>
      </c>
      <c r="AX864" s="14" t="s">
        <v>73</v>
      </c>
      <c r="AY864" s="197" t="s">
        <v>239</v>
      </c>
    </row>
    <row r="865" s="16" customFormat="1">
      <c r="A865" s="16"/>
      <c r="B865" s="239"/>
      <c r="C865" s="16"/>
      <c r="D865" s="189" t="s">
        <v>248</v>
      </c>
      <c r="E865" s="240" t="s">
        <v>613</v>
      </c>
      <c r="F865" s="241" t="s">
        <v>695</v>
      </c>
      <c r="G865" s="16"/>
      <c r="H865" s="242">
        <v>183.30000000000001</v>
      </c>
      <c r="I865" s="243"/>
      <c r="J865" s="16"/>
      <c r="K865" s="16"/>
      <c r="L865" s="239"/>
      <c r="M865" s="244"/>
      <c r="N865" s="245"/>
      <c r="O865" s="245"/>
      <c r="P865" s="245"/>
      <c r="Q865" s="245"/>
      <c r="R865" s="245"/>
      <c r="S865" s="245"/>
      <c r="T865" s="24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T865" s="240" t="s">
        <v>248</v>
      </c>
      <c r="AU865" s="240" t="s">
        <v>86</v>
      </c>
      <c r="AV865" s="16" t="s">
        <v>117</v>
      </c>
      <c r="AW865" s="16" t="s">
        <v>33</v>
      </c>
      <c r="AX865" s="16" t="s">
        <v>73</v>
      </c>
      <c r="AY865" s="240" t="s">
        <v>239</v>
      </c>
    </row>
    <row r="866" s="13" customFormat="1">
      <c r="A866" s="13"/>
      <c r="B866" s="188"/>
      <c r="C866" s="13"/>
      <c r="D866" s="189" t="s">
        <v>248</v>
      </c>
      <c r="E866" s="190" t="s">
        <v>3</v>
      </c>
      <c r="F866" s="191" t="s">
        <v>1308</v>
      </c>
      <c r="G866" s="13"/>
      <c r="H866" s="190" t="s">
        <v>3</v>
      </c>
      <c r="I866" s="192"/>
      <c r="J866" s="13"/>
      <c r="K866" s="13"/>
      <c r="L866" s="188"/>
      <c r="M866" s="193"/>
      <c r="N866" s="194"/>
      <c r="O866" s="194"/>
      <c r="P866" s="194"/>
      <c r="Q866" s="194"/>
      <c r="R866" s="194"/>
      <c r="S866" s="194"/>
      <c r="T866" s="195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190" t="s">
        <v>248</v>
      </c>
      <c r="AU866" s="190" t="s">
        <v>86</v>
      </c>
      <c r="AV866" s="13" t="s">
        <v>80</v>
      </c>
      <c r="AW866" s="13" t="s">
        <v>33</v>
      </c>
      <c r="AX866" s="13" t="s">
        <v>73</v>
      </c>
      <c r="AY866" s="190" t="s">
        <v>239</v>
      </c>
    </row>
    <row r="867" s="14" customFormat="1">
      <c r="A867" s="14"/>
      <c r="B867" s="196"/>
      <c r="C867" s="14"/>
      <c r="D867" s="189" t="s">
        <v>248</v>
      </c>
      <c r="E867" s="197" t="s">
        <v>3</v>
      </c>
      <c r="F867" s="198" t="s">
        <v>1309</v>
      </c>
      <c r="G867" s="14"/>
      <c r="H867" s="199">
        <v>51.323999999999998</v>
      </c>
      <c r="I867" s="200"/>
      <c r="J867" s="14"/>
      <c r="K867" s="14"/>
      <c r="L867" s="196"/>
      <c r="M867" s="201"/>
      <c r="N867" s="202"/>
      <c r="O867" s="202"/>
      <c r="P867" s="202"/>
      <c r="Q867" s="202"/>
      <c r="R867" s="202"/>
      <c r="S867" s="202"/>
      <c r="T867" s="203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197" t="s">
        <v>248</v>
      </c>
      <c r="AU867" s="197" t="s">
        <v>86</v>
      </c>
      <c r="AV867" s="14" t="s">
        <v>86</v>
      </c>
      <c r="AW867" s="14" t="s">
        <v>33</v>
      </c>
      <c r="AX867" s="14" t="s">
        <v>80</v>
      </c>
      <c r="AY867" s="197" t="s">
        <v>239</v>
      </c>
    </row>
    <row r="868" s="2" customFormat="1">
      <c r="A868" s="39"/>
      <c r="B868" s="174"/>
      <c r="C868" s="175" t="s">
        <v>1310</v>
      </c>
      <c r="D868" s="175" t="s">
        <v>241</v>
      </c>
      <c r="E868" s="176" t="s">
        <v>1311</v>
      </c>
      <c r="F868" s="177" t="s">
        <v>1312</v>
      </c>
      <c r="G868" s="178" t="s">
        <v>385</v>
      </c>
      <c r="H868" s="179">
        <v>126</v>
      </c>
      <c r="I868" s="180"/>
      <c r="J868" s="181">
        <f>ROUND(I868*H868,2)</f>
        <v>0</v>
      </c>
      <c r="K868" s="177" t="s">
        <v>245</v>
      </c>
      <c r="L868" s="40"/>
      <c r="M868" s="182" t="s">
        <v>3</v>
      </c>
      <c r="N868" s="183" t="s">
        <v>45</v>
      </c>
      <c r="O868" s="73"/>
      <c r="P868" s="184">
        <f>O868*H868</f>
        <v>0</v>
      </c>
      <c r="Q868" s="184">
        <v>0.017770000000000001</v>
      </c>
      <c r="R868" s="184">
        <f>Q868*H868</f>
        <v>2.23902</v>
      </c>
      <c r="S868" s="184">
        <v>0</v>
      </c>
      <c r="T868" s="185">
        <f>S868*H868</f>
        <v>0</v>
      </c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R868" s="186" t="s">
        <v>246</v>
      </c>
      <c r="AT868" s="186" t="s">
        <v>241</v>
      </c>
      <c r="AU868" s="186" t="s">
        <v>86</v>
      </c>
      <c r="AY868" s="20" t="s">
        <v>239</v>
      </c>
      <c r="BE868" s="187">
        <f>IF(N868="základní",J868,0)</f>
        <v>0</v>
      </c>
      <c r="BF868" s="187">
        <f>IF(N868="snížená",J868,0)</f>
        <v>0</v>
      </c>
      <c r="BG868" s="187">
        <f>IF(N868="zákl. přenesená",J868,0)</f>
        <v>0</v>
      </c>
      <c r="BH868" s="187">
        <f>IF(N868="sníž. přenesená",J868,0)</f>
        <v>0</v>
      </c>
      <c r="BI868" s="187">
        <f>IF(N868="nulová",J868,0)</f>
        <v>0</v>
      </c>
      <c r="BJ868" s="20" t="s">
        <v>86</v>
      </c>
      <c r="BK868" s="187">
        <f>ROUND(I868*H868,2)</f>
        <v>0</v>
      </c>
      <c r="BL868" s="20" t="s">
        <v>246</v>
      </c>
      <c r="BM868" s="186" t="s">
        <v>1313</v>
      </c>
    </row>
    <row r="869" s="14" customFormat="1">
      <c r="A869" s="14"/>
      <c r="B869" s="196"/>
      <c r="C869" s="14"/>
      <c r="D869" s="189" t="s">
        <v>248</v>
      </c>
      <c r="E869" s="197" t="s">
        <v>3</v>
      </c>
      <c r="F869" s="198" t="s">
        <v>1314</v>
      </c>
      <c r="G869" s="14"/>
      <c r="H869" s="199">
        <v>70</v>
      </c>
      <c r="I869" s="200"/>
      <c r="J869" s="14"/>
      <c r="K869" s="14"/>
      <c r="L869" s="196"/>
      <c r="M869" s="201"/>
      <c r="N869" s="202"/>
      <c r="O869" s="202"/>
      <c r="P869" s="202"/>
      <c r="Q869" s="202"/>
      <c r="R869" s="202"/>
      <c r="S869" s="202"/>
      <c r="T869" s="203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197" t="s">
        <v>248</v>
      </c>
      <c r="AU869" s="197" t="s">
        <v>86</v>
      </c>
      <c r="AV869" s="14" t="s">
        <v>86</v>
      </c>
      <c r="AW869" s="14" t="s">
        <v>33</v>
      </c>
      <c r="AX869" s="14" t="s">
        <v>73</v>
      </c>
      <c r="AY869" s="197" t="s">
        <v>239</v>
      </c>
    </row>
    <row r="870" s="14" customFormat="1">
      <c r="A870" s="14"/>
      <c r="B870" s="196"/>
      <c r="C870" s="14"/>
      <c r="D870" s="189" t="s">
        <v>248</v>
      </c>
      <c r="E870" s="197" t="s">
        <v>3</v>
      </c>
      <c r="F870" s="198" t="s">
        <v>1315</v>
      </c>
      <c r="G870" s="14"/>
      <c r="H870" s="199">
        <v>30</v>
      </c>
      <c r="I870" s="200"/>
      <c r="J870" s="14"/>
      <c r="K870" s="14"/>
      <c r="L870" s="196"/>
      <c r="M870" s="201"/>
      <c r="N870" s="202"/>
      <c r="O870" s="202"/>
      <c r="P870" s="202"/>
      <c r="Q870" s="202"/>
      <c r="R870" s="202"/>
      <c r="S870" s="202"/>
      <c r="T870" s="203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197" t="s">
        <v>248</v>
      </c>
      <c r="AU870" s="197" t="s">
        <v>86</v>
      </c>
      <c r="AV870" s="14" t="s">
        <v>86</v>
      </c>
      <c r="AW870" s="14" t="s">
        <v>33</v>
      </c>
      <c r="AX870" s="14" t="s">
        <v>73</v>
      </c>
      <c r="AY870" s="197" t="s">
        <v>239</v>
      </c>
    </row>
    <row r="871" s="14" customFormat="1">
      <c r="A871" s="14"/>
      <c r="B871" s="196"/>
      <c r="C871" s="14"/>
      <c r="D871" s="189" t="s">
        <v>248</v>
      </c>
      <c r="E871" s="197" t="s">
        <v>3</v>
      </c>
      <c r="F871" s="198" t="s">
        <v>1316</v>
      </c>
      <c r="G871" s="14"/>
      <c r="H871" s="199">
        <v>20</v>
      </c>
      <c r="I871" s="200"/>
      <c r="J871" s="14"/>
      <c r="K871" s="14"/>
      <c r="L871" s="196"/>
      <c r="M871" s="201"/>
      <c r="N871" s="202"/>
      <c r="O871" s="202"/>
      <c r="P871" s="202"/>
      <c r="Q871" s="202"/>
      <c r="R871" s="202"/>
      <c r="S871" s="202"/>
      <c r="T871" s="203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197" t="s">
        <v>248</v>
      </c>
      <c r="AU871" s="197" t="s">
        <v>86</v>
      </c>
      <c r="AV871" s="14" t="s">
        <v>86</v>
      </c>
      <c r="AW871" s="14" t="s">
        <v>33</v>
      </c>
      <c r="AX871" s="14" t="s">
        <v>73</v>
      </c>
      <c r="AY871" s="197" t="s">
        <v>239</v>
      </c>
    </row>
    <row r="872" s="14" customFormat="1">
      <c r="A872" s="14"/>
      <c r="B872" s="196"/>
      <c r="C872" s="14"/>
      <c r="D872" s="189" t="s">
        <v>248</v>
      </c>
      <c r="E872" s="197" t="s">
        <v>3</v>
      </c>
      <c r="F872" s="198" t="s">
        <v>1317</v>
      </c>
      <c r="G872" s="14"/>
      <c r="H872" s="199">
        <v>4</v>
      </c>
      <c r="I872" s="200"/>
      <c r="J872" s="14"/>
      <c r="K872" s="14"/>
      <c r="L872" s="196"/>
      <c r="M872" s="201"/>
      <c r="N872" s="202"/>
      <c r="O872" s="202"/>
      <c r="P872" s="202"/>
      <c r="Q872" s="202"/>
      <c r="R872" s="202"/>
      <c r="S872" s="202"/>
      <c r="T872" s="203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197" t="s">
        <v>248</v>
      </c>
      <c r="AU872" s="197" t="s">
        <v>86</v>
      </c>
      <c r="AV872" s="14" t="s">
        <v>86</v>
      </c>
      <c r="AW872" s="14" t="s">
        <v>33</v>
      </c>
      <c r="AX872" s="14" t="s">
        <v>73</v>
      </c>
      <c r="AY872" s="197" t="s">
        <v>239</v>
      </c>
    </row>
    <row r="873" s="14" customFormat="1">
      <c r="A873" s="14"/>
      <c r="B873" s="196"/>
      <c r="C873" s="14"/>
      <c r="D873" s="189" t="s">
        <v>248</v>
      </c>
      <c r="E873" s="197" t="s">
        <v>3</v>
      </c>
      <c r="F873" s="198" t="s">
        <v>1318</v>
      </c>
      <c r="G873" s="14"/>
      <c r="H873" s="199">
        <v>1</v>
      </c>
      <c r="I873" s="200"/>
      <c r="J873" s="14"/>
      <c r="K873" s="14"/>
      <c r="L873" s="196"/>
      <c r="M873" s="201"/>
      <c r="N873" s="202"/>
      <c r="O873" s="202"/>
      <c r="P873" s="202"/>
      <c r="Q873" s="202"/>
      <c r="R873" s="202"/>
      <c r="S873" s="202"/>
      <c r="T873" s="203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197" t="s">
        <v>248</v>
      </c>
      <c r="AU873" s="197" t="s">
        <v>86</v>
      </c>
      <c r="AV873" s="14" t="s">
        <v>86</v>
      </c>
      <c r="AW873" s="14" t="s">
        <v>33</v>
      </c>
      <c r="AX873" s="14" t="s">
        <v>73</v>
      </c>
      <c r="AY873" s="197" t="s">
        <v>239</v>
      </c>
    </row>
    <row r="874" s="14" customFormat="1">
      <c r="A874" s="14"/>
      <c r="B874" s="196"/>
      <c r="C874" s="14"/>
      <c r="D874" s="189" t="s">
        <v>248</v>
      </c>
      <c r="E874" s="197" t="s">
        <v>3</v>
      </c>
      <c r="F874" s="198" t="s">
        <v>1319</v>
      </c>
      <c r="G874" s="14"/>
      <c r="H874" s="199">
        <v>1</v>
      </c>
      <c r="I874" s="200"/>
      <c r="J874" s="14"/>
      <c r="K874" s="14"/>
      <c r="L874" s="196"/>
      <c r="M874" s="201"/>
      <c r="N874" s="202"/>
      <c r="O874" s="202"/>
      <c r="P874" s="202"/>
      <c r="Q874" s="202"/>
      <c r="R874" s="202"/>
      <c r="S874" s="202"/>
      <c r="T874" s="203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197" t="s">
        <v>248</v>
      </c>
      <c r="AU874" s="197" t="s">
        <v>86</v>
      </c>
      <c r="AV874" s="14" t="s">
        <v>86</v>
      </c>
      <c r="AW874" s="14" t="s">
        <v>33</v>
      </c>
      <c r="AX874" s="14" t="s">
        <v>73</v>
      </c>
      <c r="AY874" s="197" t="s">
        <v>239</v>
      </c>
    </row>
    <row r="875" s="15" customFormat="1">
      <c r="A875" s="15"/>
      <c r="B875" s="204"/>
      <c r="C875" s="15"/>
      <c r="D875" s="189" t="s">
        <v>248</v>
      </c>
      <c r="E875" s="205" t="s">
        <v>3</v>
      </c>
      <c r="F875" s="206" t="s">
        <v>251</v>
      </c>
      <c r="G875" s="15"/>
      <c r="H875" s="207">
        <v>126</v>
      </c>
      <c r="I875" s="208"/>
      <c r="J875" s="15"/>
      <c r="K875" s="15"/>
      <c r="L875" s="204"/>
      <c r="M875" s="209"/>
      <c r="N875" s="210"/>
      <c r="O875" s="210"/>
      <c r="P875" s="210"/>
      <c r="Q875" s="210"/>
      <c r="R875" s="210"/>
      <c r="S875" s="210"/>
      <c r="T875" s="211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05" t="s">
        <v>248</v>
      </c>
      <c r="AU875" s="205" t="s">
        <v>86</v>
      </c>
      <c r="AV875" s="15" t="s">
        <v>246</v>
      </c>
      <c r="AW875" s="15" t="s">
        <v>33</v>
      </c>
      <c r="AX875" s="15" t="s">
        <v>80</v>
      </c>
      <c r="AY875" s="205" t="s">
        <v>239</v>
      </c>
    </row>
    <row r="876" s="2" customFormat="1">
      <c r="A876" s="39"/>
      <c r="B876" s="174"/>
      <c r="C876" s="212" t="s">
        <v>1320</v>
      </c>
      <c r="D876" s="212" t="s">
        <v>294</v>
      </c>
      <c r="E876" s="213" t="s">
        <v>1321</v>
      </c>
      <c r="F876" s="214" t="s">
        <v>1322</v>
      </c>
      <c r="G876" s="215" t="s">
        <v>470</v>
      </c>
      <c r="H876" s="216">
        <v>126</v>
      </c>
      <c r="I876" s="217"/>
      <c r="J876" s="218">
        <f>ROUND(I876*H876,2)</f>
        <v>0</v>
      </c>
      <c r="K876" s="214" t="s">
        <v>460</v>
      </c>
      <c r="L876" s="219"/>
      <c r="M876" s="220" t="s">
        <v>3</v>
      </c>
      <c r="N876" s="221" t="s">
        <v>45</v>
      </c>
      <c r="O876" s="73"/>
      <c r="P876" s="184">
        <f>O876*H876</f>
        <v>0</v>
      </c>
      <c r="Q876" s="184">
        <v>0.0011999999999999999</v>
      </c>
      <c r="R876" s="184">
        <f>Q876*H876</f>
        <v>0.15119999999999997</v>
      </c>
      <c r="S876" s="184">
        <v>0</v>
      </c>
      <c r="T876" s="185">
        <f>S876*H876</f>
        <v>0</v>
      </c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R876" s="186" t="s">
        <v>287</v>
      </c>
      <c r="AT876" s="186" t="s">
        <v>294</v>
      </c>
      <c r="AU876" s="186" t="s">
        <v>86</v>
      </c>
      <c r="AY876" s="20" t="s">
        <v>239</v>
      </c>
      <c r="BE876" s="187">
        <f>IF(N876="základní",J876,0)</f>
        <v>0</v>
      </c>
      <c r="BF876" s="187">
        <f>IF(N876="snížená",J876,0)</f>
        <v>0</v>
      </c>
      <c r="BG876" s="187">
        <f>IF(N876="zákl. přenesená",J876,0)</f>
        <v>0</v>
      </c>
      <c r="BH876" s="187">
        <f>IF(N876="sníž. přenesená",J876,0)</f>
        <v>0</v>
      </c>
      <c r="BI876" s="187">
        <f>IF(N876="nulová",J876,0)</f>
        <v>0</v>
      </c>
      <c r="BJ876" s="20" t="s">
        <v>86</v>
      </c>
      <c r="BK876" s="187">
        <f>ROUND(I876*H876,2)</f>
        <v>0</v>
      </c>
      <c r="BL876" s="20" t="s">
        <v>246</v>
      </c>
      <c r="BM876" s="186" t="s">
        <v>1323</v>
      </c>
    </row>
    <row r="877" s="2" customFormat="1">
      <c r="A877" s="39"/>
      <c r="B877" s="174"/>
      <c r="C877" s="175" t="s">
        <v>1324</v>
      </c>
      <c r="D877" s="175" t="s">
        <v>241</v>
      </c>
      <c r="E877" s="176" t="s">
        <v>1325</v>
      </c>
      <c r="F877" s="177" t="s">
        <v>1326</v>
      </c>
      <c r="G877" s="178" t="s">
        <v>385</v>
      </c>
      <c r="H877" s="179">
        <v>2</v>
      </c>
      <c r="I877" s="180"/>
      <c r="J877" s="181">
        <f>ROUND(I877*H877,2)</f>
        <v>0</v>
      </c>
      <c r="K877" s="177" t="s">
        <v>245</v>
      </c>
      <c r="L877" s="40"/>
      <c r="M877" s="182" t="s">
        <v>3</v>
      </c>
      <c r="N877" s="183" t="s">
        <v>45</v>
      </c>
      <c r="O877" s="73"/>
      <c r="P877" s="184">
        <f>O877*H877</f>
        <v>0</v>
      </c>
      <c r="Q877" s="184">
        <v>0.44169999999999998</v>
      </c>
      <c r="R877" s="184">
        <f>Q877*H877</f>
        <v>0.88339999999999996</v>
      </c>
      <c r="S877" s="184">
        <v>0</v>
      </c>
      <c r="T877" s="185">
        <f>S877*H877</f>
        <v>0</v>
      </c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R877" s="186" t="s">
        <v>246</v>
      </c>
      <c r="AT877" s="186" t="s">
        <v>241</v>
      </c>
      <c r="AU877" s="186" t="s">
        <v>86</v>
      </c>
      <c r="AY877" s="20" t="s">
        <v>239</v>
      </c>
      <c r="BE877" s="187">
        <f>IF(N877="základní",J877,0)</f>
        <v>0</v>
      </c>
      <c r="BF877" s="187">
        <f>IF(N877="snížená",J877,0)</f>
        <v>0</v>
      </c>
      <c r="BG877" s="187">
        <f>IF(N877="zákl. přenesená",J877,0)</f>
        <v>0</v>
      </c>
      <c r="BH877" s="187">
        <f>IF(N877="sníž. přenesená",J877,0)</f>
        <v>0</v>
      </c>
      <c r="BI877" s="187">
        <f>IF(N877="nulová",J877,0)</f>
        <v>0</v>
      </c>
      <c r="BJ877" s="20" t="s">
        <v>86</v>
      </c>
      <c r="BK877" s="187">
        <f>ROUND(I877*H877,2)</f>
        <v>0</v>
      </c>
      <c r="BL877" s="20" t="s">
        <v>246</v>
      </c>
      <c r="BM877" s="186" t="s">
        <v>1327</v>
      </c>
    </row>
    <row r="878" s="14" customFormat="1">
      <c r="A878" s="14"/>
      <c r="B878" s="196"/>
      <c r="C878" s="14"/>
      <c r="D878" s="189" t="s">
        <v>248</v>
      </c>
      <c r="E878" s="197" t="s">
        <v>3</v>
      </c>
      <c r="F878" s="198" t="s">
        <v>1328</v>
      </c>
      <c r="G878" s="14"/>
      <c r="H878" s="199">
        <v>2</v>
      </c>
      <c r="I878" s="200"/>
      <c r="J878" s="14"/>
      <c r="K878" s="14"/>
      <c r="L878" s="196"/>
      <c r="M878" s="201"/>
      <c r="N878" s="202"/>
      <c r="O878" s="202"/>
      <c r="P878" s="202"/>
      <c r="Q878" s="202"/>
      <c r="R878" s="202"/>
      <c r="S878" s="202"/>
      <c r="T878" s="203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197" t="s">
        <v>248</v>
      </c>
      <c r="AU878" s="197" t="s">
        <v>86</v>
      </c>
      <c r="AV878" s="14" t="s">
        <v>86</v>
      </c>
      <c r="AW878" s="14" t="s">
        <v>33</v>
      </c>
      <c r="AX878" s="14" t="s">
        <v>73</v>
      </c>
      <c r="AY878" s="197" t="s">
        <v>239</v>
      </c>
    </row>
    <row r="879" s="15" customFormat="1">
      <c r="A879" s="15"/>
      <c r="B879" s="204"/>
      <c r="C879" s="15"/>
      <c r="D879" s="189" t="s">
        <v>248</v>
      </c>
      <c r="E879" s="205" t="s">
        <v>3</v>
      </c>
      <c r="F879" s="206" t="s">
        <v>251</v>
      </c>
      <c r="G879" s="15"/>
      <c r="H879" s="207">
        <v>2</v>
      </c>
      <c r="I879" s="208"/>
      <c r="J879" s="15"/>
      <c r="K879" s="15"/>
      <c r="L879" s="204"/>
      <c r="M879" s="209"/>
      <c r="N879" s="210"/>
      <c r="O879" s="210"/>
      <c r="P879" s="210"/>
      <c r="Q879" s="210"/>
      <c r="R879" s="210"/>
      <c r="S879" s="210"/>
      <c r="T879" s="211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05" t="s">
        <v>248</v>
      </c>
      <c r="AU879" s="205" t="s">
        <v>86</v>
      </c>
      <c r="AV879" s="15" t="s">
        <v>246</v>
      </c>
      <c r="AW879" s="15" t="s">
        <v>33</v>
      </c>
      <c r="AX879" s="15" t="s">
        <v>80</v>
      </c>
      <c r="AY879" s="205" t="s">
        <v>239</v>
      </c>
    </row>
    <row r="880" s="2" customFormat="1" ht="33" customHeight="1">
      <c r="A880" s="39"/>
      <c r="B880" s="174"/>
      <c r="C880" s="212" t="s">
        <v>1329</v>
      </c>
      <c r="D880" s="212" t="s">
        <v>294</v>
      </c>
      <c r="E880" s="213" t="s">
        <v>1330</v>
      </c>
      <c r="F880" s="214" t="s">
        <v>1331</v>
      </c>
      <c r="G880" s="215" t="s">
        <v>470</v>
      </c>
      <c r="H880" s="216">
        <v>2</v>
      </c>
      <c r="I880" s="217"/>
      <c r="J880" s="218">
        <f>ROUND(I880*H880,2)</f>
        <v>0</v>
      </c>
      <c r="K880" s="214" t="s">
        <v>460</v>
      </c>
      <c r="L880" s="219"/>
      <c r="M880" s="220" t="s">
        <v>3</v>
      </c>
      <c r="N880" s="221" t="s">
        <v>45</v>
      </c>
      <c r="O880" s="73"/>
      <c r="P880" s="184">
        <f>O880*H880</f>
        <v>0</v>
      </c>
      <c r="Q880" s="184">
        <v>0.0011999999999999999</v>
      </c>
      <c r="R880" s="184">
        <f>Q880*H880</f>
        <v>0.0023999999999999998</v>
      </c>
      <c r="S880" s="184">
        <v>0</v>
      </c>
      <c r="T880" s="185">
        <f>S880*H880</f>
        <v>0</v>
      </c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R880" s="186" t="s">
        <v>287</v>
      </c>
      <c r="AT880" s="186" t="s">
        <v>294</v>
      </c>
      <c r="AU880" s="186" t="s">
        <v>86</v>
      </c>
      <c r="AY880" s="20" t="s">
        <v>239</v>
      </c>
      <c r="BE880" s="187">
        <f>IF(N880="základní",J880,0)</f>
        <v>0</v>
      </c>
      <c r="BF880" s="187">
        <f>IF(N880="snížená",J880,0)</f>
        <v>0</v>
      </c>
      <c r="BG880" s="187">
        <f>IF(N880="zákl. přenesená",J880,0)</f>
        <v>0</v>
      </c>
      <c r="BH880" s="187">
        <f>IF(N880="sníž. přenesená",J880,0)</f>
        <v>0</v>
      </c>
      <c r="BI880" s="187">
        <f>IF(N880="nulová",J880,0)</f>
        <v>0</v>
      </c>
      <c r="BJ880" s="20" t="s">
        <v>86</v>
      </c>
      <c r="BK880" s="187">
        <f>ROUND(I880*H880,2)</f>
        <v>0</v>
      </c>
      <c r="BL880" s="20" t="s">
        <v>246</v>
      </c>
      <c r="BM880" s="186" t="s">
        <v>1332</v>
      </c>
    </row>
    <row r="881" s="12" customFormat="1" ht="22.8" customHeight="1">
      <c r="A881" s="12"/>
      <c r="B881" s="161"/>
      <c r="C881" s="12"/>
      <c r="D881" s="162" t="s">
        <v>72</v>
      </c>
      <c r="E881" s="172" t="s">
        <v>293</v>
      </c>
      <c r="F881" s="172" t="s">
        <v>1333</v>
      </c>
      <c r="G881" s="12"/>
      <c r="H881" s="12"/>
      <c r="I881" s="164"/>
      <c r="J881" s="173">
        <f>BK881</f>
        <v>0</v>
      </c>
      <c r="K881" s="12"/>
      <c r="L881" s="161"/>
      <c r="M881" s="166"/>
      <c r="N881" s="167"/>
      <c r="O881" s="167"/>
      <c r="P881" s="168">
        <f>SUM(P882:P957)</f>
        <v>0</v>
      </c>
      <c r="Q881" s="167"/>
      <c r="R881" s="168">
        <f>SUM(R882:R957)</f>
        <v>38.605400500000002</v>
      </c>
      <c r="S881" s="167"/>
      <c r="T881" s="169">
        <f>SUM(T882:T957)</f>
        <v>0</v>
      </c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R881" s="162" t="s">
        <v>80</v>
      </c>
      <c r="AT881" s="170" t="s">
        <v>72</v>
      </c>
      <c r="AU881" s="170" t="s">
        <v>80</v>
      </c>
      <c r="AY881" s="162" t="s">
        <v>239</v>
      </c>
      <c r="BK881" s="171">
        <f>SUM(BK882:BK957)</f>
        <v>0</v>
      </c>
    </row>
    <row r="882" s="2" customFormat="1">
      <c r="A882" s="39"/>
      <c r="B882" s="174"/>
      <c r="C882" s="175" t="s">
        <v>1334</v>
      </c>
      <c r="D882" s="175" t="s">
        <v>241</v>
      </c>
      <c r="E882" s="176" t="s">
        <v>1335</v>
      </c>
      <c r="F882" s="177" t="s">
        <v>1336</v>
      </c>
      <c r="G882" s="178" t="s">
        <v>326</v>
      </c>
      <c r="H882" s="179">
        <v>275.072</v>
      </c>
      <c r="I882" s="180"/>
      <c r="J882" s="181">
        <f>ROUND(I882*H882,2)</f>
        <v>0</v>
      </c>
      <c r="K882" s="177" t="s">
        <v>245</v>
      </c>
      <c r="L882" s="40"/>
      <c r="M882" s="182" t="s">
        <v>3</v>
      </c>
      <c r="N882" s="183" t="s">
        <v>45</v>
      </c>
      <c r="O882" s="73"/>
      <c r="P882" s="184">
        <f>O882*H882</f>
        <v>0</v>
      </c>
      <c r="Q882" s="184">
        <v>0.1295</v>
      </c>
      <c r="R882" s="184">
        <f>Q882*H882</f>
        <v>35.621824000000004</v>
      </c>
      <c r="S882" s="184">
        <v>0</v>
      </c>
      <c r="T882" s="185">
        <f>S882*H882</f>
        <v>0</v>
      </c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R882" s="186" t="s">
        <v>246</v>
      </c>
      <c r="AT882" s="186" t="s">
        <v>241</v>
      </c>
      <c r="AU882" s="186" t="s">
        <v>86</v>
      </c>
      <c r="AY882" s="20" t="s">
        <v>239</v>
      </c>
      <c r="BE882" s="187">
        <f>IF(N882="základní",J882,0)</f>
        <v>0</v>
      </c>
      <c r="BF882" s="187">
        <f>IF(N882="snížená",J882,0)</f>
        <v>0</v>
      </c>
      <c r="BG882" s="187">
        <f>IF(N882="zákl. přenesená",J882,0)</f>
        <v>0</v>
      </c>
      <c r="BH882" s="187">
        <f>IF(N882="sníž. přenesená",J882,0)</f>
        <v>0</v>
      </c>
      <c r="BI882" s="187">
        <f>IF(N882="nulová",J882,0)</f>
        <v>0</v>
      </c>
      <c r="BJ882" s="20" t="s">
        <v>86</v>
      </c>
      <c r="BK882" s="187">
        <f>ROUND(I882*H882,2)</f>
        <v>0</v>
      </c>
      <c r="BL882" s="20" t="s">
        <v>246</v>
      </c>
      <c r="BM882" s="186" t="s">
        <v>1337</v>
      </c>
    </row>
    <row r="883" s="13" customFormat="1">
      <c r="A883" s="13"/>
      <c r="B883" s="188"/>
      <c r="C883" s="13"/>
      <c r="D883" s="189" t="s">
        <v>248</v>
      </c>
      <c r="E883" s="190" t="s">
        <v>3</v>
      </c>
      <c r="F883" s="191" t="s">
        <v>1338</v>
      </c>
      <c r="G883" s="13"/>
      <c r="H883" s="190" t="s">
        <v>3</v>
      </c>
      <c r="I883" s="192"/>
      <c r="J883" s="13"/>
      <c r="K883" s="13"/>
      <c r="L883" s="188"/>
      <c r="M883" s="193"/>
      <c r="N883" s="194"/>
      <c r="O883" s="194"/>
      <c r="P883" s="194"/>
      <c r="Q883" s="194"/>
      <c r="R883" s="194"/>
      <c r="S883" s="194"/>
      <c r="T883" s="195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190" t="s">
        <v>248</v>
      </c>
      <c r="AU883" s="190" t="s">
        <v>86</v>
      </c>
      <c r="AV883" s="13" t="s">
        <v>80</v>
      </c>
      <c r="AW883" s="13" t="s">
        <v>33</v>
      </c>
      <c r="AX883" s="13" t="s">
        <v>73</v>
      </c>
      <c r="AY883" s="190" t="s">
        <v>239</v>
      </c>
    </row>
    <row r="884" s="14" customFormat="1">
      <c r="A884" s="14"/>
      <c r="B884" s="196"/>
      <c r="C884" s="14"/>
      <c r="D884" s="189" t="s">
        <v>248</v>
      </c>
      <c r="E884" s="197" t="s">
        <v>3</v>
      </c>
      <c r="F884" s="198" t="s">
        <v>1339</v>
      </c>
      <c r="G884" s="14"/>
      <c r="H884" s="199">
        <v>101.99</v>
      </c>
      <c r="I884" s="200"/>
      <c r="J884" s="14"/>
      <c r="K884" s="14"/>
      <c r="L884" s="196"/>
      <c r="M884" s="201"/>
      <c r="N884" s="202"/>
      <c r="O884" s="202"/>
      <c r="P884" s="202"/>
      <c r="Q884" s="202"/>
      <c r="R884" s="202"/>
      <c r="S884" s="202"/>
      <c r="T884" s="203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197" t="s">
        <v>248</v>
      </c>
      <c r="AU884" s="197" t="s">
        <v>86</v>
      </c>
      <c r="AV884" s="14" t="s">
        <v>86</v>
      </c>
      <c r="AW884" s="14" t="s">
        <v>33</v>
      </c>
      <c r="AX884" s="14" t="s">
        <v>73</v>
      </c>
      <c r="AY884" s="197" t="s">
        <v>239</v>
      </c>
    </row>
    <row r="885" s="13" customFormat="1">
      <c r="A885" s="13"/>
      <c r="B885" s="188"/>
      <c r="C885" s="13"/>
      <c r="D885" s="189" t="s">
        <v>248</v>
      </c>
      <c r="E885" s="190" t="s">
        <v>3</v>
      </c>
      <c r="F885" s="191" t="s">
        <v>1340</v>
      </c>
      <c r="G885" s="13"/>
      <c r="H885" s="190" t="s">
        <v>3</v>
      </c>
      <c r="I885" s="192"/>
      <c r="J885" s="13"/>
      <c r="K885" s="13"/>
      <c r="L885" s="188"/>
      <c r="M885" s="193"/>
      <c r="N885" s="194"/>
      <c r="O885" s="194"/>
      <c r="P885" s="194"/>
      <c r="Q885" s="194"/>
      <c r="R885" s="194"/>
      <c r="S885" s="194"/>
      <c r="T885" s="195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190" t="s">
        <v>248</v>
      </c>
      <c r="AU885" s="190" t="s">
        <v>86</v>
      </c>
      <c r="AV885" s="13" t="s">
        <v>80</v>
      </c>
      <c r="AW885" s="13" t="s">
        <v>33</v>
      </c>
      <c r="AX885" s="13" t="s">
        <v>73</v>
      </c>
      <c r="AY885" s="190" t="s">
        <v>239</v>
      </c>
    </row>
    <row r="886" s="14" customFormat="1">
      <c r="A886" s="14"/>
      <c r="B886" s="196"/>
      <c r="C886" s="14"/>
      <c r="D886" s="189" t="s">
        <v>248</v>
      </c>
      <c r="E886" s="197" t="s">
        <v>3</v>
      </c>
      <c r="F886" s="198" t="s">
        <v>1341</v>
      </c>
      <c r="G886" s="14"/>
      <c r="H886" s="199">
        <v>173.08199999999999</v>
      </c>
      <c r="I886" s="200"/>
      <c r="J886" s="14"/>
      <c r="K886" s="14"/>
      <c r="L886" s="196"/>
      <c r="M886" s="201"/>
      <c r="N886" s="202"/>
      <c r="O886" s="202"/>
      <c r="P886" s="202"/>
      <c r="Q886" s="202"/>
      <c r="R886" s="202"/>
      <c r="S886" s="202"/>
      <c r="T886" s="203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197" t="s">
        <v>248</v>
      </c>
      <c r="AU886" s="197" t="s">
        <v>86</v>
      </c>
      <c r="AV886" s="14" t="s">
        <v>86</v>
      </c>
      <c r="AW886" s="14" t="s">
        <v>33</v>
      </c>
      <c r="AX886" s="14" t="s">
        <v>73</v>
      </c>
      <c r="AY886" s="197" t="s">
        <v>239</v>
      </c>
    </row>
    <row r="887" s="15" customFormat="1">
      <c r="A887" s="15"/>
      <c r="B887" s="204"/>
      <c r="C887" s="15"/>
      <c r="D887" s="189" t="s">
        <v>248</v>
      </c>
      <c r="E887" s="205" t="s">
        <v>3</v>
      </c>
      <c r="F887" s="206" t="s">
        <v>251</v>
      </c>
      <c r="G887" s="15"/>
      <c r="H887" s="207">
        <v>275.072</v>
      </c>
      <c r="I887" s="208"/>
      <c r="J887" s="15"/>
      <c r="K887" s="15"/>
      <c r="L887" s="204"/>
      <c r="M887" s="209"/>
      <c r="N887" s="210"/>
      <c r="O887" s="210"/>
      <c r="P887" s="210"/>
      <c r="Q887" s="210"/>
      <c r="R887" s="210"/>
      <c r="S887" s="210"/>
      <c r="T887" s="211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05" t="s">
        <v>248</v>
      </c>
      <c r="AU887" s="205" t="s">
        <v>86</v>
      </c>
      <c r="AV887" s="15" t="s">
        <v>246</v>
      </c>
      <c r="AW887" s="15" t="s">
        <v>33</v>
      </c>
      <c r="AX887" s="15" t="s">
        <v>80</v>
      </c>
      <c r="AY887" s="205" t="s">
        <v>239</v>
      </c>
    </row>
    <row r="888" s="2" customFormat="1" ht="16.5" customHeight="1">
      <c r="A888" s="39"/>
      <c r="B888" s="174"/>
      <c r="C888" s="212" t="s">
        <v>1342</v>
      </c>
      <c r="D888" s="212" t="s">
        <v>294</v>
      </c>
      <c r="E888" s="213" t="s">
        <v>1343</v>
      </c>
      <c r="F888" s="214" t="s">
        <v>1344</v>
      </c>
      <c r="G888" s="215" t="s">
        <v>279</v>
      </c>
      <c r="H888" s="216">
        <v>2.343</v>
      </c>
      <c r="I888" s="217"/>
      <c r="J888" s="218">
        <f>ROUND(I888*H888,2)</f>
        <v>0</v>
      </c>
      <c r="K888" s="214" t="s">
        <v>245</v>
      </c>
      <c r="L888" s="219"/>
      <c r="M888" s="220" t="s">
        <v>3</v>
      </c>
      <c r="N888" s="221" t="s">
        <v>45</v>
      </c>
      <c r="O888" s="73"/>
      <c r="P888" s="184">
        <f>O888*H888</f>
        <v>0</v>
      </c>
      <c r="Q888" s="184">
        <v>1</v>
      </c>
      <c r="R888" s="184">
        <f>Q888*H888</f>
        <v>2.343</v>
      </c>
      <c r="S888" s="184">
        <v>0</v>
      </c>
      <c r="T888" s="185">
        <f>S888*H888</f>
        <v>0</v>
      </c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R888" s="186" t="s">
        <v>287</v>
      </c>
      <c r="AT888" s="186" t="s">
        <v>294</v>
      </c>
      <c r="AU888" s="186" t="s">
        <v>86</v>
      </c>
      <c r="AY888" s="20" t="s">
        <v>239</v>
      </c>
      <c r="BE888" s="187">
        <f>IF(N888="základní",J888,0)</f>
        <v>0</v>
      </c>
      <c r="BF888" s="187">
        <f>IF(N888="snížená",J888,0)</f>
        <v>0</v>
      </c>
      <c r="BG888" s="187">
        <f>IF(N888="zákl. přenesená",J888,0)</f>
        <v>0</v>
      </c>
      <c r="BH888" s="187">
        <f>IF(N888="sníž. přenesená",J888,0)</f>
        <v>0</v>
      </c>
      <c r="BI888" s="187">
        <f>IF(N888="nulová",J888,0)</f>
        <v>0</v>
      </c>
      <c r="BJ888" s="20" t="s">
        <v>86</v>
      </c>
      <c r="BK888" s="187">
        <f>ROUND(I888*H888,2)</f>
        <v>0</v>
      </c>
      <c r="BL888" s="20" t="s">
        <v>246</v>
      </c>
      <c r="BM888" s="186" t="s">
        <v>1345</v>
      </c>
    </row>
    <row r="889" s="14" customFormat="1">
      <c r="A889" s="14"/>
      <c r="B889" s="196"/>
      <c r="C889" s="14"/>
      <c r="D889" s="189" t="s">
        <v>248</v>
      </c>
      <c r="E889" s="197" t="s">
        <v>3</v>
      </c>
      <c r="F889" s="198" t="s">
        <v>1346</v>
      </c>
      <c r="G889" s="14"/>
      <c r="H889" s="199">
        <v>2.2970000000000002</v>
      </c>
      <c r="I889" s="200"/>
      <c r="J889" s="14"/>
      <c r="K889" s="14"/>
      <c r="L889" s="196"/>
      <c r="M889" s="201"/>
      <c r="N889" s="202"/>
      <c r="O889" s="202"/>
      <c r="P889" s="202"/>
      <c r="Q889" s="202"/>
      <c r="R889" s="202"/>
      <c r="S889" s="202"/>
      <c r="T889" s="203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197" t="s">
        <v>248</v>
      </c>
      <c r="AU889" s="197" t="s">
        <v>86</v>
      </c>
      <c r="AV889" s="14" t="s">
        <v>86</v>
      </c>
      <c r="AW889" s="14" t="s">
        <v>33</v>
      </c>
      <c r="AX889" s="14" t="s">
        <v>73</v>
      </c>
      <c r="AY889" s="197" t="s">
        <v>239</v>
      </c>
    </row>
    <row r="890" s="15" customFormat="1">
      <c r="A890" s="15"/>
      <c r="B890" s="204"/>
      <c r="C890" s="15"/>
      <c r="D890" s="189" t="s">
        <v>248</v>
      </c>
      <c r="E890" s="205" t="s">
        <v>3</v>
      </c>
      <c r="F890" s="206" t="s">
        <v>251</v>
      </c>
      <c r="G890" s="15"/>
      <c r="H890" s="207">
        <v>2.2970000000000002</v>
      </c>
      <c r="I890" s="208"/>
      <c r="J890" s="15"/>
      <c r="K890" s="15"/>
      <c r="L890" s="204"/>
      <c r="M890" s="209"/>
      <c r="N890" s="210"/>
      <c r="O890" s="210"/>
      <c r="P890" s="210"/>
      <c r="Q890" s="210"/>
      <c r="R890" s="210"/>
      <c r="S890" s="210"/>
      <c r="T890" s="211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05" t="s">
        <v>248</v>
      </c>
      <c r="AU890" s="205" t="s">
        <v>86</v>
      </c>
      <c r="AV890" s="15" t="s">
        <v>246</v>
      </c>
      <c r="AW890" s="15" t="s">
        <v>33</v>
      </c>
      <c r="AX890" s="15" t="s">
        <v>80</v>
      </c>
      <c r="AY890" s="205" t="s">
        <v>239</v>
      </c>
    </row>
    <row r="891" s="14" customFormat="1">
      <c r="A891" s="14"/>
      <c r="B891" s="196"/>
      <c r="C891" s="14"/>
      <c r="D891" s="189" t="s">
        <v>248</v>
      </c>
      <c r="E891" s="14"/>
      <c r="F891" s="198" t="s">
        <v>1347</v>
      </c>
      <c r="G891" s="14"/>
      <c r="H891" s="199">
        <v>2.343</v>
      </c>
      <c r="I891" s="200"/>
      <c r="J891" s="14"/>
      <c r="K891" s="14"/>
      <c r="L891" s="196"/>
      <c r="M891" s="201"/>
      <c r="N891" s="202"/>
      <c r="O891" s="202"/>
      <c r="P891" s="202"/>
      <c r="Q891" s="202"/>
      <c r="R891" s="202"/>
      <c r="S891" s="202"/>
      <c r="T891" s="203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197" t="s">
        <v>248</v>
      </c>
      <c r="AU891" s="197" t="s">
        <v>86</v>
      </c>
      <c r="AV891" s="14" t="s">
        <v>86</v>
      </c>
      <c r="AW891" s="14" t="s">
        <v>4</v>
      </c>
      <c r="AX891" s="14" t="s">
        <v>80</v>
      </c>
      <c r="AY891" s="197" t="s">
        <v>239</v>
      </c>
    </row>
    <row r="892" s="2" customFormat="1">
      <c r="A892" s="39"/>
      <c r="B892" s="174"/>
      <c r="C892" s="175" t="s">
        <v>1348</v>
      </c>
      <c r="D892" s="175" t="s">
        <v>241</v>
      </c>
      <c r="E892" s="176" t="s">
        <v>1349</v>
      </c>
      <c r="F892" s="177" t="s">
        <v>1350</v>
      </c>
      <c r="G892" s="178" t="s">
        <v>244</v>
      </c>
      <c r="H892" s="179">
        <v>1940.97</v>
      </c>
      <c r="I892" s="180"/>
      <c r="J892" s="181">
        <f>ROUND(I892*H892,2)</f>
        <v>0</v>
      </c>
      <c r="K892" s="177" t="s">
        <v>245</v>
      </c>
      <c r="L892" s="40"/>
      <c r="M892" s="182" t="s">
        <v>3</v>
      </c>
      <c r="N892" s="183" t="s">
        <v>45</v>
      </c>
      <c r="O892" s="73"/>
      <c r="P892" s="184">
        <f>O892*H892</f>
        <v>0</v>
      </c>
      <c r="Q892" s="184">
        <v>0</v>
      </c>
      <c r="R892" s="184">
        <f>Q892*H892</f>
        <v>0</v>
      </c>
      <c r="S892" s="184">
        <v>0</v>
      </c>
      <c r="T892" s="185">
        <f>S892*H892</f>
        <v>0</v>
      </c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R892" s="186" t="s">
        <v>246</v>
      </c>
      <c r="AT892" s="186" t="s">
        <v>241</v>
      </c>
      <c r="AU892" s="186" t="s">
        <v>86</v>
      </c>
      <c r="AY892" s="20" t="s">
        <v>239</v>
      </c>
      <c r="BE892" s="187">
        <f>IF(N892="základní",J892,0)</f>
        <v>0</v>
      </c>
      <c r="BF892" s="187">
        <f>IF(N892="snížená",J892,0)</f>
        <v>0</v>
      </c>
      <c r="BG892" s="187">
        <f>IF(N892="zákl. přenesená",J892,0)</f>
        <v>0</v>
      </c>
      <c r="BH892" s="187">
        <f>IF(N892="sníž. přenesená",J892,0)</f>
        <v>0</v>
      </c>
      <c r="BI892" s="187">
        <f>IF(N892="nulová",J892,0)</f>
        <v>0</v>
      </c>
      <c r="BJ892" s="20" t="s">
        <v>86</v>
      </c>
      <c r="BK892" s="187">
        <f>ROUND(I892*H892,2)</f>
        <v>0</v>
      </c>
      <c r="BL892" s="20" t="s">
        <v>246</v>
      </c>
      <c r="BM892" s="186" t="s">
        <v>1351</v>
      </c>
    </row>
    <row r="893" s="14" customFormat="1">
      <c r="A893" s="14"/>
      <c r="B893" s="196"/>
      <c r="C893" s="14"/>
      <c r="D893" s="189" t="s">
        <v>248</v>
      </c>
      <c r="E893" s="197" t="s">
        <v>3</v>
      </c>
      <c r="F893" s="198" t="s">
        <v>1352</v>
      </c>
      <c r="G893" s="14"/>
      <c r="H893" s="199">
        <v>1940.97</v>
      </c>
      <c r="I893" s="200"/>
      <c r="J893" s="14"/>
      <c r="K893" s="14"/>
      <c r="L893" s="196"/>
      <c r="M893" s="201"/>
      <c r="N893" s="202"/>
      <c r="O893" s="202"/>
      <c r="P893" s="202"/>
      <c r="Q893" s="202"/>
      <c r="R893" s="202"/>
      <c r="S893" s="202"/>
      <c r="T893" s="203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197" t="s">
        <v>248</v>
      </c>
      <c r="AU893" s="197" t="s">
        <v>86</v>
      </c>
      <c r="AV893" s="14" t="s">
        <v>86</v>
      </c>
      <c r="AW893" s="14" t="s">
        <v>33</v>
      </c>
      <c r="AX893" s="14" t="s">
        <v>73</v>
      </c>
      <c r="AY893" s="197" t="s">
        <v>239</v>
      </c>
    </row>
    <row r="894" s="15" customFormat="1">
      <c r="A894" s="15"/>
      <c r="B894" s="204"/>
      <c r="C894" s="15"/>
      <c r="D894" s="189" t="s">
        <v>248</v>
      </c>
      <c r="E894" s="205" t="s">
        <v>3</v>
      </c>
      <c r="F894" s="206" t="s">
        <v>251</v>
      </c>
      <c r="G894" s="15"/>
      <c r="H894" s="207">
        <v>1940.97</v>
      </c>
      <c r="I894" s="208"/>
      <c r="J894" s="15"/>
      <c r="K894" s="15"/>
      <c r="L894" s="204"/>
      <c r="M894" s="209"/>
      <c r="N894" s="210"/>
      <c r="O894" s="210"/>
      <c r="P894" s="210"/>
      <c r="Q894" s="210"/>
      <c r="R894" s="210"/>
      <c r="S894" s="210"/>
      <c r="T894" s="211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05" t="s">
        <v>248</v>
      </c>
      <c r="AU894" s="205" t="s">
        <v>86</v>
      </c>
      <c r="AV894" s="15" t="s">
        <v>246</v>
      </c>
      <c r="AW894" s="15" t="s">
        <v>33</v>
      </c>
      <c r="AX894" s="15" t="s">
        <v>80</v>
      </c>
      <c r="AY894" s="205" t="s">
        <v>239</v>
      </c>
    </row>
    <row r="895" s="2" customFormat="1" ht="55.5" customHeight="1">
      <c r="A895" s="39"/>
      <c r="B895" s="174"/>
      <c r="C895" s="175" t="s">
        <v>1353</v>
      </c>
      <c r="D895" s="175" t="s">
        <v>241</v>
      </c>
      <c r="E895" s="176" t="s">
        <v>1354</v>
      </c>
      <c r="F895" s="177" t="s">
        <v>1355</v>
      </c>
      <c r="G895" s="178" t="s">
        <v>244</v>
      </c>
      <c r="H895" s="179">
        <v>116458.2</v>
      </c>
      <c r="I895" s="180"/>
      <c r="J895" s="181">
        <f>ROUND(I895*H895,2)</f>
        <v>0</v>
      </c>
      <c r="K895" s="177" t="s">
        <v>245</v>
      </c>
      <c r="L895" s="40"/>
      <c r="M895" s="182" t="s">
        <v>3</v>
      </c>
      <c r="N895" s="183" t="s">
        <v>45</v>
      </c>
      <c r="O895" s="73"/>
      <c r="P895" s="184">
        <f>O895*H895</f>
        <v>0</v>
      </c>
      <c r="Q895" s="184">
        <v>0</v>
      </c>
      <c r="R895" s="184">
        <f>Q895*H895</f>
        <v>0</v>
      </c>
      <c r="S895" s="184">
        <v>0</v>
      </c>
      <c r="T895" s="185">
        <f>S895*H895</f>
        <v>0</v>
      </c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R895" s="186" t="s">
        <v>246</v>
      </c>
      <c r="AT895" s="186" t="s">
        <v>241</v>
      </c>
      <c r="AU895" s="186" t="s">
        <v>86</v>
      </c>
      <c r="AY895" s="20" t="s">
        <v>239</v>
      </c>
      <c r="BE895" s="187">
        <f>IF(N895="základní",J895,0)</f>
        <v>0</v>
      </c>
      <c r="BF895" s="187">
        <f>IF(N895="snížená",J895,0)</f>
        <v>0</v>
      </c>
      <c r="BG895" s="187">
        <f>IF(N895="zákl. přenesená",J895,0)</f>
        <v>0</v>
      </c>
      <c r="BH895" s="187">
        <f>IF(N895="sníž. přenesená",J895,0)</f>
        <v>0</v>
      </c>
      <c r="BI895" s="187">
        <f>IF(N895="nulová",J895,0)</f>
        <v>0</v>
      </c>
      <c r="BJ895" s="20" t="s">
        <v>86</v>
      </c>
      <c r="BK895" s="187">
        <f>ROUND(I895*H895,2)</f>
        <v>0</v>
      </c>
      <c r="BL895" s="20" t="s">
        <v>246</v>
      </c>
      <c r="BM895" s="186" t="s">
        <v>1356</v>
      </c>
    </row>
    <row r="896" s="14" customFormat="1">
      <c r="A896" s="14"/>
      <c r="B896" s="196"/>
      <c r="C896" s="14"/>
      <c r="D896" s="189" t="s">
        <v>248</v>
      </c>
      <c r="E896" s="197" t="s">
        <v>3</v>
      </c>
      <c r="F896" s="198" t="s">
        <v>1357</v>
      </c>
      <c r="G896" s="14"/>
      <c r="H896" s="199">
        <v>116458.2</v>
      </c>
      <c r="I896" s="200"/>
      <c r="J896" s="14"/>
      <c r="K896" s="14"/>
      <c r="L896" s="196"/>
      <c r="M896" s="201"/>
      <c r="N896" s="202"/>
      <c r="O896" s="202"/>
      <c r="P896" s="202"/>
      <c r="Q896" s="202"/>
      <c r="R896" s="202"/>
      <c r="S896" s="202"/>
      <c r="T896" s="203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197" t="s">
        <v>248</v>
      </c>
      <c r="AU896" s="197" t="s">
        <v>86</v>
      </c>
      <c r="AV896" s="14" t="s">
        <v>86</v>
      </c>
      <c r="AW896" s="14" t="s">
        <v>33</v>
      </c>
      <c r="AX896" s="14" t="s">
        <v>73</v>
      </c>
      <c r="AY896" s="197" t="s">
        <v>239</v>
      </c>
    </row>
    <row r="897" s="15" customFormat="1">
      <c r="A897" s="15"/>
      <c r="B897" s="204"/>
      <c r="C897" s="15"/>
      <c r="D897" s="189" t="s">
        <v>248</v>
      </c>
      <c r="E897" s="205" t="s">
        <v>3</v>
      </c>
      <c r="F897" s="206" t="s">
        <v>251</v>
      </c>
      <c r="G897" s="15"/>
      <c r="H897" s="207">
        <v>116458.2</v>
      </c>
      <c r="I897" s="208"/>
      <c r="J897" s="15"/>
      <c r="K897" s="15"/>
      <c r="L897" s="204"/>
      <c r="M897" s="209"/>
      <c r="N897" s="210"/>
      <c r="O897" s="210"/>
      <c r="P897" s="210"/>
      <c r="Q897" s="210"/>
      <c r="R897" s="210"/>
      <c r="S897" s="210"/>
      <c r="T897" s="211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05" t="s">
        <v>248</v>
      </c>
      <c r="AU897" s="205" t="s">
        <v>86</v>
      </c>
      <c r="AV897" s="15" t="s">
        <v>246</v>
      </c>
      <c r="AW897" s="15" t="s">
        <v>33</v>
      </c>
      <c r="AX897" s="15" t="s">
        <v>80</v>
      </c>
      <c r="AY897" s="205" t="s">
        <v>239</v>
      </c>
    </row>
    <row r="898" s="2" customFormat="1">
      <c r="A898" s="39"/>
      <c r="B898" s="174"/>
      <c r="C898" s="175" t="s">
        <v>1358</v>
      </c>
      <c r="D898" s="175" t="s">
        <v>241</v>
      </c>
      <c r="E898" s="176" t="s">
        <v>1359</v>
      </c>
      <c r="F898" s="177" t="s">
        <v>1360</v>
      </c>
      <c r="G898" s="178" t="s">
        <v>244</v>
      </c>
      <c r="H898" s="179">
        <v>1940.97</v>
      </c>
      <c r="I898" s="180"/>
      <c r="J898" s="181">
        <f>ROUND(I898*H898,2)</f>
        <v>0</v>
      </c>
      <c r="K898" s="177" t="s">
        <v>245</v>
      </c>
      <c r="L898" s="40"/>
      <c r="M898" s="182" t="s">
        <v>3</v>
      </c>
      <c r="N898" s="183" t="s">
        <v>45</v>
      </c>
      <c r="O898" s="73"/>
      <c r="P898" s="184">
        <f>O898*H898</f>
        <v>0</v>
      </c>
      <c r="Q898" s="184">
        <v>0</v>
      </c>
      <c r="R898" s="184">
        <f>Q898*H898</f>
        <v>0</v>
      </c>
      <c r="S898" s="184">
        <v>0</v>
      </c>
      <c r="T898" s="185">
        <f>S898*H898</f>
        <v>0</v>
      </c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R898" s="186" t="s">
        <v>246</v>
      </c>
      <c r="AT898" s="186" t="s">
        <v>241</v>
      </c>
      <c r="AU898" s="186" t="s">
        <v>86</v>
      </c>
      <c r="AY898" s="20" t="s">
        <v>239</v>
      </c>
      <c r="BE898" s="187">
        <f>IF(N898="základní",J898,0)</f>
        <v>0</v>
      </c>
      <c r="BF898" s="187">
        <f>IF(N898="snížená",J898,0)</f>
        <v>0</v>
      </c>
      <c r="BG898" s="187">
        <f>IF(N898="zákl. přenesená",J898,0)</f>
        <v>0</v>
      </c>
      <c r="BH898" s="187">
        <f>IF(N898="sníž. přenesená",J898,0)</f>
        <v>0</v>
      </c>
      <c r="BI898" s="187">
        <f>IF(N898="nulová",J898,0)</f>
        <v>0</v>
      </c>
      <c r="BJ898" s="20" t="s">
        <v>86</v>
      </c>
      <c r="BK898" s="187">
        <f>ROUND(I898*H898,2)</f>
        <v>0</v>
      </c>
      <c r="BL898" s="20" t="s">
        <v>246</v>
      </c>
      <c r="BM898" s="186" t="s">
        <v>1361</v>
      </c>
    </row>
    <row r="899" s="2" customFormat="1">
      <c r="A899" s="39"/>
      <c r="B899" s="174"/>
      <c r="C899" s="175" t="s">
        <v>1362</v>
      </c>
      <c r="D899" s="175" t="s">
        <v>241</v>
      </c>
      <c r="E899" s="176" t="s">
        <v>1363</v>
      </c>
      <c r="F899" s="177" t="s">
        <v>1364</v>
      </c>
      <c r="G899" s="178" t="s">
        <v>254</v>
      </c>
      <c r="H899" s="179">
        <v>3430.8299999999999</v>
      </c>
      <c r="I899" s="180"/>
      <c r="J899" s="181">
        <f>ROUND(I899*H899,2)</f>
        <v>0</v>
      </c>
      <c r="K899" s="177" t="s">
        <v>245</v>
      </c>
      <c r="L899" s="40"/>
      <c r="M899" s="182" t="s">
        <v>3</v>
      </c>
      <c r="N899" s="183" t="s">
        <v>45</v>
      </c>
      <c r="O899" s="73"/>
      <c r="P899" s="184">
        <f>O899*H899</f>
        <v>0</v>
      </c>
      <c r="Q899" s="184">
        <v>0</v>
      </c>
      <c r="R899" s="184">
        <f>Q899*H899</f>
        <v>0</v>
      </c>
      <c r="S899" s="184">
        <v>0</v>
      </c>
      <c r="T899" s="185">
        <f>S899*H899</f>
        <v>0</v>
      </c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R899" s="186" t="s">
        <v>246</v>
      </c>
      <c r="AT899" s="186" t="s">
        <v>241</v>
      </c>
      <c r="AU899" s="186" t="s">
        <v>86</v>
      </c>
      <c r="AY899" s="20" t="s">
        <v>239</v>
      </c>
      <c r="BE899" s="187">
        <f>IF(N899="základní",J899,0)</f>
        <v>0</v>
      </c>
      <c r="BF899" s="187">
        <f>IF(N899="snížená",J899,0)</f>
        <v>0</v>
      </c>
      <c r="BG899" s="187">
        <f>IF(N899="zákl. přenesená",J899,0)</f>
        <v>0</v>
      </c>
      <c r="BH899" s="187">
        <f>IF(N899="sníž. přenesená",J899,0)</f>
        <v>0</v>
      </c>
      <c r="BI899" s="187">
        <f>IF(N899="nulová",J899,0)</f>
        <v>0</v>
      </c>
      <c r="BJ899" s="20" t="s">
        <v>86</v>
      </c>
      <c r="BK899" s="187">
        <f>ROUND(I899*H899,2)</f>
        <v>0</v>
      </c>
      <c r="BL899" s="20" t="s">
        <v>246</v>
      </c>
      <c r="BM899" s="186" t="s">
        <v>1365</v>
      </c>
    </row>
    <row r="900" s="13" customFormat="1">
      <c r="A900" s="13"/>
      <c r="B900" s="188"/>
      <c r="C900" s="13"/>
      <c r="D900" s="189" t="s">
        <v>248</v>
      </c>
      <c r="E900" s="190" t="s">
        <v>3</v>
      </c>
      <c r="F900" s="191" t="s">
        <v>1366</v>
      </c>
      <c r="G900" s="13"/>
      <c r="H900" s="190" t="s">
        <v>3</v>
      </c>
      <c r="I900" s="192"/>
      <c r="J900" s="13"/>
      <c r="K900" s="13"/>
      <c r="L900" s="188"/>
      <c r="M900" s="193"/>
      <c r="N900" s="194"/>
      <c r="O900" s="194"/>
      <c r="P900" s="194"/>
      <c r="Q900" s="194"/>
      <c r="R900" s="194"/>
      <c r="S900" s="194"/>
      <c r="T900" s="195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190" t="s">
        <v>248</v>
      </c>
      <c r="AU900" s="190" t="s">
        <v>86</v>
      </c>
      <c r="AV900" s="13" t="s">
        <v>80</v>
      </c>
      <c r="AW900" s="13" t="s">
        <v>33</v>
      </c>
      <c r="AX900" s="13" t="s">
        <v>73</v>
      </c>
      <c r="AY900" s="190" t="s">
        <v>239</v>
      </c>
    </row>
    <row r="901" s="14" customFormat="1">
      <c r="A901" s="14"/>
      <c r="B901" s="196"/>
      <c r="C901" s="14"/>
      <c r="D901" s="189" t="s">
        <v>248</v>
      </c>
      <c r="E901" s="197" t="s">
        <v>3</v>
      </c>
      <c r="F901" s="198" t="s">
        <v>1367</v>
      </c>
      <c r="G901" s="14"/>
      <c r="H901" s="199">
        <v>3430.8299999999999</v>
      </c>
      <c r="I901" s="200"/>
      <c r="J901" s="14"/>
      <c r="K901" s="14"/>
      <c r="L901" s="196"/>
      <c r="M901" s="201"/>
      <c r="N901" s="202"/>
      <c r="O901" s="202"/>
      <c r="P901" s="202"/>
      <c r="Q901" s="202"/>
      <c r="R901" s="202"/>
      <c r="S901" s="202"/>
      <c r="T901" s="203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197" t="s">
        <v>248</v>
      </c>
      <c r="AU901" s="197" t="s">
        <v>86</v>
      </c>
      <c r="AV901" s="14" t="s">
        <v>86</v>
      </c>
      <c r="AW901" s="14" t="s">
        <v>33</v>
      </c>
      <c r="AX901" s="14" t="s">
        <v>73</v>
      </c>
      <c r="AY901" s="197" t="s">
        <v>239</v>
      </c>
    </row>
    <row r="902" s="15" customFormat="1">
      <c r="A902" s="15"/>
      <c r="B902" s="204"/>
      <c r="C902" s="15"/>
      <c r="D902" s="189" t="s">
        <v>248</v>
      </c>
      <c r="E902" s="205" t="s">
        <v>3</v>
      </c>
      <c r="F902" s="206" t="s">
        <v>251</v>
      </c>
      <c r="G902" s="15"/>
      <c r="H902" s="207">
        <v>3430.8299999999999</v>
      </c>
      <c r="I902" s="208"/>
      <c r="J902" s="15"/>
      <c r="K902" s="15"/>
      <c r="L902" s="204"/>
      <c r="M902" s="209"/>
      <c r="N902" s="210"/>
      <c r="O902" s="210"/>
      <c r="P902" s="210"/>
      <c r="Q902" s="210"/>
      <c r="R902" s="210"/>
      <c r="S902" s="210"/>
      <c r="T902" s="211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T902" s="205" t="s">
        <v>248</v>
      </c>
      <c r="AU902" s="205" t="s">
        <v>86</v>
      </c>
      <c r="AV902" s="15" t="s">
        <v>246</v>
      </c>
      <c r="AW902" s="15" t="s">
        <v>33</v>
      </c>
      <c r="AX902" s="15" t="s">
        <v>80</v>
      </c>
      <c r="AY902" s="205" t="s">
        <v>239</v>
      </c>
    </row>
    <row r="903" s="2" customFormat="1">
      <c r="A903" s="39"/>
      <c r="B903" s="174"/>
      <c r="C903" s="175" t="s">
        <v>1368</v>
      </c>
      <c r="D903" s="175" t="s">
        <v>241</v>
      </c>
      <c r="E903" s="176" t="s">
        <v>1369</v>
      </c>
      <c r="F903" s="177" t="s">
        <v>1370</v>
      </c>
      <c r="G903" s="178" t="s">
        <v>254</v>
      </c>
      <c r="H903" s="179">
        <v>118442.39999999999</v>
      </c>
      <c r="I903" s="180"/>
      <c r="J903" s="181">
        <f>ROUND(I903*H903,2)</f>
        <v>0</v>
      </c>
      <c r="K903" s="177" t="s">
        <v>245</v>
      </c>
      <c r="L903" s="40"/>
      <c r="M903" s="182" t="s">
        <v>3</v>
      </c>
      <c r="N903" s="183" t="s">
        <v>45</v>
      </c>
      <c r="O903" s="73"/>
      <c r="P903" s="184">
        <f>O903*H903</f>
        <v>0</v>
      </c>
      <c r="Q903" s="184">
        <v>0</v>
      </c>
      <c r="R903" s="184">
        <f>Q903*H903</f>
        <v>0</v>
      </c>
      <c r="S903" s="184">
        <v>0</v>
      </c>
      <c r="T903" s="185">
        <f>S903*H903</f>
        <v>0</v>
      </c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R903" s="186" t="s">
        <v>246</v>
      </c>
      <c r="AT903" s="186" t="s">
        <v>241</v>
      </c>
      <c r="AU903" s="186" t="s">
        <v>86</v>
      </c>
      <c r="AY903" s="20" t="s">
        <v>239</v>
      </c>
      <c r="BE903" s="187">
        <f>IF(N903="základní",J903,0)</f>
        <v>0</v>
      </c>
      <c r="BF903" s="187">
        <f>IF(N903="snížená",J903,0)</f>
        <v>0</v>
      </c>
      <c r="BG903" s="187">
        <f>IF(N903="zákl. přenesená",J903,0)</f>
        <v>0</v>
      </c>
      <c r="BH903" s="187">
        <f>IF(N903="sníž. přenesená",J903,0)</f>
        <v>0</v>
      </c>
      <c r="BI903" s="187">
        <f>IF(N903="nulová",J903,0)</f>
        <v>0</v>
      </c>
      <c r="BJ903" s="20" t="s">
        <v>86</v>
      </c>
      <c r="BK903" s="187">
        <f>ROUND(I903*H903,2)</f>
        <v>0</v>
      </c>
      <c r="BL903" s="20" t="s">
        <v>246</v>
      </c>
      <c r="BM903" s="186" t="s">
        <v>1371</v>
      </c>
    </row>
    <row r="904" s="14" customFormat="1">
      <c r="A904" s="14"/>
      <c r="B904" s="196"/>
      <c r="C904" s="14"/>
      <c r="D904" s="189" t="s">
        <v>248</v>
      </c>
      <c r="E904" s="197" t="s">
        <v>3</v>
      </c>
      <c r="F904" s="198" t="s">
        <v>1372</v>
      </c>
      <c r="G904" s="14"/>
      <c r="H904" s="199">
        <v>118442.39999999999</v>
      </c>
      <c r="I904" s="200"/>
      <c r="J904" s="14"/>
      <c r="K904" s="14"/>
      <c r="L904" s="196"/>
      <c r="M904" s="201"/>
      <c r="N904" s="202"/>
      <c r="O904" s="202"/>
      <c r="P904" s="202"/>
      <c r="Q904" s="202"/>
      <c r="R904" s="202"/>
      <c r="S904" s="202"/>
      <c r="T904" s="203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197" t="s">
        <v>248</v>
      </c>
      <c r="AU904" s="197" t="s">
        <v>86</v>
      </c>
      <c r="AV904" s="14" t="s">
        <v>86</v>
      </c>
      <c r="AW904" s="14" t="s">
        <v>33</v>
      </c>
      <c r="AX904" s="14" t="s">
        <v>73</v>
      </c>
      <c r="AY904" s="197" t="s">
        <v>239</v>
      </c>
    </row>
    <row r="905" s="15" customFormat="1">
      <c r="A905" s="15"/>
      <c r="B905" s="204"/>
      <c r="C905" s="15"/>
      <c r="D905" s="189" t="s">
        <v>248</v>
      </c>
      <c r="E905" s="205" t="s">
        <v>3</v>
      </c>
      <c r="F905" s="206" t="s">
        <v>251</v>
      </c>
      <c r="G905" s="15"/>
      <c r="H905" s="207">
        <v>118442.39999999999</v>
      </c>
      <c r="I905" s="208"/>
      <c r="J905" s="15"/>
      <c r="K905" s="15"/>
      <c r="L905" s="204"/>
      <c r="M905" s="209"/>
      <c r="N905" s="210"/>
      <c r="O905" s="210"/>
      <c r="P905" s="210"/>
      <c r="Q905" s="210"/>
      <c r="R905" s="210"/>
      <c r="S905" s="210"/>
      <c r="T905" s="211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05" t="s">
        <v>248</v>
      </c>
      <c r="AU905" s="205" t="s">
        <v>86</v>
      </c>
      <c r="AV905" s="15" t="s">
        <v>246</v>
      </c>
      <c r="AW905" s="15" t="s">
        <v>33</v>
      </c>
      <c r="AX905" s="15" t="s">
        <v>80</v>
      </c>
      <c r="AY905" s="205" t="s">
        <v>239</v>
      </c>
    </row>
    <row r="906" s="2" customFormat="1">
      <c r="A906" s="39"/>
      <c r="B906" s="174"/>
      <c r="C906" s="175" t="s">
        <v>1373</v>
      </c>
      <c r="D906" s="175" t="s">
        <v>241</v>
      </c>
      <c r="E906" s="176" t="s">
        <v>1374</v>
      </c>
      <c r="F906" s="177" t="s">
        <v>1375</v>
      </c>
      <c r="G906" s="178" t="s">
        <v>254</v>
      </c>
      <c r="H906" s="179">
        <v>3948.0799999999999</v>
      </c>
      <c r="I906" s="180"/>
      <c r="J906" s="181">
        <f>ROUND(I906*H906,2)</f>
        <v>0</v>
      </c>
      <c r="K906" s="177" t="s">
        <v>245</v>
      </c>
      <c r="L906" s="40"/>
      <c r="M906" s="182" t="s">
        <v>3</v>
      </c>
      <c r="N906" s="183" t="s">
        <v>45</v>
      </c>
      <c r="O906" s="73"/>
      <c r="P906" s="184">
        <f>O906*H906</f>
        <v>0</v>
      </c>
      <c r="Q906" s="184">
        <v>0</v>
      </c>
      <c r="R906" s="184">
        <f>Q906*H906</f>
        <v>0</v>
      </c>
      <c r="S906" s="184">
        <v>0</v>
      </c>
      <c r="T906" s="185">
        <f>S906*H906</f>
        <v>0</v>
      </c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R906" s="186" t="s">
        <v>246</v>
      </c>
      <c r="AT906" s="186" t="s">
        <v>241</v>
      </c>
      <c r="AU906" s="186" t="s">
        <v>86</v>
      </c>
      <c r="AY906" s="20" t="s">
        <v>239</v>
      </c>
      <c r="BE906" s="187">
        <f>IF(N906="základní",J906,0)</f>
        <v>0</v>
      </c>
      <c r="BF906" s="187">
        <f>IF(N906="snížená",J906,0)</f>
        <v>0</v>
      </c>
      <c r="BG906" s="187">
        <f>IF(N906="zákl. přenesená",J906,0)</f>
        <v>0</v>
      </c>
      <c r="BH906" s="187">
        <f>IF(N906="sníž. přenesená",J906,0)</f>
        <v>0</v>
      </c>
      <c r="BI906" s="187">
        <f>IF(N906="nulová",J906,0)</f>
        <v>0</v>
      </c>
      <c r="BJ906" s="20" t="s">
        <v>86</v>
      </c>
      <c r="BK906" s="187">
        <f>ROUND(I906*H906,2)</f>
        <v>0</v>
      </c>
      <c r="BL906" s="20" t="s">
        <v>246</v>
      </c>
      <c r="BM906" s="186" t="s">
        <v>1376</v>
      </c>
    </row>
    <row r="907" s="13" customFormat="1">
      <c r="A907" s="13"/>
      <c r="B907" s="188"/>
      <c r="C907" s="13"/>
      <c r="D907" s="189" t="s">
        <v>248</v>
      </c>
      <c r="E907" s="190" t="s">
        <v>3</v>
      </c>
      <c r="F907" s="191" t="s">
        <v>1377</v>
      </c>
      <c r="G907" s="13"/>
      <c r="H907" s="190" t="s">
        <v>3</v>
      </c>
      <c r="I907" s="192"/>
      <c r="J907" s="13"/>
      <c r="K907" s="13"/>
      <c r="L907" s="188"/>
      <c r="M907" s="193"/>
      <c r="N907" s="194"/>
      <c r="O907" s="194"/>
      <c r="P907" s="194"/>
      <c r="Q907" s="194"/>
      <c r="R907" s="194"/>
      <c r="S907" s="194"/>
      <c r="T907" s="195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0" t="s">
        <v>248</v>
      </c>
      <c r="AU907" s="190" t="s">
        <v>86</v>
      </c>
      <c r="AV907" s="13" t="s">
        <v>80</v>
      </c>
      <c r="AW907" s="13" t="s">
        <v>33</v>
      </c>
      <c r="AX907" s="13" t="s">
        <v>73</v>
      </c>
      <c r="AY907" s="190" t="s">
        <v>239</v>
      </c>
    </row>
    <row r="908" s="14" customFormat="1">
      <c r="A908" s="14"/>
      <c r="B908" s="196"/>
      <c r="C908" s="14"/>
      <c r="D908" s="189" t="s">
        <v>248</v>
      </c>
      <c r="E908" s="197" t="s">
        <v>3</v>
      </c>
      <c r="F908" s="198" t="s">
        <v>1378</v>
      </c>
      <c r="G908" s="14"/>
      <c r="H908" s="199">
        <v>3948.0799999999999</v>
      </c>
      <c r="I908" s="200"/>
      <c r="J908" s="14"/>
      <c r="K908" s="14"/>
      <c r="L908" s="196"/>
      <c r="M908" s="201"/>
      <c r="N908" s="202"/>
      <c r="O908" s="202"/>
      <c r="P908" s="202"/>
      <c r="Q908" s="202"/>
      <c r="R908" s="202"/>
      <c r="S908" s="202"/>
      <c r="T908" s="203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197" t="s">
        <v>248</v>
      </c>
      <c r="AU908" s="197" t="s">
        <v>86</v>
      </c>
      <c r="AV908" s="14" t="s">
        <v>86</v>
      </c>
      <c r="AW908" s="14" t="s">
        <v>33</v>
      </c>
      <c r="AX908" s="14" t="s">
        <v>73</v>
      </c>
      <c r="AY908" s="197" t="s">
        <v>239</v>
      </c>
    </row>
    <row r="909" s="15" customFormat="1">
      <c r="A909" s="15"/>
      <c r="B909" s="204"/>
      <c r="C909" s="15"/>
      <c r="D909" s="189" t="s">
        <v>248</v>
      </c>
      <c r="E909" s="205" t="s">
        <v>3</v>
      </c>
      <c r="F909" s="206" t="s">
        <v>251</v>
      </c>
      <c r="G909" s="15"/>
      <c r="H909" s="207">
        <v>3948.0799999999999</v>
      </c>
      <c r="I909" s="208"/>
      <c r="J909" s="15"/>
      <c r="K909" s="15"/>
      <c r="L909" s="204"/>
      <c r="M909" s="209"/>
      <c r="N909" s="210"/>
      <c r="O909" s="210"/>
      <c r="P909" s="210"/>
      <c r="Q909" s="210"/>
      <c r="R909" s="210"/>
      <c r="S909" s="210"/>
      <c r="T909" s="211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05" t="s">
        <v>248</v>
      </c>
      <c r="AU909" s="205" t="s">
        <v>86</v>
      </c>
      <c r="AV909" s="15" t="s">
        <v>246</v>
      </c>
      <c r="AW909" s="15" t="s">
        <v>33</v>
      </c>
      <c r="AX909" s="15" t="s">
        <v>80</v>
      </c>
      <c r="AY909" s="205" t="s">
        <v>239</v>
      </c>
    </row>
    <row r="910" s="2" customFormat="1">
      <c r="A910" s="39"/>
      <c r="B910" s="174"/>
      <c r="C910" s="175" t="s">
        <v>1379</v>
      </c>
      <c r="D910" s="175" t="s">
        <v>241</v>
      </c>
      <c r="E910" s="176" t="s">
        <v>1380</v>
      </c>
      <c r="F910" s="177" t="s">
        <v>1381</v>
      </c>
      <c r="G910" s="178" t="s">
        <v>244</v>
      </c>
      <c r="H910" s="179">
        <v>1940.97</v>
      </c>
      <c r="I910" s="180"/>
      <c r="J910" s="181">
        <f>ROUND(I910*H910,2)</f>
        <v>0</v>
      </c>
      <c r="K910" s="177" t="s">
        <v>245</v>
      </c>
      <c r="L910" s="40"/>
      <c r="M910" s="182" t="s">
        <v>3</v>
      </c>
      <c r="N910" s="183" t="s">
        <v>45</v>
      </c>
      <c r="O910" s="73"/>
      <c r="P910" s="184">
        <f>O910*H910</f>
        <v>0</v>
      </c>
      <c r="Q910" s="184">
        <v>0</v>
      </c>
      <c r="R910" s="184">
        <f>Q910*H910</f>
        <v>0</v>
      </c>
      <c r="S910" s="184">
        <v>0</v>
      </c>
      <c r="T910" s="185">
        <f>S910*H910</f>
        <v>0</v>
      </c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R910" s="186" t="s">
        <v>246</v>
      </c>
      <c r="AT910" s="186" t="s">
        <v>241</v>
      </c>
      <c r="AU910" s="186" t="s">
        <v>86</v>
      </c>
      <c r="AY910" s="20" t="s">
        <v>239</v>
      </c>
      <c r="BE910" s="187">
        <f>IF(N910="základní",J910,0)</f>
        <v>0</v>
      </c>
      <c r="BF910" s="187">
        <f>IF(N910="snížená",J910,0)</f>
        <v>0</v>
      </c>
      <c r="BG910" s="187">
        <f>IF(N910="zákl. přenesená",J910,0)</f>
        <v>0</v>
      </c>
      <c r="BH910" s="187">
        <f>IF(N910="sníž. přenesená",J910,0)</f>
        <v>0</v>
      </c>
      <c r="BI910" s="187">
        <f>IF(N910="nulová",J910,0)</f>
        <v>0</v>
      </c>
      <c r="BJ910" s="20" t="s">
        <v>86</v>
      </c>
      <c r="BK910" s="187">
        <f>ROUND(I910*H910,2)</f>
        <v>0</v>
      </c>
      <c r="BL910" s="20" t="s">
        <v>246</v>
      </c>
      <c r="BM910" s="186" t="s">
        <v>1382</v>
      </c>
    </row>
    <row r="911" s="14" customFormat="1">
      <c r="A911" s="14"/>
      <c r="B911" s="196"/>
      <c r="C911" s="14"/>
      <c r="D911" s="189" t="s">
        <v>248</v>
      </c>
      <c r="E911" s="197" t="s">
        <v>3</v>
      </c>
      <c r="F911" s="198" t="s">
        <v>1383</v>
      </c>
      <c r="G911" s="14"/>
      <c r="H911" s="199">
        <v>1940.97</v>
      </c>
      <c r="I911" s="200"/>
      <c r="J911" s="14"/>
      <c r="K911" s="14"/>
      <c r="L911" s="196"/>
      <c r="M911" s="201"/>
      <c r="N911" s="202"/>
      <c r="O911" s="202"/>
      <c r="P911" s="202"/>
      <c r="Q911" s="202"/>
      <c r="R911" s="202"/>
      <c r="S911" s="202"/>
      <c r="T911" s="203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197" t="s">
        <v>248</v>
      </c>
      <c r="AU911" s="197" t="s">
        <v>86</v>
      </c>
      <c r="AV911" s="14" t="s">
        <v>86</v>
      </c>
      <c r="AW911" s="14" t="s">
        <v>33</v>
      </c>
      <c r="AX911" s="14" t="s">
        <v>73</v>
      </c>
      <c r="AY911" s="197" t="s">
        <v>239</v>
      </c>
    </row>
    <row r="912" s="15" customFormat="1">
      <c r="A912" s="15"/>
      <c r="B912" s="204"/>
      <c r="C912" s="15"/>
      <c r="D912" s="189" t="s">
        <v>248</v>
      </c>
      <c r="E912" s="205" t="s">
        <v>3</v>
      </c>
      <c r="F912" s="206" t="s">
        <v>251</v>
      </c>
      <c r="G912" s="15"/>
      <c r="H912" s="207">
        <v>1940.97</v>
      </c>
      <c r="I912" s="208"/>
      <c r="J912" s="15"/>
      <c r="K912" s="15"/>
      <c r="L912" s="204"/>
      <c r="M912" s="209"/>
      <c r="N912" s="210"/>
      <c r="O912" s="210"/>
      <c r="P912" s="210"/>
      <c r="Q912" s="210"/>
      <c r="R912" s="210"/>
      <c r="S912" s="210"/>
      <c r="T912" s="211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05" t="s">
        <v>248</v>
      </c>
      <c r="AU912" s="205" t="s">
        <v>86</v>
      </c>
      <c r="AV912" s="15" t="s">
        <v>246</v>
      </c>
      <c r="AW912" s="15" t="s">
        <v>33</v>
      </c>
      <c r="AX912" s="15" t="s">
        <v>80</v>
      </c>
      <c r="AY912" s="205" t="s">
        <v>239</v>
      </c>
    </row>
    <row r="913" s="2" customFormat="1">
      <c r="A913" s="39"/>
      <c r="B913" s="174"/>
      <c r="C913" s="175" t="s">
        <v>1384</v>
      </c>
      <c r="D913" s="175" t="s">
        <v>241</v>
      </c>
      <c r="E913" s="176" t="s">
        <v>1385</v>
      </c>
      <c r="F913" s="177" t="s">
        <v>1386</v>
      </c>
      <c r="G913" s="178" t="s">
        <v>244</v>
      </c>
      <c r="H913" s="179">
        <v>118442.39999999999</v>
      </c>
      <c r="I913" s="180"/>
      <c r="J913" s="181">
        <f>ROUND(I913*H913,2)</f>
        <v>0</v>
      </c>
      <c r="K913" s="177" t="s">
        <v>245</v>
      </c>
      <c r="L913" s="40"/>
      <c r="M913" s="182" t="s">
        <v>3</v>
      </c>
      <c r="N913" s="183" t="s">
        <v>45</v>
      </c>
      <c r="O913" s="73"/>
      <c r="P913" s="184">
        <f>O913*H913</f>
        <v>0</v>
      </c>
      <c r="Q913" s="184">
        <v>0</v>
      </c>
      <c r="R913" s="184">
        <f>Q913*H913</f>
        <v>0</v>
      </c>
      <c r="S913" s="184">
        <v>0</v>
      </c>
      <c r="T913" s="185">
        <f>S913*H913</f>
        <v>0</v>
      </c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R913" s="186" t="s">
        <v>246</v>
      </c>
      <c r="AT913" s="186" t="s">
        <v>241</v>
      </c>
      <c r="AU913" s="186" t="s">
        <v>86</v>
      </c>
      <c r="AY913" s="20" t="s">
        <v>239</v>
      </c>
      <c r="BE913" s="187">
        <f>IF(N913="základní",J913,0)</f>
        <v>0</v>
      </c>
      <c r="BF913" s="187">
        <f>IF(N913="snížená",J913,0)</f>
        <v>0</v>
      </c>
      <c r="BG913" s="187">
        <f>IF(N913="zákl. přenesená",J913,0)</f>
        <v>0</v>
      </c>
      <c r="BH913" s="187">
        <f>IF(N913="sníž. přenesená",J913,0)</f>
        <v>0</v>
      </c>
      <c r="BI913" s="187">
        <f>IF(N913="nulová",J913,0)</f>
        <v>0</v>
      </c>
      <c r="BJ913" s="20" t="s">
        <v>86</v>
      </c>
      <c r="BK913" s="187">
        <f>ROUND(I913*H913,2)</f>
        <v>0</v>
      </c>
      <c r="BL913" s="20" t="s">
        <v>246</v>
      </c>
      <c r="BM913" s="186" t="s">
        <v>1387</v>
      </c>
    </row>
    <row r="914" s="14" customFormat="1">
      <c r="A914" s="14"/>
      <c r="B914" s="196"/>
      <c r="C914" s="14"/>
      <c r="D914" s="189" t="s">
        <v>248</v>
      </c>
      <c r="E914" s="197" t="s">
        <v>3</v>
      </c>
      <c r="F914" s="198" t="s">
        <v>1372</v>
      </c>
      <c r="G914" s="14"/>
      <c r="H914" s="199">
        <v>118442.39999999999</v>
      </c>
      <c r="I914" s="200"/>
      <c r="J914" s="14"/>
      <c r="K914" s="14"/>
      <c r="L914" s="196"/>
      <c r="M914" s="201"/>
      <c r="N914" s="202"/>
      <c r="O914" s="202"/>
      <c r="P914" s="202"/>
      <c r="Q914" s="202"/>
      <c r="R914" s="202"/>
      <c r="S914" s="202"/>
      <c r="T914" s="203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197" t="s">
        <v>248</v>
      </c>
      <c r="AU914" s="197" t="s">
        <v>86</v>
      </c>
      <c r="AV914" s="14" t="s">
        <v>86</v>
      </c>
      <c r="AW914" s="14" t="s">
        <v>33</v>
      </c>
      <c r="AX914" s="14" t="s">
        <v>73</v>
      </c>
      <c r="AY914" s="197" t="s">
        <v>239</v>
      </c>
    </row>
    <row r="915" s="15" customFormat="1">
      <c r="A915" s="15"/>
      <c r="B915" s="204"/>
      <c r="C915" s="15"/>
      <c r="D915" s="189" t="s">
        <v>248</v>
      </c>
      <c r="E915" s="205" t="s">
        <v>3</v>
      </c>
      <c r="F915" s="206" t="s">
        <v>251</v>
      </c>
      <c r="G915" s="15"/>
      <c r="H915" s="207">
        <v>118442.39999999999</v>
      </c>
      <c r="I915" s="208"/>
      <c r="J915" s="15"/>
      <c r="K915" s="15"/>
      <c r="L915" s="204"/>
      <c r="M915" s="209"/>
      <c r="N915" s="210"/>
      <c r="O915" s="210"/>
      <c r="P915" s="210"/>
      <c r="Q915" s="210"/>
      <c r="R915" s="210"/>
      <c r="S915" s="210"/>
      <c r="T915" s="211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T915" s="205" t="s">
        <v>248</v>
      </c>
      <c r="AU915" s="205" t="s">
        <v>86</v>
      </c>
      <c r="AV915" s="15" t="s">
        <v>246</v>
      </c>
      <c r="AW915" s="15" t="s">
        <v>33</v>
      </c>
      <c r="AX915" s="15" t="s">
        <v>80</v>
      </c>
      <c r="AY915" s="205" t="s">
        <v>239</v>
      </c>
    </row>
    <row r="916" s="2" customFormat="1">
      <c r="A916" s="39"/>
      <c r="B916" s="174"/>
      <c r="C916" s="175" t="s">
        <v>1388</v>
      </c>
      <c r="D916" s="175" t="s">
        <v>241</v>
      </c>
      <c r="E916" s="176" t="s">
        <v>1389</v>
      </c>
      <c r="F916" s="177" t="s">
        <v>1390</v>
      </c>
      <c r="G916" s="178" t="s">
        <v>244</v>
      </c>
      <c r="H916" s="179">
        <v>1940.97</v>
      </c>
      <c r="I916" s="180"/>
      <c r="J916" s="181">
        <f>ROUND(I916*H916,2)</f>
        <v>0</v>
      </c>
      <c r="K916" s="177" t="s">
        <v>245</v>
      </c>
      <c r="L916" s="40"/>
      <c r="M916" s="182" t="s">
        <v>3</v>
      </c>
      <c r="N916" s="183" t="s">
        <v>45</v>
      </c>
      <c r="O916" s="73"/>
      <c r="P916" s="184">
        <f>O916*H916</f>
        <v>0</v>
      </c>
      <c r="Q916" s="184">
        <v>0</v>
      </c>
      <c r="R916" s="184">
        <f>Q916*H916</f>
        <v>0</v>
      </c>
      <c r="S916" s="184">
        <v>0</v>
      </c>
      <c r="T916" s="185">
        <f>S916*H916</f>
        <v>0</v>
      </c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R916" s="186" t="s">
        <v>246</v>
      </c>
      <c r="AT916" s="186" t="s">
        <v>241</v>
      </c>
      <c r="AU916" s="186" t="s">
        <v>86</v>
      </c>
      <c r="AY916" s="20" t="s">
        <v>239</v>
      </c>
      <c r="BE916" s="187">
        <f>IF(N916="základní",J916,0)</f>
        <v>0</v>
      </c>
      <c r="BF916" s="187">
        <f>IF(N916="snížená",J916,0)</f>
        <v>0</v>
      </c>
      <c r="BG916" s="187">
        <f>IF(N916="zákl. přenesená",J916,0)</f>
        <v>0</v>
      </c>
      <c r="BH916" s="187">
        <f>IF(N916="sníž. přenesená",J916,0)</f>
        <v>0</v>
      </c>
      <c r="BI916" s="187">
        <f>IF(N916="nulová",J916,0)</f>
        <v>0</v>
      </c>
      <c r="BJ916" s="20" t="s">
        <v>86</v>
      </c>
      <c r="BK916" s="187">
        <f>ROUND(I916*H916,2)</f>
        <v>0</v>
      </c>
      <c r="BL916" s="20" t="s">
        <v>246</v>
      </c>
      <c r="BM916" s="186" t="s">
        <v>1391</v>
      </c>
    </row>
    <row r="917" s="2" customFormat="1">
      <c r="A917" s="39"/>
      <c r="B917" s="174"/>
      <c r="C917" s="175" t="s">
        <v>1392</v>
      </c>
      <c r="D917" s="175" t="s">
        <v>241</v>
      </c>
      <c r="E917" s="176" t="s">
        <v>1393</v>
      </c>
      <c r="F917" s="177" t="s">
        <v>1394</v>
      </c>
      <c r="G917" s="178" t="s">
        <v>244</v>
      </c>
      <c r="H917" s="179">
        <v>3685.1300000000001</v>
      </c>
      <c r="I917" s="180"/>
      <c r="J917" s="181">
        <f>ROUND(I917*H917,2)</f>
        <v>0</v>
      </c>
      <c r="K917" s="177" t="s">
        <v>245</v>
      </c>
      <c r="L917" s="40"/>
      <c r="M917" s="182" t="s">
        <v>3</v>
      </c>
      <c r="N917" s="183" t="s">
        <v>45</v>
      </c>
      <c r="O917" s="73"/>
      <c r="P917" s="184">
        <f>O917*H917</f>
        <v>0</v>
      </c>
      <c r="Q917" s="184">
        <v>0.00012999999999999999</v>
      </c>
      <c r="R917" s="184">
        <f>Q917*H917</f>
        <v>0.47906689999999996</v>
      </c>
      <c r="S917" s="184">
        <v>0</v>
      </c>
      <c r="T917" s="185">
        <f>S917*H917</f>
        <v>0</v>
      </c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R917" s="186" t="s">
        <v>246</v>
      </c>
      <c r="AT917" s="186" t="s">
        <v>241</v>
      </c>
      <c r="AU917" s="186" t="s">
        <v>86</v>
      </c>
      <c r="AY917" s="20" t="s">
        <v>239</v>
      </c>
      <c r="BE917" s="187">
        <f>IF(N917="základní",J917,0)</f>
        <v>0</v>
      </c>
      <c r="BF917" s="187">
        <f>IF(N917="snížená",J917,0)</f>
        <v>0</v>
      </c>
      <c r="BG917" s="187">
        <f>IF(N917="zákl. přenesená",J917,0)</f>
        <v>0</v>
      </c>
      <c r="BH917" s="187">
        <f>IF(N917="sníž. přenesená",J917,0)</f>
        <v>0</v>
      </c>
      <c r="BI917" s="187">
        <f>IF(N917="nulová",J917,0)</f>
        <v>0</v>
      </c>
      <c r="BJ917" s="20" t="s">
        <v>86</v>
      </c>
      <c r="BK917" s="187">
        <f>ROUND(I917*H917,2)</f>
        <v>0</v>
      </c>
      <c r="BL917" s="20" t="s">
        <v>246</v>
      </c>
      <c r="BM917" s="186" t="s">
        <v>1395</v>
      </c>
    </row>
    <row r="918" s="13" customFormat="1">
      <c r="A918" s="13"/>
      <c r="B918" s="188"/>
      <c r="C918" s="13"/>
      <c r="D918" s="189" t="s">
        <v>248</v>
      </c>
      <c r="E918" s="190" t="s">
        <v>3</v>
      </c>
      <c r="F918" s="191" t="s">
        <v>739</v>
      </c>
      <c r="G918" s="13"/>
      <c r="H918" s="190" t="s">
        <v>3</v>
      </c>
      <c r="I918" s="192"/>
      <c r="J918" s="13"/>
      <c r="K918" s="13"/>
      <c r="L918" s="188"/>
      <c r="M918" s="193"/>
      <c r="N918" s="194"/>
      <c r="O918" s="194"/>
      <c r="P918" s="194"/>
      <c r="Q918" s="194"/>
      <c r="R918" s="194"/>
      <c r="S918" s="194"/>
      <c r="T918" s="195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190" t="s">
        <v>248</v>
      </c>
      <c r="AU918" s="190" t="s">
        <v>86</v>
      </c>
      <c r="AV918" s="13" t="s">
        <v>80</v>
      </c>
      <c r="AW918" s="13" t="s">
        <v>33</v>
      </c>
      <c r="AX918" s="13" t="s">
        <v>73</v>
      </c>
      <c r="AY918" s="190" t="s">
        <v>239</v>
      </c>
    </row>
    <row r="919" s="14" customFormat="1">
      <c r="A919" s="14"/>
      <c r="B919" s="196"/>
      <c r="C919" s="14"/>
      <c r="D919" s="189" t="s">
        <v>248</v>
      </c>
      <c r="E919" s="197" t="s">
        <v>3</v>
      </c>
      <c r="F919" s="198" t="s">
        <v>1396</v>
      </c>
      <c r="G919" s="14"/>
      <c r="H919" s="199">
        <v>1162.9200000000001</v>
      </c>
      <c r="I919" s="200"/>
      <c r="J919" s="14"/>
      <c r="K919" s="14"/>
      <c r="L919" s="196"/>
      <c r="M919" s="201"/>
      <c r="N919" s="202"/>
      <c r="O919" s="202"/>
      <c r="P919" s="202"/>
      <c r="Q919" s="202"/>
      <c r="R919" s="202"/>
      <c r="S919" s="202"/>
      <c r="T919" s="203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197" t="s">
        <v>248</v>
      </c>
      <c r="AU919" s="197" t="s">
        <v>86</v>
      </c>
      <c r="AV919" s="14" t="s">
        <v>86</v>
      </c>
      <c r="AW919" s="14" t="s">
        <v>33</v>
      </c>
      <c r="AX919" s="14" t="s">
        <v>73</v>
      </c>
      <c r="AY919" s="197" t="s">
        <v>239</v>
      </c>
    </row>
    <row r="920" s="13" customFormat="1">
      <c r="A920" s="13"/>
      <c r="B920" s="188"/>
      <c r="C920" s="13"/>
      <c r="D920" s="189" t="s">
        <v>248</v>
      </c>
      <c r="E920" s="190" t="s">
        <v>3</v>
      </c>
      <c r="F920" s="191" t="s">
        <v>678</v>
      </c>
      <c r="G920" s="13"/>
      <c r="H920" s="190" t="s">
        <v>3</v>
      </c>
      <c r="I920" s="192"/>
      <c r="J920" s="13"/>
      <c r="K920" s="13"/>
      <c r="L920" s="188"/>
      <c r="M920" s="193"/>
      <c r="N920" s="194"/>
      <c r="O920" s="194"/>
      <c r="P920" s="194"/>
      <c r="Q920" s="194"/>
      <c r="R920" s="194"/>
      <c r="S920" s="194"/>
      <c r="T920" s="195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190" t="s">
        <v>248</v>
      </c>
      <c r="AU920" s="190" t="s">
        <v>86</v>
      </c>
      <c r="AV920" s="13" t="s">
        <v>80</v>
      </c>
      <c r="AW920" s="13" t="s">
        <v>33</v>
      </c>
      <c r="AX920" s="13" t="s">
        <v>73</v>
      </c>
      <c r="AY920" s="190" t="s">
        <v>239</v>
      </c>
    </row>
    <row r="921" s="14" customFormat="1">
      <c r="A921" s="14"/>
      <c r="B921" s="196"/>
      <c r="C921" s="14"/>
      <c r="D921" s="189" t="s">
        <v>248</v>
      </c>
      <c r="E921" s="197" t="s">
        <v>3</v>
      </c>
      <c r="F921" s="198" t="s">
        <v>1397</v>
      </c>
      <c r="G921" s="14"/>
      <c r="H921" s="199">
        <v>170.22999999999999</v>
      </c>
      <c r="I921" s="200"/>
      <c r="J921" s="14"/>
      <c r="K921" s="14"/>
      <c r="L921" s="196"/>
      <c r="M921" s="201"/>
      <c r="N921" s="202"/>
      <c r="O921" s="202"/>
      <c r="P921" s="202"/>
      <c r="Q921" s="202"/>
      <c r="R921" s="202"/>
      <c r="S921" s="202"/>
      <c r="T921" s="203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197" t="s">
        <v>248</v>
      </c>
      <c r="AU921" s="197" t="s">
        <v>86</v>
      </c>
      <c r="AV921" s="14" t="s">
        <v>86</v>
      </c>
      <c r="AW921" s="14" t="s">
        <v>33</v>
      </c>
      <c r="AX921" s="14" t="s">
        <v>73</v>
      </c>
      <c r="AY921" s="197" t="s">
        <v>239</v>
      </c>
    </row>
    <row r="922" s="13" customFormat="1">
      <c r="A922" s="13"/>
      <c r="B922" s="188"/>
      <c r="C922" s="13"/>
      <c r="D922" s="189" t="s">
        <v>248</v>
      </c>
      <c r="E922" s="190" t="s">
        <v>3</v>
      </c>
      <c r="F922" s="191" t="s">
        <v>696</v>
      </c>
      <c r="G922" s="13"/>
      <c r="H922" s="190" t="s">
        <v>3</v>
      </c>
      <c r="I922" s="192"/>
      <c r="J922" s="13"/>
      <c r="K922" s="13"/>
      <c r="L922" s="188"/>
      <c r="M922" s="193"/>
      <c r="N922" s="194"/>
      <c r="O922" s="194"/>
      <c r="P922" s="194"/>
      <c r="Q922" s="194"/>
      <c r="R922" s="194"/>
      <c r="S922" s="194"/>
      <c r="T922" s="195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190" t="s">
        <v>248</v>
      </c>
      <c r="AU922" s="190" t="s">
        <v>86</v>
      </c>
      <c r="AV922" s="13" t="s">
        <v>80</v>
      </c>
      <c r="AW922" s="13" t="s">
        <v>33</v>
      </c>
      <c r="AX922" s="13" t="s">
        <v>73</v>
      </c>
      <c r="AY922" s="190" t="s">
        <v>239</v>
      </c>
    </row>
    <row r="923" s="14" customFormat="1">
      <c r="A923" s="14"/>
      <c r="B923" s="196"/>
      <c r="C923" s="14"/>
      <c r="D923" s="189" t="s">
        <v>248</v>
      </c>
      <c r="E923" s="197" t="s">
        <v>3</v>
      </c>
      <c r="F923" s="198" t="s">
        <v>1398</v>
      </c>
      <c r="G923" s="14"/>
      <c r="H923" s="199">
        <v>216.41999999999999</v>
      </c>
      <c r="I923" s="200"/>
      <c r="J923" s="14"/>
      <c r="K923" s="14"/>
      <c r="L923" s="196"/>
      <c r="M923" s="201"/>
      <c r="N923" s="202"/>
      <c r="O923" s="202"/>
      <c r="P923" s="202"/>
      <c r="Q923" s="202"/>
      <c r="R923" s="202"/>
      <c r="S923" s="202"/>
      <c r="T923" s="203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197" t="s">
        <v>248</v>
      </c>
      <c r="AU923" s="197" t="s">
        <v>86</v>
      </c>
      <c r="AV923" s="14" t="s">
        <v>86</v>
      </c>
      <c r="AW923" s="14" t="s">
        <v>33</v>
      </c>
      <c r="AX923" s="14" t="s">
        <v>73</v>
      </c>
      <c r="AY923" s="197" t="s">
        <v>239</v>
      </c>
    </row>
    <row r="924" s="13" customFormat="1">
      <c r="A924" s="13"/>
      <c r="B924" s="188"/>
      <c r="C924" s="13"/>
      <c r="D924" s="189" t="s">
        <v>248</v>
      </c>
      <c r="E924" s="190" t="s">
        <v>3</v>
      </c>
      <c r="F924" s="191" t="s">
        <v>701</v>
      </c>
      <c r="G924" s="13"/>
      <c r="H924" s="190" t="s">
        <v>3</v>
      </c>
      <c r="I924" s="192"/>
      <c r="J924" s="13"/>
      <c r="K924" s="13"/>
      <c r="L924" s="188"/>
      <c r="M924" s="193"/>
      <c r="N924" s="194"/>
      <c r="O924" s="194"/>
      <c r="P924" s="194"/>
      <c r="Q924" s="194"/>
      <c r="R924" s="194"/>
      <c r="S924" s="194"/>
      <c r="T924" s="195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190" t="s">
        <v>248</v>
      </c>
      <c r="AU924" s="190" t="s">
        <v>86</v>
      </c>
      <c r="AV924" s="13" t="s">
        <v>80</v>
      </c>
      <c r="AW924" s="13" t="s">
        <v>33</v>
      </c>
      <c r="AX924" s="13" t="s">
        <v>73</v>
      </c>
      <c r="AY924" s="190" t="s">
        <v>239</v>
      </c>
    </row>
    <row r="925" s="14" customFormat="1">
      <c r="A925" s="14"/>
      <c r="B925" s="196"/>
      <c r="C925" s="14"/>
      <c r="D925" s="189" t="s">
        <v>248</v>
      </c>
      <c r="E925" s="197" t="s">
        <v>3</v>
      </c>
      <c r="F925" s="198" t="s">
        <v>1398</v>
      </c>
      <c r="G925" s="14"/>
      <c r="H925" s="199">
        <v>216.41999999999999</v>
      </c>
      <c r="I925" s="200"/>
      <c r="J925" s="14"/>
      <c r="K925" s="14"/>
      <c r="L925" s="196"/>
      <c r="M925" s="201"/>
      <c r="N925" s="202"/>
      <c r="O925" s="202"/>
      <c r="P925" s="202"/>
      <c r="Q925" s="202"/>
      <c r="R925" s="202"/>
      <c r="S925" s="202"/>
      <c r="T925" s="203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197" t="s">
        <v>248</v>
      </c>
      <c r="AU925" s="197" t="s">
        <v>86</v>
      </c>
      <c r="AV925" s="14" t="s">
        <v>86</v>
      </c>
      <c r="AW925" s="14" t="s">
        <v>33</v>
      </c>
      <c r="AX925" s="14" t="s">
        <v>73</v>
      </c>
      <c r="AY925" s="197" t="s">
        <v>239</v>
      </c>
    </row>
    <row r="926" s="16" customFormat="1">
      <c r="A926" s="16"/>
      <c r="B926" s="239"/>
      <c r="C926" s="16"/>
      <c r="D926" s="189" t="s">
        <v>248</v>
      </c>
      <c r="E926" s="240" t="s">
        <v>3</v>
      </c>
      <c r="F926" s="241" t="s">
        <v>695</v>
      </c>
      <c r="G926" s="16"/>
      <c r="H926" s="242">
        <v>1765.99</v>
      </c>
      <c r="I926" s="243"/>
      <c r="J926" s="16"/>
      <c r="K926" s="16"/>
      <c r="L926" s="239"/>
      <c r="M926" s="244"/>
      <c r="N926" s="245"/>
      <c r="O926" s="245"/>
      <c r="P926" s="245"/>
      <c r="Q926" s="245"/>
      <c r="R926" s="245"/>
      <c r="S926" s="245"/>
      <c r="T926" s="24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T926" s="240" t="s">
        <v>248</v>
      </c>
      <c r="AU926" s="240" t="s">
        <v>86</v>
      </c>
      <c r="AV926" s="16" t="s">
        <v>117</v>
      </c>
      <c r="AW926" s="16" t="s">
        <v>33</v>
      </c>
      <c r="AX926" s="16" t="s">
        <v>73</v>
      </c>
      <c r="AY926" s="240" t="s">
        <v>239</v>
      </c>
    </row>
    <row r="927" s="13" customFormat="1">
      <c r="A927" s="13"/>
      <c r="B927" s="188"/>
      <c r="C927" s="13"/>
      <c r="D927" s="189" t="s">
        <v>248</v>
      </c>
      <c r="E927" s="190" t="s">
        <v>3</v>
      </c>
      <c r="F927" s="191" t="s">
        <v>1399</v>
      </c>
      <c r="G927" s="13"/>
      <c r="H927" s="190" t="s">
        <v>3</v>
      </c>
      <c r="I927" s="192"/>
      <c r="J927" s="13"/>
      <c r="K927" s="13"/>
      <c r="L927" s="188"/>
      <c r="M927" s="193"/>
      <c r="N927" s="194"/>
      <c r="O927" s="194"/>
      <c r="P927" s="194"/>
      <c r="Q927" s="194"/>
      <c r="R927" s="194"/>
      <c r="S927" s="194"/>
      <c r="T927" s="195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190" t="s">
        <v>248</v>
      </c>
      <c r="AU927" s="190" t="s">
        <v>86</v>
      </c>
      <c r="AV927" s="13" t="s">
        <v>80</v>
      </c>
      <c r="AW927" s="13" t="s">
        <v>33</v>
      </c>
      <c r="AX927" s="13" t="s">
        <v>73</v>
      </c>
      <c r="AY927" s="190" t="s">
        <v>239</v>
      </c>
    </row>
    <row r="928" s="14" customFormat="1">
      <c r="A928" s="14"/>
      <c r="B928" s="196"/>
      <c r="C928" s="14"/>
      <c r="D928" s="189" t="s">
        <v>248</v>
      </c>
      <c r="E928" s="197" t="s">
        <v>3</v>
      </c>
      <c r="F928" s="198" t="s">
        <v>1400</v>
      </c>
      <c r="G928" s="14"/>
      <c r="H928" s="199">
        <v>720.89999999999998</v>
      </c>
      <c r="I928" s="200"/>
      <c r="J928" s="14"/>
      <c r="K928" s="14"/>
      <c r="L928" s="196"/>
      <c r="M928" s="201"/>
      <c r="N928" s="202"/>
      <c r="O928" s="202"/>
      <c r="P928" s="202"/>
      <c r="Q928" s="202"/>
      <c r="R928" s="202"/>
      <c r="S928" s="202"/>
      <c r="T928" s="203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197" t="s">
        <v>248</v>
      </c>
      <c r="AU928" s="197" t="s">
        <v>86</v>
      </c>
      <c r="AV928" s="14" t="s">
        <v>86</v>
      </c>
      <c r="AW928" s="14" t="s">
        <v>33</v>
      </c>
      <c r="AX928" s="14" t="s">
        <v>73</v>
      </c>
      <c r="AY928" s="197" t="s">
        <v>239</v>
      </c>
    </row>
    <row r="929" s="14" customFormat="1">
      <c r="A929" s="14"/>
      <c r="B929" s="196"/>
      <c r="C929" s="14"/>
      <c r="D929" s="189" t="s">
        <v>248</v>
      </c>
      <c r="E929" s="197" t="s">
        <v>3</v>
      </c>
      <c r="F929" s="198" t="s">
        <v>1401</v>
      </c>
      <c r="G929" s="14"/>
      <c r="H929" s="199">
        <v>596.88</v>
      </c>
      <c r="I929" s="200"/>
      <c r="J929" s="14"/>
      <c r="K929" s="14"/>
      <c r="L929" s="196"/>
      <c r="M929" s="201"/>
      <c r="N929" s="202"/>
      <c r="O929" s="202"/>
      <c r="P929" s="202"/>
      <c r="Q929" s="202"/>
      <c r="R929" s="202"/>
      <c r="S929" s="202"/>
      <c r="T929" s="203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197" t="s">
        <v>248</v>
      </c>
      <c r="AU929" s="197" t="s">
        <v>86</v>
      </c>
      <c r="AV929" s="14" t="s">
        <v>86</v>
      </c>
      <c r="AW929" s="14" t="s">
        <v>33</v>
      </c>
      <c r="AX929" s="14" t="s">
        <v>73</v>
      </c>
      <c r="AY929" s="197" t="s">
        <v>239</v>
      </c>
    </row>
    <row r="930" s="14" customFormat="1">
      <c r="A930" s="14"/>
      <c r="B930" s="196"/>
      <c r="C930" s="14"/>
      <c r="D930" s="189" t="s">
        <v>248</v>
      </c>
      <c r="E930" s="197" t="s">
        <v>3</v>
      </c>
      <c r="F930" s="198" t="s">
        <v>1402</v>
      </c>
      <c r="G930" s="14"/>
      <c r="H930" s="199">
        <v>601.36000000000001</v>
      </c>
      <c r="I930" s="200"/>
      <c r="J930" s="14"/>
      <c r="K930" s="14"/>
      <c r="L930" s="196"/>
      <c r="M930" s="201"/>
      <c r="N930" s="202"/>
      <c r="O930" s="202"/>
      <c r="P930" s="202"/>
      <c r="Q930" s="202"/>
      <c r="R930" s="202"/>
      <c r="S930" s="202"/>
      <c r="T930" s="203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197" t="s">
        <v>248</v>
      </c>
      <c r="AU930" s="197" t="s">
        <v>86</v>
      </c>
      <c r="AV930" s="14" t="s">
        <v>86</v>
      </c>
      <c r="AW930" s="14" t="s">
        <v>33</v>
      </c>
      <c r="AX930" s="14" t="s">
        <v>73</v>
      </c>
      <c r="AY930" s="197" t="s">
        <v>239</v>
      </c>
    </row>
    <row r="931" s="16" customFormat="1">
      <c r="A931" s="16"/>
      <c r="B931" s="239"/>
      <c r="C931" s="16"/>
      <c r="D931" s="189" t="s">
        <v>248</v>
      </c>
      <c r="E931" s="240" t="s">
        <v>3</v>
      </c>
      <c r="F931" s="241" t="s">
        <v>695</v>
      </c>
      <c r="G931" s="16"/>
      <c r="H931" s="242">
        <v>1919.1400000000001</v>
      </c>
      <c r="I931" s="243"/>
      <c r="J931" s="16"/>
      <c r="K931" s="16"/>
      <c r="L931" s="239"/>
      <c r="M931" s="244"/>
      <c r="N931" s="245"/>
      <c r="O931" s="245"/>
      <c r="P931" s="245"/>
      <c r="Q931" s="245"/>
      <c r="R931" s="245"/>
      <c r="S931" s="245"/>
      <c r="T931" s="24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T931" s="240" t="s">
        <v>248</v>
      </c>
      <c r="AU931" s="240" t="s">
        <v>86</v>
      </c>
      <c r="AV931" s="16" t="s">
        <v>117</v>
      </c>
      <c r="AW931" s="16" t="s">
        <v>33</v>
      </c>
      <c r="AX931" s="16" t="s">
        <v>73</v>
      </c>
      <c r="AY931" s="240" t="s">
        <v>239</v>
      </c>
    </row>
    <row r="932" s="15" customFormat="1">
      <c r="A932" s="15"/>
      <c r="B932" s="204"/>
      <c r="C932" s="15"/>
      <c r="D932" s="189" t="s">
        <v>248</v>
      </c>
      <c r="E932" s="205" t="s">
        <v>3</v>
      </c>
      <c r="F932" s="206" t="s">
        <v>251</v>
      </c>
      <c r="G932" s="15"/>
      <c r="H932" s="207">
        <v>3685.1300000000001</v>
      </c>
      <c r="I932" s="208"/>
      <c r="J932" s="15"/>
      <c r="K932" s="15"/>
      <c r="L932" s="204"/>
      <c r="M932" s="209"/>
      <c r="N932" s="210"/>
      <c r="O932" s="210"/>
      <c r="P932" s="210"/>
      <c r="Q932" s="210"/>
      <c r="R932" s="210"/>
      <c r="S932" s="210"/>
      <c r="T932" s="211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05" t="s">
        <v>248</v>
      </c>
      <c r="AU932" s="205" t="s">
        <v>86</v>
      </c>
      <c r="AV932" s="15" t="s">
        <v>246</v>
      </c>
      <c r="AW932" s="15" t="s">
        <v>33</v>
      </c>
      <c r="AX932" s="15" t="s">
        <v>80</v>
      </c>
      <c r="AY932" s="205" t="s">
        <v>239</v>
      </c>
    </row>
    <row r="933" s="2" customFormat="1">
      <c r="A933" s="39"/>
      <c r="B933" s="174"/>
      <c r="C933" s="175" t="s">
        <v>1403</v>
      </c>
      <c r="D933" s="175" t="s">
        <v>241</v>
      </c>
      <c r="E933" s="176" t="s">
        <v>1404</v>
      </c>
      <c r="F933" s="177" t="s">
        <v>1405</v>
      </c>
      <c r="G933" s="178" t="s">
        <v>326</v>
      </c>
      <c r="H933" s="179">
        <v>14.1</v>
      </c>
      <c r="I933" s="180"/>
      <c r="J933" s="181">
        <f>ROUND(I933*H933,2)</f>
        <v>0</v>
      </c>
      <c r="K933" s="177" t="s">
        <v>245</v>
      </c>
      <c r="L933" s="40"/>
      <c r="M933" s="182" t="s">
        <v>3</v>
      </c>
      <c r="N933" s="183" t="s">
        <v>45</v>
      </c>
      <c r="O933" s="73"/>
      <c r="P933" s="184">
        <f>O933*H933</f>
        <v>0</v>
      </c>
      <c r="Q933" s="184">
        <v>0</v>
      </c>
      <c r="R933" s="184">
        <f>Q933*H933</f>
        <v>0</v>
      </c>
      <c r="S933" s="184">
        <v>0</v>
      </c>
      <c r="T933" s="185">
        <f>S933*H933</f>
        <v>0</v>
      </c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R933" s="186" t="s">
        <v>246</v>
      </c>
      <c r="AT933" s="186" t="s">
        <v>241</v>
      </c>
      <c r="AU933" s="186" t="s">
        <v>86</v>
      </c>
      <c r="AY933" s="20" t="s">
        <v>239</v>
      </c>
      <c r="BE933" s="187">
        <f>IF(N933="základní",J933,0)</f>
        <v>0</v>
      </c>
      <c r="BF933" s="187">
        <f>IF(N933="snížená",J933,0)</f>
        <v>0</v>
      </c>
      <c r="BG933" s="187">
        <f>IF(N933="zákl. přenesená",J933,0)</f>
        <v>0</v>
      </c>
      <c r="BH933" s="187">
        <f>IF(N933="sníž. přenesená",J933,0)</f>
        <v>0</v>
      </c>
      <c r="BI933" s="187">
        <f>IF(N933="nulová",J933,0)</f>
        <v>0</v>
      </c>
      <c r="BJ933" s="20" t="s">
        <v>86</v>
      </c>
      <c r="BK933" s="187">
        <f>ROUND(I933*H933,2)</f>
        <v>0</v>
      </c>
      <c r="BL933" s="20" t="s">
        <v>246</v>
      </c>
      <c r="BM933" s="186" t="s">
        <v>1406</v>
      </c>
    </row>
    <row r="934" s="14" customFormat="1">
      <c r="A934" s="14"/>
      <c r="B934" s="196"/>
      <c r="C934" s="14"/>
      <c r="D934" s="189" t="s">
        <v>248</v>
      </c>
      <c r="E934" s="197" t="s">
        <v>3</v>
      </c>
      <c r="F934" s="198" t="s">
        <v>1407</v>
      </c>
      <c r="G934" s="14"/>
      <c r="H934" s="199">
        <v>14.1</v>
      </c>
      <c r="I934" s="200"/>
      <c r="J934" s="14"/>
      <c r="K934" s="14"/>
      <c r="L934" s="196"/>
      <c r="M934" s="201"/>
      <c r="N934" s="202"/>
      <c r="O934" s="202"/>
      <c r="P934" s="202"/>
      <c r="Q934" s="202"/>
      <c r="R934" s="202"/>
      <c r="S934" s="202"/>
      <c r="T934" s="203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197" t="s">
        <v>248</v>
      </c>
      <c r="AU934" s="197" t="s">
        <v>86</v>
      </c>
      <c r="AV934" s="14" t="s">
        <v>86</v>
      </c>
      <c r="AW934" s="14" t="s">
        <v>33</v>
      </c>
      <c r="AX934" s="14" t="s">
        <v>73</v>
      </c>
      <c r="AY934" s="197" t="s">
        <v>239</v>
      </c>
    </row>
    <row r="935" s="15" customFormat="1">
      <c r="A935" s="15"/>
      <c r="B935" s="204"/>
      <c r="C935" s="15"/>
      <c r="D935" s="189" t="s">
        <v>248</v>
      </c>
      <c r="E935" s="205" t="s">
        <v>3</v>
      </c>
      <c r="F935" s="206" t="s">
        <v>251</v>
      </c>
      <c r="G935" s="15"/>
      <c r="H935" s="207">
        <v>14.1</v>
      </c>
      <c r="I935" s="208"/>
      <c r="J935" s="15"/>
      <c r="K935" s="15"/>
      <c r="L935" s="204"/>
      <c r="M935" s="209"/>
      <c r="N935" s="210"/>
      <c r="O935" s="210"/>
      <c r="P935" s="210"/>
      <c r="Q935" s="210"/>
      <c r="R935" s="210"/>
      <c r="S935" s="210"/>
      <c r="T935" s="211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T935" s="205" t="s">
        <v>248</v>
      </c>
      <c r="AU935" s="205" t="s">
        <v>86</v>
      </c>
      <c r="AV935" s="15" t="s">
        <v>246</v>
      </c>
      <c r="AW935" s="15" t="s">
        <v>33</v>
      </c>
      <c r="AX935" s="15" t="s">
        <v>80</v>
      </c>
      <c r="AY935" s="205" t="s">
        <v>239</v>
      </c>
    </row>
    <row r="936" s="2" customFormat="1">
      <c r="A936" s="39"/>
      <c r="B936" s="174"/>
      <c r="C936" s="175" t="s">
        <v>1408</v>
      </c>
      <c r="D936" s="175" t="s">
        <v>241</v>
      </c>
      <c r="E936" s="176" t="s">
        <v>1409</v>
      </c>
      <c r="F936" s="177" t="s">
        <v>1410</v>
      </c>
      <c r="G936" s="178" t="s">
        <v>326</v>
      </c>
      <c r="H936" s="179">
        <v>423</v>
      </c>
      <c r="I936" s="180"/>
      <c r="J936" s="181">
        <f>ROUND(I936*H936,2)</f>
        <v>0</v>
      </c>
      <c r="K936" s="177" t="s">
        <v>245</v>
      </c>
      <c r="L936" s="40"/>
      <c r="M936" s="182" t="s">
        <v>3</v>
      </c>
      <c r="N936" s="183" t="s">
        <v>45</v>
      </c>
      <c r="O936" s="73"/>
      <c r="P936" s="184">
        <f>O936*H936</f>
        <v>0</v>
      </c>
      <c r="Q936" s="184">
        <v>0</v>
      </c>
      <c r="R936" s="184">
        <f>Q936*H936</f>
        <v>0</v>
      </c>
      <c r="S936" s="184">
        <v>0</v>
      </c>
      <c r="T936" s="185">
        <f>S936*H936</f>
        <v>0</v>
      </c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R936" s="186" t="s">
        <v>246</v>
      </c>
      <c r="AT936" s="186" t="s">
        <v>241</v>
      </c>
      <c r="AU936" s="186" t="s">
        <v>86</v>
      </c>
      <c r="AY936" s="20" t="s">
        <v>239</v>
      </c>
      <c r="BE936" s="187">
        <f>IF(N936="základní",J936,0)</f>
        <v>0</v>
      </c>
      <c r="BF936" s="187">
        <f>IF(N936="snížená",J936,0)</f>
        <v>0</v>
      </c>
      <c r="BG936" s="187">
        <f>IF(N936="zákl. přenesená",J936,0)</f>
        <v>0</v>
      </c>
      <c r="BH936" s="187">
        <f>IF(N936="sníž. přenesená",J936,0)</f>
        <v>0</v>
      </c>
      <c r="BI936" s="187">
        <f>IF(N936="nulová",J936,0)</f>
        <v>0</v>
      </c>
      <c r="BJ936" s="20" t="s">
        <v>86</v>
      </c>
      <c r="BK936" s="187">
        <f>ROUND(I936*H936,2)</f>
        <v>0</v>
      </c>
      <c r="BL936" s="20" t="s">
        <v>246</v>
      </c>
      <c r="BM936" s="186" t="s">
        <v>1411</v>
      </c>
    </row>
    <row r="937" s="14" customFormat="1">
      <c r="A937" s="14"/>
      <c r="B937" s="196"/>
      <c r="C937" s="14"/>
      <c r="D937" s="189" t="s">
        <v>248</v>
      </c>
      <c r="E937" s="197" t="s">
        <v>3</v>
      </c>
      <c r="F937" s="198" t="s">
        <v>1412</v>
      </c>
      <c r="G937" s="14"/>
      <c r="H937" s="199">
        <v>423</v>
      </c>
      <c r="I937" s="200"/>
      <c r="J937" s="14"/>
      <c r="K937" s="14"/>
      <c r="L937" s="196"/>
      <c r="M937" s="201"/>
      <c r="N937" s="202"/>
      <c r="O937" s="202"/>
      <c r="P937" s="202"/>
      <c r="Q937" s="202"/>
      <c r="R937" s="202"/>
      <c r="S937" s="202"/>
      <c r="T937" s="203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197" t="s">
        <v>248</v>
      </c>
      <c r="AU937" s="197" t="s">
        <v>86</v>
      </c>
      <c r="AV937" s="14" t="s">
        <v>86</v>
      </c>
      <c r="AW937" s="14" t="s">
        <v>33</v>
      </c>
      <c r="AX937" s="14" t="s">
        <v>73</v>
      </c>
      <c r="AY937" s="197" t="s">
        <v>239</v>
      </c>
    </row>
    <row r="938" s="15" customFormat="1">
      <c r="A938" s="15"/>
      <c r="B938" s="204"/>
      <c r="C938" s="15"/>
      <c r="D938" s="189" t="s">
        <v>248</v>
      </c>
      <c r="E938" s="205" t="s">
        <v>3</v>
      </c>
      <c r="F938" s="206" t="s">
        <v>251</v>
      </c>
      <c r="G938" s="15"/>
      <c r="H938" s="207">
        <v>423</v>
      </c>
      <c r="I938" s="208"/>
      <c r="J938" s="15"/>
      <c r="K938" s="15"/>
      <c r="L938" s="204"/>
      <c r="M938" s="209"/>
      <c r="N938" s="210"/>
      <c r="O938" s="210"/>
      <c r="P938" s="210"/>
      <c r="Q938" s="210"/>
      <c r="R938" s="210"/>
      <c r="S938" s="210"/>
      <c r="T938" s="211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05" t="s">
        <v>248</v>
      </c>
      <c r="AU938" s="205" t="s">
        <v>86</v>
      </c>
      <c r="AV938" s="15" t="s">
        <v>246</v>
      </c>
      <c r="AW938" s="15" t="s">
        <v>33</v>
      </c>
      <c r="AX938" s="15" t="s">
        <v>80</v>
      </c>
      <c r="AY938" s="205" t="s">
        <v>239</v>
      </c>
    </row>
    <row r="939" s="2" customFormat="1">
      <c r="A939" s="39"/>
      <c r="B939" s="174"/>
      <c r="C939" s="175" t="s">
        <v>1413</v>
      </c>
      <c r="D939" s="175" t="s">
        <v>241</v>
      </c>
      <c r="E939" s="176" t="s">
        <v>1414</v>
      </c>
      <c r="F939" s="177" t="s">
        <v>1415</v>
      </c>
      <c r="G939" s="178" t="s">
        <v>326</v>
      </c>
      <c r="H939" s="179">
        <v>14.1</v>
      </c>
      <c r="I939" s="180"/>
      <c r="J939" s="181">
        <f>ROUND(I939*H939,2)</f>
        <v>0</v>
      </c>
      <c r="K939" s="177" t="s">
        <v>245</v>
      </c>
      <c r="L939" s="40"/>
      <c r="M939" s="182" t="s">
        <v>3</v>
      </c>
      <c r="N939" s="183" t="s">
        <v>45</v>
      </c>
      <c r="O939" s="73"/>
      <c r="P939" s="184">
        <f>O939*H939</f>
        <v>0</v>
      </c>
      <c r="Q939" s="184">
        <v>0</v>
      </c>
      <c r="R939" s="184">
        <f>Q939*H939</f>
        <v>0</v>
      </c>
      <c r="S939" s="184">
        <v>0</v>
      </c>
      <c r="T939" s="185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186" t="s">
        <v>246</v>
      </c>
      <c r="AT939" s="186" t="s">
        <v>241</v>
      </c>
      <c r="AU939" s="186" t="s">
        <v>86</v>
      </c>
      <c r="AY939" s="20" t="s">
        <v>239</v>
      </c>
      <c r="BE939" s="187">
        <f>IF(N939="základní",J939,0)</f>
        <v>0</v>
      </c>
      <c r="BF939" s="187">
        <f>IF(N939="snížená",J939,0)</f>
        <v>0</v>
      </c>
      <c r="BG939" s="187">
        <f>IF(N939="zákl. přenesená",J939,0)</f>
        <v>0</v>
      </c>
      <c r="BH939" s="187">
        <f>IF(N939="sníž. přenesená",J939,0)</f>
        <v>0</v>
      </c>
      <c r="BI939" s="187">
        <f>IF(N939="nulová",J939,0)</f>
        <v>0</v>
      </c>
      <c r="BJ939" s="20" t="s">
        <v>86</v>
      </c>
      <c r="BK939" s="187">
        <f>ROUND(I939*H939,2)</f>
        <v>0</v>
      </c>
      <c r="BL939" s="20" t="s">
        <v>246</v>
      </c>
      <c r="BM939" s="186" t="s">
        <v>1416</v>
      </c>
    </row>
    <row r="940" s="14" customFormat="1">
      <c r="A940" s="14"/>
      <c r="B940" s="196"/>
      <c r="C940" s="14"/>
      <c r="D940" s="189" t="s">
        <v>248</v>
      </c>
      <c r="E940" s="197" t="s">
        <v>3</v>
      </c>
      <c r="F940" s="198" t="s">
        <v>1407</v>
      </c>
      <c r="G940" s="14"/>
      <c r="H940" s="199">
        <v>14.1</v>
      </c>
      <c r="I940" s="200"/>
      <c r="J940" s="14"/>
      <c r="K940" s="14"/>
      <c r="L940" s="196"/>
      <c r="M940" s="201"/>
      <c r="N940" s="202"/>
      <c r="O940" s="202"/>
      <c r="P940" s="202"/>
      <c r="Q940" s="202"/>
      <c r="R940" s="202"/>
      <c r="S940" s="202"/>
      <c r="T940" s="203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197" t="s">
        <v>248</v>
      </c>
      <c r="AU940" s="197" t="s">
        <v>86</v>
      </c>
      <c r="AV940" s="14" t="s">
        <v>86</v>
      </c>
      <c r="AW940" s="14" t="s">
        <v>33</v>
      </c>
      <c r="AX940" s="14" t="s">
        <v>73</v>
      </c>
      <c r="AY940" s="197" t="s">
        <v>239</v>
      </c>
    </row>
    <row r="941" s="15" customFormat="1">
      <c r="A941" s="15"/>
      <c r="B941" s="204"/>
      <c r="C941" s="15"/>
      <c r="D941" s="189" t="s">
        <v>248</v>
      </c>
      <c r="E941" s="205" t="s">
        <v>3</v>
      </c>
      <c r="F941" s="206" t="s">
        <v>251</v>
      </c>
      <c r="G941" s="15"/>
      <c r="H941" s="207">
        <v>14.1</v>
      </c>
      <c r="I941" s="208"/>
      <c r="J941" s="15"/>
      <c r="K941" s="15"/>
      <c r="L941" s="204"/>
      <c r="M941" s="209"/>
      <c r="N941" s="210"/>
      <c r="O941" s="210"/>
      <c r="P941" s="210"/>
      <c r="Q941" s="210"/>
      <c r="R941" s="210"/>
      <c r="S941" s="210"/>
      <c r="T941" s="211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05" t="s">
        <v>248</v>
      </c>
      <c r="AU941" s="205" t="s">
        <v>86</v>
      </c>
      <c r="AV941" s="15" t="s">
        <v>246</v>
      </c>
      <c r="AW941" s="15" t="s">
        <v>33</v>
      </c>
      <c r="AX941" s="15" t="s">
        <v>80</v>
      </c>
      <c r="AY941" s="205" t="s">
        <v>239</v>
      </c>
    </row>
    <row r="942" s="2" customFormat="1">
      <c r="A942" s="39"/>
      <c r="B942" s="174"/>
      <c r="C942" s="175" t="s">
        <v>1417</v>
      </c>
      <c r="D942" s="175" t="s">
        <v>241</v>
      </c>
      <c r="E942" s="176" t="s">
        <v>1418</v>
      </c>
      <c r="F942" s="177" t="s">
        <v>1419</v>
      </c>
      <c r="G942" s="178" t="s">
        <v>244</v>
      </c>
      <c r="H942" s="179">
        <v>4037.7399999999998</v>
      </c>
      <c r="I942" s="180"/>
      <c r="J942" s="181">
        <f>ROUND(I942*H942,2)</f>
        <v>0</v>
      </c>
      <c r="K942" s="177" t="s">
        <v>245</v>
      </c>
      <c r="L942" s="40"/>
      <c r="M942" s="182" t="s">
        <v>3</v>
      </c>
      <c r="N942" s="183" t="s">
        <v>45</v>
      </c>
      <c r="O942" s="73"/>
      <c r="P942" s="184">
        <f>O942*H942</f>
        <v>0</v>
      </c>
      <c r="Q942" s="184">
        <v>4.0000000000000003E-05</v>
      </c>
      <c r="R942" s="184">
        <f>Q942*H942</f>
        <v>0.1615096</v>
      </c>
      <c r="S942" s="184">
        <v>0</v>
      </c>
      <c r="T942" s="185">
        <f>S942*H942</f>
        <v>0</v>
      </c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R942" s="186" t="s">
        <v>246</v>
      </c>
      <c r="AT942" s="186" t="s">
        <v>241</v>
      </c>
      <c r="AU942" s="186" t="s">
        <v>86</v>
      </c>
      <c r="AY942" s="20" t="s">
        <v>239</v>
      </c>
      <c r="BE942" s="187">
        <f>IF(N942="základní",J942,0)</f>
        <v>0</v>
      </c>
      <c r="BF942" s="187">
        <f>IF(N942="snížená",J942,0)</f>
        <v>0</v>
      </c>
      <c r="BG942" s="187">
        <f>IF(N942="zákl. přenesená",J942,0)</f>
        <v>0</v>
      </c>
      <c r="BH942" s="187">
        <f>IF(N942="sníž. přenesená",J942,0)</f>
        <v>0</v>
      </c>
      <c r="BI942" s="187">
        <f>IF(N942="nulová",J942,0)</f>
        <v>0</v>
      </c>
      <c r="BJ942" s="20" t="s">
        <v>86</v>
      </c>
      <c r="BK942" s="187">
        <f>ROUND(I942*H942,2)</f>
        <v>0</v>
      </c>
      <c r="BL942" s="20" t="s">
        <v>246</v>
      </c>
      <c r="BM942" s="186" t="s">
        <v>1420</v>
      </c>
    </row>
    <row r="943" s="13" customFormat="1">
      <c r="A943" s="13"/>
      <c r="B943" s="188"/>
      <c r="C943" s="13"/>
      <c r="D943" s="189" t="s">
        <v>248</v>
      </c>
      <c r="E943" s="190" t="s">
        <v>3</v>
      </c>
      <c r="F943" s="191" t="s">
        <v>739</v>
      </c>
      <c r="G943" s="13"/>
      <c r="H943" s="190" t="s">
        <v>3</v>
      </c>
      <c r="I943" s="192"/>
      <c r="J943" s="13"/>
      <c r="K943" s="13"/>
      <c r="L943" s="188"/>
      <c r="M943" s="193"/>
      <c r="N943" s="194"/>
      <c r="O943" s="194"/>
      <c r="P943" s="194"/>
      <c r="Q943" s="194"/>
      <c r="R943" s="194"/>
      <c r="S943" s="194"/>
      <c r="T943" s="195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190" t="s">
        <v>248</v>
      </c>
      <c r="AU943" s="190" t="s">
        <v>86</v>
      </c>
      <c r="AV943" s="13" t="s">
        <v>80</v>
      </c>
      <c r="AW943" s="13" t="s">
        <v>33</v>
      </c>
      <c r="AX943" s="13" t="s">
        <v>73</v>
      </c>
      <c r="AY943" s="190" t="s">
        <v>239</v>
      </c>
    </row>
    <row r="944" s="14" customFormat="1">
      <c r="A944" s="14"/>
      <c r="B944" s="196"/>
      <c r="C944" s="14"/>
      <c r="D944" s="189" t="s">
        <v>248</v>
      </c>
      <c r="E944" s="197" t="s">
        <v>3</v>
      </c>
      <c r="F944" s="198" t="s">
        <v>1396</v>
      </c>
      <c r="G944" s="14"/>
      <c r="H944" s="199">
        <v>1162.9200000000001</v>
      </c>
      <c r="I944" s="200"/>
      <c r="J944" s="14"/>
      <c r="K944" s="14"/>
      <c r="L944" s="196"/>
      <c r="M944" s="201"/>
      <c r="N944" s="202"/>
      <c r="O944" s="202"/>
      <c r="P944" s="202"/>
      <c r="Q944" s="202"/>
      <c r="R944" s="202"/>
      <c r="S944" s="202"/>
      <c r="T944" s="203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197" t="s">
        <v>248</v>
      </c>
      <c r="AU944" s="197" t="s">
        <v>86</v>
      </c>
      <c r="AV944" s="14" t="s">
        <v>86</v>
      </c>
      <c r="AW944" s="14" t="s">
        <v>33</v>
      </c>
      <c r="AX944" s="14" t="s">
        <v>73</v>
      </c>
      <c r="AY944" s="197" t="s">
        <v>239</v>
      </c>
    </row>
    <row r="945" s="13" customFormat="1">
      <c r="A945" s="13"/>
      <c r="B945" s="188"/>
      <c r="C945" s="13"/>
      <c r="D945" s="189" t="s">
        <v>248</v>
      </c>
      <c r="E945" s="190" t="s">
        <v>3</v>
      </c>
      <c r="F945" s="191" t="s">
        <v>678</v>
      </c>
      <c r="G945" s="13"/>
      <c r="H945" s="190" t="s">
        <v>3</v>
      </c>
      <c r="I945" s="192"/>
      <c r="J945" s="13"/>
      <c r="K945" s="13"/>
      <c r="L945" s="188"/>
      <c r="M945" s="193"/>
      <c r="N945" s="194"/>
      <c r="O945" s="194"/>
      <c r="P945" s="194"/>
      <c r="Q945" s="194"/>
      <c r="R945" s="194"/>
      <c r="S945" s="194"/>
      <c r="T945" s="195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190" t="s">
        <v>248</v>
      </c>
      <c r="AU945" s="190" t="s">
        <v>86</v>
      </c>
      <c r="AV945" s="13" t="s">
        <v>80</v>
      </c>
      <c r="AW945" s="13" t="s">
        <v>33</v>
      </c>
      <c r="AX945" s="13" t="s">
        <v>73</v>
      </c>
      <c r="AY945" s="190" t="s">
        <v>239</v>
      </c>
    </row>
    <row r="946" s="14" customFormat="1">
      <c r="A946" s="14"/>
      <c r="B946" s="196"/>
      <c r="C946" s="14"/>
      <c r="D946" s="189" t="s">
        <v>248</v>
      </c>
      <c r="E946" s="197" t="s">
        <v>3</v>
      </c>
      <c r="F946" s="198" t="s">
        <v>1421</v>
      </c>
      <c r="G946" s="14"/>
      <c r="H946" s="199">
        <v>522.84000000000003</v>
      </c>
      <c r="I946" s="200"/>
      <c r="J946" s="14"/>
      <c r="K946" s="14"/>
      <c r="L946" s="196"/>
      <c r="M946" s="201"/>
      <c r="N946" s="202"/>
      <c r="O946" s="202"/>
      <c r="P946" s="202"/>
      <c r="Q946" s="202"/>
      <c r="R946" s="202"/>
      <c r="S946" s="202"/>
      <c r="T946" s="203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197" t="s">
        <v>248</v>
      </c>
      <c r="AU946" s="197" t="s">
        <v>86</v>
      </c>
      <c r="AV946" s="14" t="s">
        <v>86</v>
      </c>
      <c r="AW946" s="14" t="s">
        <v>33</v>
      </c>
      <c r="AX946" s="14" t="s">
        <v>73</v>
      </c>
      <c r="AY946" s="197" t="s">
        <v>239</v>
      </c>
    </row>
    <row r="947" s="13" customFormat="1">
      <c r="A947" s="13"/>
      <c r="B947" s="188"/>
      <c r="C947" s="13"/>
      <c r="D947" s="189" t="s">
        <v>248</v>
      </c>
      <c r="E947" s="190" t="s">
        <v>3</v>
      </c>
      <c r="F947" s="191" t="s">
        <v>696</v>
      </c>
      <c r="G947" s="13"/>
      <c r="H947" s="190" t="s">
        <v>3</v>
      </c>
      <c r="I947" s="192"/>
      <c r="J947" s="13"/>
      <c r="K947" s="13"/>
      <c r="L947" s="188"/>
      <c r="M947" s="193"/>
      <c r="N947" s="194"/>
      <c r="O947" s="194"/>
      <c r="P947" s="194"/>
      <c r="Q947" s="194"/>
      <c r="R947" s="194"/>
      <c r="S947" s="194"/>
      <c r="T947" s="195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190" t="s">
        <v>248</v>
      </c>
      <c r="AU947" s="190" t="s">
        <v>86</v>
      </c>
      <c r="AV947" s="13" t="s">
        <v>80</v>
      </c>
      <c r="AW947" s="13" t="s">
        <v>33</v>
      </c>
      <c r="AX947" s="13" t="s">
        <v>73</v>
      </c>
      <c r="AY947" s="190" t="s">
        <v>239</v>
      </c>
    </row>
    <row r="948" s="14" customFormat="1">
      <c r="A948" s="14"/>
      <c r="B948" s="196"/>
      <c r="C948" s="14"/>
      <c r="D948" s="189" t="s">
        <v>248</v>
      </c>
      <c r="E948" s="197" t="s">
        <v>3</v>
      </c>
      <c r="F948" s="198" t="s">
        <v>1398</v>
      </c>
      <c r="G948" s="14"/>
      <c r="H948" s="199">
        <v>216.41999999999999</v>
      </c>
      <c r="I948" s="200"/>
      <c r="J948" s="14"/>
      <c r="K948" s="14"/>
      <c r="L948" s="196"/>
      <c r="M948" s="201"/>
      <c r="N948" s="202"/>
      <c r="O948" s="202"/>
      <c r="P948" s="202"/>
      <c r="Q948" s="202"/>
      <c r="R948" s="202"/>
      <c r="S948" s="202"/>
      <c r="T948" s="203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197" t="s">
        <v>248</v>
      </c>
      <c r="AU948" s="197" t="s">
        <v>86</v>
      </c>
      <c r="AV948" s="14" t="s">
        <v>86</v>
      </c>
      <c r="AW948" s="14" t="s">
        <v>33</v>
      </c>
      <c r="AX948" s="14" t="s">
        <v>73</v>
      </c>
      <c r="AY948" s="197" t="s">
        <v>239</v>
      </c>
    </row>
    <row r="949" s="13" customFormat="1">
      <c r="A949" s="13"/>
      <c r="B949" s="188"/>
      <c r="C949" s="13"/>
      <c r="D949" s="189" t="s">
        <v>248</v>
      </c>
      <c r="E949" s="190" t="s">
        <v>3</v>
      </c>
      <c r="F949" s="191" t="s">
        <v>701</v>
      </c>
      <c r="G949" s="13"/>
      <c r="H949" s="190" t="s">
        <v>3</v>
      </c>
      <c r="I949" s="192"/>
      <c r="J949" s="13"/>
      <c r="K949" s="13"/>
      <c r="L949" s="188"/>
      <c r="M949" s="193"/>
      <c r="N949" s="194"/>
      <c r="O949" s="194"/>
      <c r="P949" s="194"/>
      <c r="Q949" s="194"/>
      <c r="R949" s="194"/>
      <c r="S949" s="194"/>
      <c r="T949" s="195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190" t="s">
        <v>248</v>
      </c>
      <c r="AU949" s="190" t="s">
        <v>86</v>
      </c>
      <c r="AV949" s="13" t="s">
        <v>80</v>
      </c>
      <c r="AW949" s="13" t="s">
        <v>33</v>
      </c>
      <c r="AX949" s="13" t="s">
        <v>73</v>
      </c>
      <c r="AY949" s="190" t="s">
        <v>239</v>
      </c>
    </row>
    <row r="950" s="14" customFormat="1">
      <c r="A950" s="14"/>
      <c r="B950" s="196"/>
      <c r="C950" s="14"/>
      <c r="D950" s="189" t="s">
        <v>248</v>
      </c>
      <c r="E950" s="197" t="s">
        <v>3</v>
      </c>
      <c r="F950" s="198" t="s">
        <v>1398</v>
      </c>
      <c r="G950" s="14"/>
      <c r="H950" s="199">
        <v>216.41999999999999</v>
      </c>
      <c r="I950" s="200"/>
      <c r="J950" s="14"/>
      <c r="K950" s="14"/>
      <c r="L950" s="196"/>
      <c r="M950" s="201"/>
      <c r="N950" s="202"/>
      <c r="O950" s="202"/>
      <c r="P950" s="202"/>
      <c r="Q950" s="202"/>
      <c r="R950" s="202"/>
      <c r="S950" s="202"/>
      <c r="T950" s="203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197" t="s">
        <v>248</v>
      </c>
      <c r="AU950" s="197" t="s">
        <v>86</v>
      </c>
      <c r="AV950" s="14" t="s">
        <v>86</v>
      </c>
      <c r="AW950" s="14" t="s">
        <v>33</v>
      </c>
      <c r="AX950" s="14" t="s">
        <v>73</v>
      </c>
      <c r="AY950" s="197" t="s">
        <v>239</v>
      </c>
    </row>
    <row r="951" s="16" customFormat="1">
      <c r="A951" s="16"/>
      <c r="B951" s="239"/>
      <c r="C951" s="16"/>
      <c r="D951" s="189" t="s">
        <v>248</v>
      </c>
      <c r="E951" s="240" t="s">
        <v>3</v>
      </c>
      <c r="F951" s="241" t="s">
        <v>695</v>
      </c>
      <c r="G951" s="16"/>
      <c r="H951" s="242">
        <v>2118.5999999999999</v>
      </c>
      <c r="I951" s="243"/>
      <c r="J951" s="16"/>
      <c r="K951" s="16"/>
      <c r="L951" s="239"/>
      <c r="M951" s="244"/>
      <c r="N951" s="245"/>
      <c r="O951" s="245"/>
      <c r="P951" s="245"/>
      <c r="Q951" s="245"/>
      <c r="R951" s="245"/>
      <c r="S951" s="245"/>
      <c r="T951" s="24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T951" s="240" t="s">
        <v>248</v>
      </c>
      <c r="AU951" s="240" t="s">
        <v>86</v>
      </c>
      <c r="AV951" s="16" t="s">
        <v>117</v>
      </c>
      <c r="AW951" s="16" t="s">
        <v>33</v>
      </c>
      <c r="AX951" s="16" t="s">
        <v>73</v>
      </c>
      <c r="AY951" s="240" t="s">
        <v>239</v>
      </c>
    </row>
    <row r="952" s="13" customFormat="1">
      <c r="A952" s="13"/>
      <c r="B952" s="188"/>
      <c r="C952" s="13"/>
      <c r="D952" s="189" t="s">
        <v>248</v>
      </c>
      <c r="E952" s="190" t="s">
        <v>3</v>
      </c>
      <c r="F952" s="191" t="s">
        <v>1399</v>
      </c>
      <c r="G952" s="13"/>
      <c r="H952" s="190" t="s">
        <v>3</v>
      </c>
      <c r="I952" s="192"/>
      <c r="J952" s="13"/>
      <c r="K952" s="13"/>
      <c r="L952" s="188"/>
      <c r="M952" s="193"/>
      <c r="N952" s="194"/>
      <c r="O952" s="194"/>
      <c r="P952" s="194"/>
      <c r="Q952" s="194"/>
      <c r="R952" s="194"/>
      <c r="S952" s="194"/>
      <c r="T952" s="195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190" t="s">
        <v>248</v>
      </c>
      <c r="AU952" s="190" t="s">
        <v>86</v>
      </c>
      <c r="AV952" s="13" t="s">
        <v>80</v>
      </c>
      <c r="AW952" s="13" t="s">
        <v>33</v>
      </c>
      <c r="AX952" s="13" t="s">
        <v>73</v>
      </c>
      <c r="AY952" s="190" t="s">
        <v>239</v>
      </c>
    </row>
    <row r="953" s="14" customFormat="1">
      <c r="A953" s="14"/>
      <c r="B953" s="196"/>
      <c r="C953" s="14"/>
      <c r="D953" s="189" t="s">
        <v>248</v>
      </c>
      <c r="E953" s="197" t="s">
        <v>3</v>
      </c>
      <c r="F953" s="198" t="s">
        <v>1400</v>
      </c>
      <c r="G953" s="14"/>
      <c r="H953" s="199">
        <v>720.89999999999998</v>
      </c>
      <c r="I953" s="200"/>
      <c r="J953" s="14"/>
      <c r="K953" s="14"/>
      <c r="L953" s="196"/>
      <c r="M953" s="201"/>
      <c r="N953" s="202"/>
      <c r="O953" s="202"/>
      <c r="P953" s="202"/>
      <c r="Q953" s="202"/>
      <c r="R953" s="202"/>
      <c r="S953" s="202"/>
      <c r="T953" s="203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197" t="s">
        <v>248</v>
      </c>
      <c r="AU953" s="197" t="s">
        <v>86</v>
      </c>
      <c r="AV953" s="14" t="s">
        <v>86</v>
      </c>
      <c r="AW953" s="14" t="s">
        <v>33</v>
      </c>
      <c r="AX953" s="14" t="s">
        <v>73</v>
      </c>
      <c r="AY953" s="197" t="s">
        <v>239</v>
      </c>
    </row>
    <row r="954" s="14" customFormat="1">
      <c r="A954" s="14"/>
      <c r="B954" s="196"/>
      <c r="C954" s="14"/>
      <c r="D954" s="189" t="s">
        <v>248</v>
      </c>
      <c r="E954" s="197" t="s">
        <v>3</v>
      </c>
      <c r="F954" s="198" t="s">
        <v>1401</v>
      </c>
      <c r="G954" s="14"/>
      <c r="H954" s="199">
        <v>596.88</v>
      </c>
      <c r="I954" s="200"/>
      <c r="J954" s="14"/>
      <c r="K954" s="14"/>
      <c r="L954" s="196"/>
      <c r="M954" s="201"/>
      <c r="N954" s="202"/>
      <c r="O954" s="202"/>
      <c r="P954" s="202"/>
      <c r="Q954" s="202"/>
      <c r="R954" s="202"/>
      <c r="S954" s="202"/>
      <c r="T954" s="203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197" t="s">
        <v>248</v>
      </c>
      <c r="AU954" s="197" t="s">
        <v>86</v>
      </c>
      <c r="AV954" s="14" t="s">
        <v>86</v>
      </c>
      <c r="AW954" s="14" t="s">
        <v>33</v>
      </c>
      <c r="AX954" s="14" t="s">
        <v>73</v>
      </c>
      <c r="AY954" s="197" t="s">
        <v>239</v>
      </c>
    </row>
    <row r="955" s="14" customFormat="1">
      <c r="A955" s="14"/>
      <c r="B955" s="196"/>
      <c r="C955" s="14"/>
      <c r="D955" s="189" t="s">
        <v>248</v>
      </c>
      <c r="E955" s="197" t="s">
        <v>3</v>
      </c>
      <c r="F955" s="198" t="s">
        <v>1402</v>
      </c>
      <c r="G955" s="14"/>
      <c r="H955" s="199">
        <v>601.36000000000001</v>
      </c>
      <c r="I955" s="200"/>
      <c r="J955" s="14"/>
      <c r="K955" s="14"/>
      <c r="L955" s="196"/>
      <c r="M955" s="201"/>
      <c r="N955" s="202"/>
      <c r="O955" s="202"/>
      <c r="P955" s="202"/>
      <c r="Q955" s="202"/>
      <c r="R955" s="202"/>
      <c r="S955" s="202"/>
      <c r="T955" s="203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197" t="s">
        <v>248</v>
      </c>
      <c r="AU955" s="197" t="s">
        <v>86</v>
      </c>
      <c r="AV955" s="14" t="s">
        <v>86</v>
      </c>
      <c r="AW955" s="14" t="s">
        <v>33</v>
      </c>
      <c r="AX955" s="14" t="s">
        <v>73</v>
      </c>
      <c r="AY955" s="197" t="s">
        <v>239</v>
      </c>
    </row>
    <row r="956" s="16" customFormat="1">
      <c r="A956" s="16"/>
      <c r="B956" s="239"/>
      <c r="C956" s="16"/>
      <c r="D956" s="189" t="s">
        <v>248</v>
      </c>
      <c r="E956" s="240" t="s">
        <v>3</v>
      </c>
      <c r="F956" s="241" t="s">
        <v>695</v>
      </c>
      <c r="G956" s="16"/>
      <c r="H956" s="242">
        <v>1919.1400000000001</v>
      </c>
      <c r="I956" s="243"/>
      <c r="J956" s="16"/>
      <c r="K956" s="16"/>
      <c r="L956" s="239"/>
      <c r="M956" s="244"/>
      <c r="N956" s="245"/>
      <c r="O956" s="245"/>
      <c r="P956" s="245"/>
      <c r="Q956" s="245"/>
      <c r="R956" s="245"/>
      <c r="S956" s="245"/>
      <c r="T956" s="24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T956" s="240" t="s">
        <v>248</v>
      </c>
      <c r="AU956" s="240" t="s">
        <v>86</v>
      </c>
      <c r="AV956" s="16" t="s">
        <v>117</v>
      </c>
      <c r="AW956" s="16" t="s">
        <v>33</v>
      </c>
      <c r="AX956" s="16" t="s">
        <v>73</v>
      </c>
      <c r="AY956" s="240" t="s">
        <v>239</v>
      </c>
    </row>
    <row r="957" s="15" customFormat="1">
      <c r="A957" s="15"/>
      <c r="B957" s="204"/>
      <c r="C957" s="15"/>
      <c r="D957" s="189" t="s">
        <v>248</v>
      </c>
      <c r="E957" s="205" t="s">
        <v>3</v>
      </c>
      <c r="F957" s="206" t="s">
        <v>251</v>
      </c>
      <c r="G957" s="15"/>
      <c r="H957" s="207">
        <v>4037.7399999999998</v>
      </c>
      <c r="I957" s="208"/>
      <c r="J957" s="15"/>
      <c r="K957" s="15"/>
      <c r="L957" s="204"/>
      <c r="M957" s="209"/>
      <c r="N957" s="210"/>
      <c r="O957" s="210"/>
      <c r="P957" s="210"/>
      <c r="Q957" s="210"/>
      <c r="R957" s="210"/>
      <c r="S957" s="210"/>
      <c r="T957" s="211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05" t="s">
        <v>248</v>
      </c>
      <c r="AU957" s="205" t="s">
        <v>86</v>
      </c>
      <c r="AV957" s="15" t="s">
        <v>246</v>
      </c>
      <c r="AW957" s="15" t="s">
        <v>33</v>
      </c>
      <c r="AX957" s="15" t="s">
        <v>80</v>
      </c>
      <c r="AY957" s="205" t="s">
        <v>239</v>
      </c>
    </row>
    <row r="958" s="12" customFormat="1" ht="22.8" customHeight="1">
      <c r="A958" s="12"/>
      <c r="B958" s="161"/>
      <c r="C958" s="12"/>
      <c r="D958" s="162" t="s">
        <v>72</v>
      </c>
      <c r="E958" s="172" t="s">
        <v>308</v>
      </c>
      <c r="F958" s="172" t="s">
        <v>309</v>
      </c>
      <c r="G958" s="12"/>
      <c r="H958" s="12"/>
      <c r="I958" s="164"/>
      <c r="J958" s="173">
        <f>BK958</f>
        <v>0</v>
      </c>
      <c r="K958" s="12"/>
      <c r="L958" s="161"/>
      <c r="M958" s="166"/>
      <c r="N958" s="167"/>
      <c r="O958" s="167"/>
      <c r="P958" s="168">
        <f>SUM(P959:P964)</f>
        <v>0</v>
      </c>
      <c r="Q958" s="167"/>
      <c r="R958" s="168">
        <f>SUM(R959:R964)</f>
        <v>0</v>
      </c>
      <c r="S958" s="167"/>
      <c r="T958" s="169">
        <f>SUM(T959:T964)</f>
        <v>0</v>
      </c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R958" s="162" t="s">
        <v>80</v>
      </c>
      <c r="AT958" s="170" t="s">
        <v>72</v>
      </c>
      <c r="AU958" s="170" t="s">
        <v>80</v>
      </c>
      <c r="AY958" s="162" t="s">
        <v>239</v>
      </c>
      <c r="BK958" s="171">
        <f>SUM(BK959:BK964)</f>
        <v>0</v>
      </c>
    </row>
    <row r="959" s="2" customFormat="1" ht="55.5" customHeight="1">
      <c r="A959" s="39"/>
      <c r="B959" s="174"/>
      <c r="C959" s="175" t="s">
        <v>1422</v>
      </c>
      <c r="D959" s="175" t="s">
        <v>241</v>
      </c>
      <c r="E959" s="176" t="s">
        <v>311</v>
      </c>
      <c r="F959" s="177" t="s">
        <v>312</v>
      </c>
      <c r="G959" s="178" t="s">
        <v>279</v>
      </c>
      <c r="H959" s="179">
        <v>2328.3539999999998</v>
      </c>
      <c r="I959" s="180"/>
      <c r="J959" s="181">
        <f>ROUND(I959*H959,2)</f>
        <v>0</v>
      </c>
      <c r="K959" s="177" t="s">
        <v>245</v>
      </c>
      <c r="L959" s="40"/>
      <c r="M959" s="182" t="s">
        <v>3</v>
      </c>
      <c r="N959" s="183" t="s">
        <v>45</v>
      </c>
      <c r="O959" s="73"/>
      <c r="P959" s="184">
        <f>O959*H959</f>
        <v>0</v>
      </c>
      <c r="Q959" s="184">
        <v>0</v>
      </c>
      <c r="R959" s="184">
        <f>Q959*H959</f>
        <v>0</v>
      </c>
      <c r="S959" s="184">
        <v>0</v>
      </c>
      <c r="T959" s="185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186" t="s">
        <v>246</v>
      </c>
      <c r="AT959" s="186" t="s">
        <v>241</v>
      </c>
      <c r="AU959" s="186" t="s">
        <v>86</v>
      </c>
      <c r="AY959" s="20" t="s">
        <v>239</v>
      </c>
      <c r="BE959" s="187">
        <f>IF(N959="základní",J959,0)</f>
        <v>0</v>
      </c>
      <c r="BF959" s="187">
        <f>IF(N959="snížená",J959,0)</f>
        <v>0</v>
      </c>
      <c r="BG959" s="187">
        <f>IF(N959="zákl. přenesená",J959,0)</f>
        <v>0</v>
      </c>
      <c r="BH959" s="187">
        <f>IF(N959="sníž. přenesená",J959,0)</f>
        <v>0</v>
      </c>
      <c r="BI959" s="187">
        <f>IF(N959="nulová",J959,0)</f>
        <v>0</v>
      </c>
      <c r="BJ959" s="20" t="s">
        <v>86</v>
      </c>
      <c r="BK959" s="187">
        <f>ROUND(I959*H959,2)</f>
        <v>0</v>
      </c>
      <c r="BL959" s="20" t="s">
        <v>246</v>
      </c>
      <c r="BM959" s="186" t="s">
        <v>1423</v>
      </c>
    </row>
    <row r="960" s="14" customFormat="1">
      <c r="A960" s="14"/>
      <c r="B960" s="196"/>
      <c r="C960" s="14"/>
      <c r="D960" s="189" t="s">
        <v>248</v>
      </c>
      <c r="E960" s="197" t="s">
        <v>3</v>
      </c>
      <c r="F960" s="198" t="s">
        <v>1424</v>
      </c>
      <c r="G960" s="14"/>
      <c r="H960" s="199">
        <v>2328.3539999999998</v>
      </c>
      <c r="I960" s="200"/>
      <c r="J960" s="14"/>
      <c r="K960" s="14"/>
      <c r="L960" s="196"/>
      <c r="M960" s="201"/>
      <c r="N960" s="202"/>
      <c r="O960" s="202"/>
      <c r="P960" s="202"/>
      <c r="Q960" s="202"/>
      <c r="R960" s="202"/>
      <c r="S960" s="202"/>
      <c r="T960" s="203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197" t="s">
        <v>248</v>
      </c>
      <c r="AU960" s="197" t="s">
        <v>86</v>
      </c>
      <c r="AV960" s="14" t="s">
        <v>86</v>
      </c>
      <c r="AW960" s="14" t="s">
        <v>33</v>
      </c>
      <c r="AX960" s="14" t="s">
        <v>73</v>
      </c>
      <c r="AY960" s="197" t="s">
        <v>239</v>
      </c>
    </row>
    <row r="961" s="15" customFormat="1">
      <c r="A961" s="15"/>
      <c r="B961" s="204"/>
      <c r="C961" s="15"/>
      <c r="D961" s="189" t="s">
        <v>248</v>
      </c>
      <c r="E961" s="205" t="s">
        <v>3</v>
      </c>
      <c r="F961" s="206" t="s">
        <v>251</v>
      </c>
      <c r="G961" s="15"/>
      <c r="H961" s="207">
        <v>2328.3539999999998</v>
      </c>
      <c r="I961" s="208"/>
      <c r="J961" s="15"/>
      <c r="K961" s="15"/>
      <c r="L961" s="204"/>
      <c r="M961" s="209"/>
      <c r="N961" s="210"/>
      <c r="O961" s="210"/>
      <c r="P961" s="210"/>
      <c r="Q961" s="210"/>
      <c r="R961" s="210"/>
      <c r="S961" s="210"/>
      <c r="T961" s="211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05" t="s">
        <v>248</v>
      </c>
      <c r="AU961" s="205" t="s">
        <v>86</v>
      </c>
      <c r="AV961" s="15" t="s">
        <v>246</v>
      </c>
      <c r="AW961" s="15" t="s">
        <v>33</v>
      </c>
      <c r="AX961" s="15" t="s">
        <v>80</v>
      </c>
      <c r="AY961" s="205" t="s">
        <v>239</v>
      </c>
    </row>
    <row r="962" s="2" customFormat="1">
      <c r="A962" s="39"/>
      <c r="B962" s="174"/>
      <c r="C962" s="175" t="s">
        <v>1425</v>
      </c>
      <c r="D962" s="175" t="s">
        <v>241</v>
      </c>
      <c r="E962" s="176" t="s">
        <v>1426</v>
      </c>
      <c r="F962" s="177" t="s">
        <v>1427</v>
      </c>
      <c r="G962" s="178" t="s">
        <v>279</v>
      </c>
      <c r="H962" s="179">
        <v>517.37199999999996</v>
      </c>
      <c r="I962" s="180"/>
      <c r="J962" s="181">
        <f>ROUND(I962*H962,2)</f>
        <v>0</v>
      </c>
      <c r="K962" s="177" t="s">
        <v>245</v>
      </c>
      <c r="L962" s="40"/>
      <c r="M962" s="182" t="s">
        <v>3</v>
      </c>
      <c r="N962" s="183" t="s">
        <v>45</v>
      </c>
      <c r="O962" s="73"/>
      <c r="P962" s="184">
        <f>O962*H962</f>
        <v>0</v>
      </c>
      <c r="Q962" s="184">
        <v>0</v>
      </c>
      <c r="R962" s="184">
        <f>Q962*H962</f>
        <v>0</v>
      </c>
      <c r="S962" s="184">
        <v>0</v>
      </c>
      <c r="T962" s="185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186" t="s">
        <v>246</v>
      </c>
      <c r="AT962" s="186" t="s">
        <v>241</v>
      </c>
      <c r="AU962" s="186" t="s">
        <v>86</v>
      </c>
      <c r="AY962" s="20" t="s">
        <v>239</v>
      </c>
      <c r="BE962" s="187">
        <f>IF(N962="základní",J962,0)</f>
        <v>0</v>
      </c>
      <c r="BF962" s="187">
        <f>IF(N962="snížená",J962,0)</f>
        <v>0</v>
      </c>
      <c r="BG962" s="187">
        <f>IF(N962="zákl. přenesená",J962,0)</f>
        <v>0</v>
      </c>
      <c r="BH962" s="187">
        <f>IF(N962="sníž. přenesená",J962,0)</f>
        <v>0</v>
      </c>
      <c r="BI962" s="187">
        <f>IF(N962="nulová",J962,0)</f>
        <v>0</v>
      </c>
      <c r="BJ962" s="20" t="s">
        <v>86</v>
      </c>
      <c r="BK962" s="187">
        <f>ROUND(I962*H962,2)</f>
        <v>0</v>
      </c>
      <c r="BL962" s="20" t="s">
        <v>246</v>
      </c>
      <c r="BM962" s="186" t="s">
        <v>1428</v>
      </c>
    </row>
    <row r="963" s="14" customFormat="1">
      <c r="A963" s="14"/>
      <c r="B963" s="196"/>
      <c r="C963" s="14"/>
      <c r="D963" s="189" t="s">
        <v>248</v>
      </c>
      <c r="E963" s="197" t="s">
        <v>3</v>
      </c>
      <c r="F963" s="198" t="s">
        <v>1429</v>
      </c>
      <c r="G963" s="14"/>
      <c r="H963" s="199">
        <v>517.37199999999996</v>
      </c>
      <c r="I963" s="200"/>
      <c r="J963" s="14"/>
      <c r="K963" s="14"/>
      <c r="L963" s="196"/>
      <c r="M963" s="201"/>
      <c r="N963" s="202"/>
      <c r="O963" s="202"/>
      <c r="P963" s="202"/>
      <c r="Q963" s="202"/>
      <c r="R963" s="202"/>
      <c r="S963" s="202"/>
      <c r="T963" s="203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197" t="s">
        <v>248</v>
      </c>
      <c r="AU963" s="197" t="s">
        <v>86</v>
      </c>
      <c r="AV963" s="14" t="s">
        <v>86</v>
      </c>
      <c r="AW963" s="14" t="s">
        <v>33</v>
      </c>
      <c r="AX963" s="14" t="s">
        <v>73</v>
      </c>
      <c r="AY963" s="197" t="s">
        <v>239</v>
      </c>
    </row>
    <row r="964" s="15" customFormat="1">
      <c r="A964" s="15"/>
      <c r="B964" s="204"/>
      <c r="C964" s="15"/>
      <c r="D964" s="189" t="s">
        <v>248</v>
      </c>
      <c r="E964" s="205" t="s">
        <v>3</v>
      </c>
      <c r="F964" s="206" t="s">
        <v>251</v>
      </c>
      <c r="G964" s="15"/>
      <c r="H964" s="207">
        <v>517.37199999999996</v>
      </c>
      <c r="I964" s="208"/>
      <c r="J964" s="15"/>
      <c r="K964" s="15"/>
      <c r="L964" s="204"/>
      <c r="M964" s="209"/>
      <c r="N964" s="210"/>
      <c r="O964" s="210"/>
      <c r="P964" s="210"/>
      <c r="Q964" s="210"/>
      <c r="R964" s="210"/>
      <c r="S964" s="210"/>
      <c r="T964" s="211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T964" s="205" t="s">
        <v>248</v>
      </c>
      <c r="AU964" s="205" t="s">
        <v>86</v>
      </c>
      <c r="AV964" s="15" t="s">
        <v>246</v>
      </c>
      <c r="AW964" s="15" t="s">
        <v>33</v>
      </c>
      <c r="AX964" s="15" t="s">
        <v>80</v>
      </c>
      <c r="AY964" s="205" t="s">
        <v>239</v>
      </c>
    </row>
    <row r="965" s="12" customFormat="1" ht="25.92" customHeight="1">
      <c r="A965" s="12"/>
      <c r="B965" s="161"/>
      <c r="C965" s="12"/>
      <c r="D965" s="162" t="s">
        <v>72</v>
      </c>
      <c r="E965" s="163" t="s">
        <v>437</v>
      </c>
      <c r="F965" s="163" t="s">
        <v>438</v>
      </c>
      <c r="G965" s="12"/>
      <c r="H965" s="12"/>
      <c r="I965" s="164"/>
      <c r="J965" s="165">
        <f>BK965</f>
        <v>0</v>
      </c>
      <c r="K965" s="12"/>
      <c r="L965" s="161"/>
      <c r="M965" s="166"/>
      <c r="N965" s="167"/>
      <c r="O965" s="167"/>
      <c r="P965" s="168">
        <f>P966+P1054+P1089+P1249+P1258+P1265+P1330+P1380+P1532+P1637+P1669+P1686+P1694+P1742+P1795+P1905+P1921</f>
        <v>0</v>
      </c>
      <c r="Q965" s="167"/>
      <c r="R965" s="168">
        <f>R966+R1054+R1089+R1249+R1258+R1265+R1330+R1380+R1532+R1637+R1669+R1686+R1694+R1742+R1795+R1905+R1921</f>
        <v>386.12963701000001</v>
      </c>
      <c r="S965" s="167"/>
      <c r="T965" s="169">
        <f>T966+T1054+T1089+T1249+T1258+T1265+T1330+T1380+T1532+T1637+T1669+T1686+T1694+T1742+T1795+T1905+T1921</f>
        <v>0.97716168000000003</v>
      </c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R965" s="162" t="s">
        <v>86</v>
      </c>
      <c r="AT965" s="170" t="s">
        <v>72</v>
      </c>
      <c r="AU965" s="170" t="s">
        <v>73</v>
      </c>
      <c r="AY965" s="162" t="s">
        <v>239</v>
      </c>
      <c r="BK965" s="171">
        <f>BK966+BK1054+BK1089+BK1249+BK1258+BK1265+BK1330+BK1380+BK1532+BK1637+BK1669+BK1686+BK1694+BK1742+BK1795+BK1905+BK1921</f>
        <v>0</v>
      </c>
    </row>
    <row r="966" s="12" customFormat="1" ht="22.8" customHeight="1">
      <c r="A966" s="12"/>
      <c r="B966" s="161"/>
      <c r="C966" s="12"/>
      <c r="D966" s="162" t="s">
        <v>72</v>
      </c>
      <c r="E966" s="172" t="s">
        <v>1430</v>
      </c>
      <c r="F966" s="172" t="s">
        <v>1431</v>
      </c>
      <c r="G966" s="12"/>
      <c r="H966" s="12"/>
      <c r="I966" s="164"/>
      <c r="J966" s="173">
        <f>BK966</f>
        <v>0</v>
      </c>
      <c r="K966" s="12"/>
      <c r="L966" s="161"/>
      <c r="M966" s="166"/>
      <c r="N966" s="167"/>
      <c r="O966" s="167"/>
      <c r="P966" s="168">
        <f>SUM(P967:P1053)</f>
        <v>0</v>
      </c>
      <c r="Q966" s="167"/>
      <c r="R966" s="168">
        <f>SUM(R967:R1053)</f>
        <v>13.8302972</v>
      </c>
      <c r="S966" s="167"/>
      <c r="T966" s="169">
        <f>SUM(T967:T1053)</f>
        <v>0</v>
      </c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R966" s="162" t="s">
        <v>86</v>
      </c>
      <c r="AT966" s="170" t="s">
        <v>72</v>
      </c>
      <c r="AU966" s="170" t="s">
        <v>80</v>
      </c>
      <c r="AY966" s="162" t="s">
        <v>239</v>
      </c>
      <c r="BK966" s="171">
        <f>SUM(BK967:BK1053)</f>
        <v>0</v>
      </c>
    </row>
    <row r="967" s="2" customFormat="1" ht="44.25" customHeight="1">
      <c r="A967" s="39"/>
      <c r="B967" s="174"/>
      <c r="C967" s="175" t="s">
        <v>1432</v>
      </c>
      <c r="D967" s="175" t="s">
        <v>241</v>
      </c>
      <c r="E967" s="176" t="s">
        <v>1433</v>
      </c>
      <c r="F967" s="177" t="s">
        <v>1434</v>
      </c>
      <c r="G967" s="178" t="s">
        <v>244</v>
      </c>
      <c r="H967" s="179">
        <v>54.468000000000004</v>
      </c>
      <c r="I967" s="180"/>
      <c r="J967" s="181">
        <f>ROUND(I967*H967,2)</f>
        <v>0</v>
      </c>
      <c r="K967" s="177" t="s">
        <v>245</v>
      </c>
      <c r="L967" s="40"/>
      <c r="M967" s="182" t="s">
        <v>3</v>
      </c>
      <c r="N967" s="183" t="s">
        <v>45</v>
      </c>
      <c r="O967" s="73"/>
      <c r="P967" s="184">
        <f>O967*H967</f>
        <v>0</v>
      </c>
      <c r="Q967" s="184">
        <v>0.0040000000000000001</v>
      </c>
      <c r="R967" s="184">
        <f>Q967*H967</f>
        <v>0.21787200000000001</v>
      </c>
      <c r="S967" s="184">
        <v>0</v>
      </c>
      <c r="T967" s="185">
        <f>S967*H967</f>
        <v>0</v>
      </c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R967" s="186" t="s">
        <v>377</v>
      </c>
      <c r="AT967" s="186" t="s">
        <v>241</v>
      </c>
      <c r="AU967" s="186" t="s">
        <v>86</v>
      </c>
      <c r="AY967" s="20" t="s">
        <v>239</v>
      </c>
      <c r="BE967" s="187">
        <f>IF(N967="základní",J967,0)</f>
        <v>0</v>
      </c>
      <c r="BF967" s="187">
        <f>IF(N967="snížená",J967,0)</f>
        <v>0</v>
      </c>
      <c r="BG967" s="187">
        <f>IF(N967="zákl. přenesená",J967,0)</f>
        <v>0</v>
      </c>
      <c r="BH967" s="187">
        <f>IF(N967="sníž. přenesená",J967,0)</f>
        <v>0</v>
      </c>
      <c r="BI967" s="187">
        <f>IF(N967="nulová",J967,0)</f>
        <v>0</v>
      </c>
      <c r="BJ967" s="20" t="s">
        <v>86</v>
      </c>
      <c r="BK967" s="187">
        <f>ROUND(I967*H967,2)</f>
        <v>0</v>
      </c>
      <c r="BL967" s="20" t="s">
        <v>377</v>
      </c>
      <c r="BM967" s="186" t="s">
        <v>1435</v>
      </c>
    </row>
    <row r="968" s="13" customFormat="1">
      <c r="A968" s="13"/>
      <c r="B968" s="188"/>
      <c r="C968" s="13"/>
      <c r="D968" s="189" t="s">
        <v>248</v>
      </c>
      <c r="E968" s="190" t="s">
        <v>3</v>
      </c>
      <c r="F968" s="191" t="s">
        <v>1065</v>
      </c>
      <c r="G968" s="13"/>
      <c r="H968" s="190" t="s">
        <v>3</v>
      </c>
      <c r="I968" s="192"/>
      <c r="J968" s="13"/>
      <c r="K968" s="13"/>
      <c r="L968" s="188"/>
      <c r="M968" s="193"/>
      <c r="N968" s="194"/>
      <c r="O968" s="194"/>
      <c r="P968" s="194"/>
      <c r="Q968" s="194"/>
      <c r="R968" s="194"/>
      <c r="S968" s="194"/>
      <c r="T968" s="195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190" t="s">
        <v>248</v>
      </c>
      <c r="AU968" s="190" t="s">
        <v>86</v>
      </c>
      <c r="AV968" s="13" t="s">
        <v>80</v>
      </c>
      <c r="AW968" s="13" t="s">
        <v>33</v>
      </c>
      <c r="AX968" s="13" t="s">
        <v>73</v>
      </c>
      <c r="AY968" s="190" t="s">
        <v>239</v>
      </c>
    </row>
    <row r="969" s="14" customFormat="1">
      <c r="A969" s="14"/>
      <c r="B969" s="196"/>
      <c r="C969" s="14"/>
      <c r="D969" s="189" t="s">
        <v>248</v>
      </c>
      <c r="E969" s="197" t="s">
        <v>3</v>
      </c>
      <c r="F969" s="198" t="s">
        <v>1436</v>
      </c>
      <c r="G969" s="14"/>
      <c r="H969" s="199">
        <v>49.100000000000001</v>
      </c>
      <c r="I969" s="200"/>
      <c r="J969" s="14"/>
      <c r="K969" s="14"/>
      <c r="L969" s="196"/>
      <c r="M969" s="201"/>
      <c r="N969" s="202"/>
      <c r="O969" s="202"/>
      <c r="P969" s="202"/>
      <c r="Q969" s="202"/>
      <c r="R969" s="202"/>
      <c r="S969" s="202"/>
      <c r="T969" s="203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197" t="s">
        <v>248</v>
      </c>
      <c r="AU969" s="197" t="s">
        <v>86</v>
      </c>
      <c r="AV969" s="14" t="s">
        <v>86</v>
      </c>
      <c r="AW969" s="14" t="s">
        <v>33</v>
      </c>
      <c r="AX969" s="14" t="s">
        <v>73</v>
      </c>
      <c r="AY969" s="197" t="s">
        <v>239</v>
      </c>
    </row>
    <row r="970" s="14" customFormat="1">
      <c r="A970" s="14"/>
      <c r="B970" s="196"/>
      <c r="C970" s="14"/>
      <c r="D970" s="189" t="s">
        <v>248</v>
      </c>
      <c r="E970" s="197" t="s">
        <v>3</v>
      </c>
      <c r="F970" s="198" t="s">
        <v>1437</v>
      </c>
      <c r="G970" s="14"/>
      <c r="H970" s="199">
        <v>5.3680000000000003</v>
      </c>
      <c r="I970" s="200"/>
      <c r="J970" s="14"/>
      <c r="K970" s="14"/>
      <c r="L970" s="196"/>
      <c r="M970" s="201"/>
      <c r="N970" s="202"/>
      <c r="O970" s="202"/>
      <c r="P970" s="202"/>
      <c r="Q970" s="202"/>
      <c r="R970" s="202"/>
      <c r="S970" s="202"/>
      <c r="T970" s="203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197" t="s">
        <v>248</v>
      </c>
      <c r="AU970" s="197" t="s">
        <v>86</v>
      </c>
      <c r="AV970" s="14" t="s">
        <v>86</v>
      </c>
      <c r="AW970" s="14" t="s">
        <v>33</v>
      </c>
      <c r="AX970" s="14" t="s">
        <v>73</v>
      </c>
      <c r="AY970" s="197" t="s">
        <v>239</v>
      </c>
    </row>
    <row r="971" s="15" customFormat="1">
      <c r="A971" s="15"/>
      <c r="B971" s="204"/>
      <c r="C971" s="15"/>
      <c r="D971" s="189" t="s">
        <v>248</v>
      </c>
      <c r="E971" s="205" t="s">
        <v>3</v>
      </c>
      <c r="F971" s="206" t="s">
        <v>251</v>
      </c>
      <c r="G971" s="15"/>
      <c r="H971" s="207">
        <v>54.468000000000004</v>
      </c>
      <c r="I971" s="208"/>
      <c r="J971" s="15"/>
      <c r="K971" s="15"/>
      <c r="L971" s="204"/>
      <c r="M971" s="209"/>
      <c r="N971" s="210"/>
      <c r="O971" s="210"/>
      <c r="P971" s="210"/>
      <c r="Q971" s="210"/>
      <c r="R971" s="210"/>
      <c r="S971" s="210"/>
      <c r="T971" s="211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T971" s="205" t="s">
        <v>248</v>
      </c>
      <c r="AU971" s="205" t="s">
        <v>86</v>
      </c>
      <c r="AV971" s="15" t="s">
        <v>246</v>
      </c>
      <c r="AW971" s="15" t="s">
        <v>33</v>
      </c>
      <c r="AX971" s="15" t="s">
        <v>80</v>
      </c>
      <c r="AY971" s="205" t="s">
        <v>239</v>
      </c>
    </row>
    <row r="972" s="2" customFormat="1" ht="44.25" customHeight="1">
      <c r="A972" s="39"/>
      <c r="B972" s="174"/>
      <c r="C972" s="175" t="s">
        <v>1438</v>
      </c>
      <c r="D972" s="175" t="s">
        <v>241</v>
      </c>
      <c r="E972" s="176" t="s">
        <v>1439</v>
      </c>
      <c r="F972" s="177" t="s">
        <v>1440</v>
      </c>
      <c r="G972" s="178" t="s">
        <v>244</v>
      </c>
      <c r="H972" s="179">
        <v>621.59000000000003</v>
      </c>
      <c r="I972" s="180"/>
      <c r="J972" s="181">
        <f>ROUND(I972*H972,2)</f>
        <v>0</v>
      </c>
      <c r="K972" s="177" t="s">
        <v>245</v>
      </c>
      <c r="L972" s="40"/>
      <c r="M972" s="182" t="s">
        <v>3</v>
      </c>
      <c r="N972" s="183" t="s">
        <v>45</v>
      </c>
      <c r="O972" s="73"/>
      <c r="P972" s="184">
        <f>O972*H972</f>
        <v>0</v>
      </c>
      <c r="Q972" s="184">
        <v>0.00040000000000000002</v>
      </c>
      <c r="R972" s="184">
        <f>Q972*H972</f>
        <v>0.24863600000000002</v>
      </c>
      <c r="S972" s="184">
        <v>0</v>
      </c>
      <c r="T972" s="185">
        <f>S972*H972</f>
        <v>0</v>
      </c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R972" s="186" t="s">
        <v>377</v>
      </c>
      <c r="AT972" s="186" t="s">
        <v>241</v>
      </c>
      <c r="AU972" s="186" t="s">
        <v>86</v>
      </c>
      <c r="AY972" s="20" t="s">
        <v>239</v>
      </c>
      <c r="BE972" s="187">
        <f>IF(N972="základní",J972,0)</f>
        <v>0</v>
      </c>
      <c r="BF972" s="187">
        <f>IF(N972="snížená",J972,0)</f>
        <v>0</v>
      </c>
      <c r="BG972" s="187">
        <f>IF(N972="zákl. přenesená",J972,0)</f>
        <v>0</v>
      </c>
      <c r="BH972" s="187">
        <f>IF(N972="sníž. přenesená",J972,0)</f>
        <v>0</v>
      </c>
      <c r="BI972" s="187">
        <f>IF(N972="nulová",J972,0)</f>
        <v>0</v>
      </c>
      <c r="BJ972" s="20" t="s">
        <v>86</v>
      </c>
      <c r="BK972" s="187">
        <f>ROUND(I972*H972,2)</f>
        <v>0</v>
      </c>
      <c r="BL972" s="20" t="s">
        <v>377</v>
      </c>
      <c r="BM972" s="186" t="s">
        <v>1441</v>
      </c>
    </row>
    <row r="973" s="13" customFormat="1">
      <c r="A973" s="13"/>
      <c r="B973" s="188"/>
      <c r="C973" s="13"/>
      <c r="D973" s="189" t="s">
        <v>248</v>
      </c>
      <c r="E973" s="190" t="s">
        <v>3</v>
      </c>
      <c r="F973" s="191" t="s">
        <v>1442</v>
      </c>
      <c r="G973" s="13"/>
      <c r="H973" s="190" t="s">
        <v>3</v>
      </c>
      <c r="I973" s="192"/>
      <c r="J973" s="13"/>
      <c r="K973" s="13"/>
      <c r="L973" s="188"/>
      <c r="M973" s="193"/>
      <c r="N973" s="194"/>
      <c r="O973" s="194"/>
      <c r="P973" s="194"/>
      <c r="Q973" s="194"/>
      <c r="R973" s="194"/>
      <c r="S973" s="194"/>
      <c r="T973" s="195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190" t="s">
        <v>248</v>
      </c>
      <c r="AU973" s="190" t="s">
        <v>86</v>
      </c>
      <c r="AV973" s="13" t="s">
        <v>80</v>
      </c>
      <c r="AW973" s="13" t="s">
        <v>33</v>
      </c>
      <c r="AX973" s="13" t="s">
        <v>73</v>
      </c>
      <c r="AY973" s="190" t="s">
        <v>239</v>
      </c>
    </row>
    <row r="974" s="14" customFormat="1">
      <c r="A974" s="14"/>
      <c r="B974" s="196"/>
      <c r="C974" s="14"/>
      <c r="D974" s="189" t="s">
        <v>248</v>
      </c>
      <c r="E974" s="197" t="s">
        <v>3</v>
      </c>
      <c r="F974" s="198" t="s">
        <v>1443</v>
      </c>
      <c r="G974" s="14"/>
      <c r="H974" s="199">
        <v>123.54000000000001</v>
      </c>
      <c r="I974" s="200"/>
      <c r="J974" s="14"/>
      <c r="K974" s="14"/>
      <c r="L974" s="196"/>
      <c r="M974" s="201"/>
      <c r="N974" s="202"/>
      <c r="O974" s="202"/>
      <c r="P974" s="202"/>
      <c r="Q974" s="202"/>
      <c r="R974" s="202"/>
      <c r="S974" s="202"/>
      <c r="T974" s="203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197" t="s">
        <v>248</v>
      </c>
      <c r="AU974" s="197" t="s">
        <v>86</v>
      </c>
      <c r="AV974" s="14" t="s">
        <v>86</v>
      </c>
      <c r="AW974" s="14" t="s">
        <v>33</v>
      </c>
      <c r="AX974" s="14" t="s">
        <v>73</v>
      </c>
      <c r="AY974" s="197" t="s">
        <v>239</v>
      </c>
    </row>
    <row r="975" s="14" customFormat="1">
      <c r="A975" s="14"/>
      <c r="B975" s="196"/>
      <c r="C975" s="14"/>
      <c r="D975" s="189" t="s">
        <v>248</v>
      </c>
      <c r="E975" s="197" t="s">
        <v>3</v>
      </c>
      <c r="F975" s="198" t="s">
        <v>1444</v>
      </c>
      <c r="G975" s="14"/>
      <c r="H975" s="199">
        <v>343.68000000000001</v>
      </c>
      <c r="I975" s="200"/>
      <c r="J975" s="14"/>
      <c r="K975" s="14"/>
      <c r="L975" s="196"/>
      <c r="M975" s="201"/>
      <c r="N975" s="202"/>
      <c r="O975" s="202"/>
      <c r="P975" s="202"/>
      <c r="Q975" s="202"/>
      <c r="R975" s="202"/>
      <c r="S975" s="202"/>
      <c r="T975" s="203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197" t="s">
        <v>248</v>
      </c>
      <c r="AU975" s="197" t="s">
        <v>86</v>
      </c>
      <c r="AV975" s="14" t="s">
        <v>86</v>
      </c>
      <c r="AW975" s="14" t="s">
        <v>33</v>
      </c>
      <c r="AX975" s="14" t="s">
        <v>73</v>
      </c>
      <c r="AY975" s="197" t="s">
        <v>239</v>
      </c>
    </row>
    <row r="976" s="14" customFormat="1">
      <c r="A976" s="14"/>
      <c r="B976" s="196"/>
      <c r="C976" s="14"/>
      <c r="D976" s="189" t="s">
        <v>248</v>
      </c>
      <c r="E976" s="197" t="s">
        <v>3</v>
      </c>
      <c r="F976" s="198" t="s">
        <v>1445</v>
      </c>
      <c r="G976" s="14"/>
      <c r="H976" s="199">
        <v>76.5</v>
      </c>
      <c r="I976" s="200"/>
      <c r="J976" s="14"/>
      <c r="K976" s="14"/>
      <c r="L976" s="196"/>
      <c r="M976" s="201"/>
      <c r="N976" s="202"/>
      <c r="O976" s="202"/>
      <c r="P976" s="202"/>
      <c r="Q976" s="202"/>
      <c r="R976" s="202"/>
      <c r="S976" s="202"/>
      <c r="T976" s="203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197" t="s">
        <v>248</v>
      </c>
      <c r="AU976" s="197" t="s">
        <v>86</v>
      </c>
      <c r="AV976" s="14" t="s">
        <v>86</v>
      </c>
      <c r="AW976" s="14" t="s">
        <v>33</v>
      </c>
      <c r="AX976" s="14" t="s">
        <v>73</v>
      </c>
      <c r="AY976" s="197" t="s">
        <v>239</v>
      </c>
    </row>
    <row r="977" s="16" customFormat="1">
      <c r="A977" s="16"/>
      <c r="B977" s="239"/>
      <c r="C977" s="16"/>
      <c r="D977" s="189" t="s">
        <v>248</v>
      </c>
      <c r="E977" s="240" t="s">
        <v>562</v>
      </c>
      <c r="F977" s="241" t="s">
        <v>695</v>
      </c>
      <c r="G977" s="16"/>
      <c r="H977" s="242">
        <v>543.72000000000003</v>
      </c>
      <c r="I977" s="243"/>
      <c r="J977" s="16"/>
      <c r="K977" s="16"/>
      <c r="L977" s="239"/>
      <c r="M977" s="244"/>
      <c r="N977" s="245"/>
      <c r="O977" s="245"/>
      <c r="P977" s="245"/>
      <c r="Q977" s="245"/>
      <c r="R977" s="245"/>
      <c r="S977" s="245"/>
      <c r="T977" s="24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T977" s="240" t="s">
        <v>248</v>
      </c>
      <c r="AU977" s="240" t="s">
        <v>86</v>
      </c>
      <c r="AV977" s="16" t="s">
        <v>117</v>
      </c>
      <c r="AW977" s="16" t="s">
        <v>33</v>
      </c>
      <c r="AX977" s="16" t="s">
        <v>73</v>
      </c>
      <c r="AY977" s="240" t="s">
        <v>239</v>
      </c>
    </row>
    <row r="978" s="14" customFormat="1">
      <c r="A978" s="14"/>
      <c r="B978" s="196"/>
      <c r="C978" s="14"/>
      <c r="D978" s="189" t="s">
        <v>248</v>
      </c>
      <c r="E978" s="197" t="s">
        <v>3</v>
      </c>
      <c r="F978" s="198" t="s">
        <v>556</v>
      </c>
      <c r="G978" s="14"/>
      <c r="H978" s="199">
        <v>77.870000000000005</v>
      </c>
      <c r="I978" s="200"/>
      <c r="J978" s="14"/>
      <c r="K978" s="14"/>
      <c r="L978" s="196"/>
      <c r="M978" s="201"/>
      <c r="N978" s="202"/>
      <c r="O978" s="202"/>
      <c r="P978" s="202"/>
      <c r="Q978" s="202"/>
      <c r="R978" s="202"/>
      <c r="S978" s="202"/>
      <c r="T978" s="203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197" t="s">
        <v>248</v>
      </c>
      <c r="AU978" s="197" t="s">
        <v>86</v>
      </c>
      <c r="AV978" s="14" t="s">
        <v>86</v>
      </c>
      <c r="AW978" s="14" t="s">
        <v>33</v>
      </c>
      <c r="AX978" s="14" t="s">
        <v>73</v>
      </c>
      <c r="AY978" s="197" t="s">
        <v>239</v>
      </c>
    </row>
    <row r="979" s="16" customFormat="1">
      <c r="A979" s="16"/>
      <c r="B979" s="239"/>
      <c r="C979" s="16"/>
      <c r="D979" s="189" t="s">
        <v>248</v>
      </c>
      <c r="E979" s="240" t="s">
        <v>3</v>
      </c>
      <c r="F979" s="241" t="s">
        <v>695</v>
      </c>
      <c r="G979" s="16"/>
      <c r="H979" s="242">
        <v>77.870000000000005</v>
      </c>
      <c r="I979" s="243"/>
      <c r="J979" s="16"/>
      <c r="K979" s="16"/>
      <c r="L979" s="239"/>
      <c r="M979" s="244"/>
      <c r="N979" s="245"/>
      <c r="O979" s="245"/>
      <c r="P979" s="245"/>
      <c r="Q979" s="245"/>
      <c r="R979" s="245"/>
      <c r="S979" s="245"/>
      <c r="T979" s="24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T979" s="240" t="s">
        <v>248</v>
      </c>
      <c r="AU979" s="240" t="s">
        <v>86</v>
      </c>
      <c r="AV979" s="16" t="s">
        <v>117</v>
      </c>
      <c r="AW979" s="16" t="s">
        <v>33</v>
      </c>
      <c r="AX979" s="16" t="s">
        <v>73</v>
      </c>
      <c r="AY979" s="240" t="s">
        <v>239</v>
      </c>
    </row>
    <row r="980" s="15" customFormat="1">
      <c r="A980" s="15"/>
      <c r="B980" s="204"/>
      <c r="C980" s="15"/>
      <c r="D980" s="189" t="s">
        <v>248</v>
      </c>
      <c r="E980" s="205" t="s">
        <v>3</v>
      </c>
      <c r="F980" s="206" t="s">
        <v>251</v>
      </c>
      <c r="G980" s="15"/>
      <c r="H980" s="207">
        <v>621.59000000000003</v>
      </c>
      <c r="I980" s="208"/>
      <c r="J980" s="15"/>
      <c r="K980" s="15"/>
      <c r="L980" s="204"/>
      <c r="M980" s="209"/>
      <c r="N980" s="210"/>
      <c r="O980" s="210"/>
      <c r="P980" s="210"/>
      <c r="Q980" s="210"/>
      <c r="R980" s="210"/>
      <c r="S980" s="210"/>
      <c r="T980" s="211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05" t="s">
        <v>248</v>
      </c>
      <c r="AU980" s="205" t="s">
        <v>86</v>
      </c>
      <c r="AV980" s="15" t="s">
        <v>246</v>
      </c>
      <c r="AW980" s="15" t="s">
        <v>33</v>
      </c>
      <c r="AX980" s="15" t="s">
        <v>80</v>
      </c>
      <c r="AY980" s="205" t="s">
        <v>239</v>
      </c>
    </row>
    <row r="981" s="2" customFormat="1">
      <c r="A981" s="39"/>
      <c r="B981" s="174"/>
      <c r="C981" s="175" t="s">
        <v>1446</v>
      </c>
      <c r="D981" s="175" t="s">
        <v>241</v>
      </c>
      <c r="E981" s="176" t="s">
        <v>1447</v>
      </c>
      <c r="F981" s="177" t="s">
        <v>1448</v>
      </c>
      <c r="G981" s="178" t="s">
        <v>326</v>
      </c>
      <c r="H981" s="179">
        <v>181.24000000000001</v>
      </c>
      <c r="I981" s="180"/>
      <c r="J981" s="181">
        <f>ROUND(I981*H981,2)</f>
        <v>0</v>
      </c>
      <c r="K981" s="177" t="s">
        <v>245</v>
      </c>
      <c r="L981" s="40"/>
      <c r="M981" s="182" t="s">
        <v>3</v>
      </c>
      <c r="N981" s="183" t="s">
        <v>45</v>
      </c>
      <c r="O981" s="73"/>
      <c r="P981" s="184">
        <f>O981*H981</f>
        <v>0</v>
      </c>
      <c r="Q981" s="184">
        <v>0.00016000000000000001</v>
      </c>
      <c r="R981" s="184">
        <f>Q981*H981</f>
        <v>0.028998400000000004</v>
      </c>
      <c r="S981" s="184">
        <v>0</v>
      </c>
      <c r="T981" s="185">
        <f>S981*H981</f>
        <v>0</v>
      </c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R981" s="186" t="s">
        <v>377</v>
      </c>
      <c r="AT981" s="186" t="s">
        <v>241</v>
      </c>
      <c r="AU981" s="186" t="s">
        <v>86</v>
      </c>
      <c r="AY981" s="20" t="s">
        <v>239</v>
      </c>
      <c r="BE981" s="187">
        <f>IF(N981="základní",J981,0)</f>
        <v>0</v>
      </c>
      <c r="BF981" s="187">
        <f>IF(N981="snížená",J981,0)</f>
        <v>0</v>
      </c>
      <c r="BG981" s="187">
        <f>IF(N981="zákl. přenesená",J981,0)</f>
        <v>0</v>
      </c>
      <c r="BH981" s="187">
        <f>IF(N981="sníž. přenesená",J981,0)</f>
        <v>0</v>
      </c>
      <c r="BI981" s="187">
        <f>IF(N981="nulová",J981,0)</f>
        <v>0</v>
      </c>
      <c r="BJ981" s="20" t="s">
        <v>86</v>
      </c>
      <c r="BK981" s="187">
        <f>ROUND(I981*H981,2)</f>
        <v>0</v>
      </c>
      <c r="BL981" s="20" t="s">
        <v>377</v>
      </c>
      <c r="BM981" s="186" t="s">
        <v>1449</v>
      </c>
    </row>
    <row r="982" s="13" customFormat="1">
      <c r="A982" s="13"/>
      <c r="B982" s="188"/>
      <c r="C982" s="13"/>
      <c r="D982" s="189" t="s">
        <v>248</v>
      </c>
      <c r="E982" s="190" t="s">
        <v>3</v>
      </c>
      <c r="F982" s="191" t="s">
        <v>1442</v>
      </c>
      <c r="G982" s="13"/>
      <c r="H982" s="190" t="s">
        <v>3</v>
      </c>
      <c r="I982" s="192"/>
      <c r="J982" s="13"/>
      <c r="K982" s="13"/>
      <c r="L982" s="188"/>
      <c r="M982" s="193"/>
      <c r="N982" s="194"/>
      <c r="O982" s="194"/>
      <c r="P982" s="194"/>
      <c r="Q982" s="194"/>
      <c r="R982" s="194"/>
      <c r="S982" s="194"/>
      <c r="T982" s="195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190" t="s">
        <v>248</v>
      </c>
      <c r="AU982" s="190" t="s">
        <v>86</v>
      </c>
      <c r="AV982" s="13" t="s">
        <v>80</v>
      </c>
      <c r="AW982" s="13" t="s">
        <v>33</v>
      </c>
      <c r="AX982" s="13" t="s">
        <v>73</v>
      </c>
      <c r="AY982" s="190" t="s">
        <v>239</v>
      </c>
    </row>
    <row r="983" s="14" customFormat="1">
      <c r="A983" s="14"/>
      <c r="B983" s="196"/>
      <c r="C983" s="14"/>
      <c r="D983" s="189" t="s">
        <v>248</v>
      </c>
      <c r="E983" s="197" t="s">
        <v>3</v>
      </c>
      <c r="F983" s="198" t="s">
        <v>1450</v>
      </c>
      <c r="G983" s="14"/>
      <c r="H983" s="199">
        <v>41.18</v>
      </c>
      <c r="I983" s="200"/>
      <c r="J983" s="14"/>
      <c r="K983" s="14"/>
      <c r="L983" s="196"/>
      <c r="M983" s="201"/>
      <c r="N983" s="202"/>
      <c r="O983" s="202"/>
      <c r="P983" s="202"/>
      <c r="Q983" s="202"/>
      <c r="R983" s="202"/>
      <c r="S983" s="202"/>
      <c r="T983" s="203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197" t="s">
        <v>248</v>
      </c>
      <c r="AU983" s="197" t="s">
        <v>86</v>
      </c>
      <c r="AV983" s="14" t="s">
        <v>86</v>
      </c>
      <c r="AW983" s="14" t="s">
        <v>33</v>
      </c>
      <c r="AX983" s="14" t="s">
        <v>73</v>
      </c>
      <c r="AY983" s="197" t="s">
        <v>239</v>
      </c>
    </row>
    <row r="984" s="14" customFormat="1">
      <c r="A984" s="14"/>
      <c r="B984" s="196"/>
      <c r="C984" s="14"/>
      <c r="D984" s="189" t="s">
        <v>248</v>
      </c>
      <c r="E984" s="197" t="s">
        <v>3</v>
      </c>
      <c r="F984" s="198" t="s">
        <v>1451</v>
      </c>
      <c r="G984" s="14"/>
      <c r="H984" s="199">
        <v>114.56</v>
      </c>
      <c r="I984" s="200"/>
      <c r="J984" s="14"/>
      <c r="K984" s="14"/>
      <c r="L984" s="196"/>
      <c r="M984" s="201"/>
      <c r="N984" s="202"/>
      <c r="O984" s="202"/>
      <c r="P984" s="202"/>
      <c r="Q984" s="202"/>
      <c r="R984" s="202"/>
      <c r="S984" s="202"/>
      <c r="T984" s="203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197" t="s">
        <v>248</v>
      </c>
      <c r="AU984" s="197" t="s">
        <v>86</v>
      </c>
      <c r="AV984" s="14" t="s">
        <v>86</v>
      </c>
      <c r="AW984" s="14" t="s">
        <v>33</v>
      </c>
      <c r="AX984" s="14" t="s">
        <v>73</v>
      </c>
      <c r="AY984" s="197" t="s">
        <v>239</v>
      </c>
    </row>
    <row r="985" s="14" customFormat="1">
      <c r="A985" s="14"/>
      <c r="B985" s="196"/>
      <c r="C985" s="14"/>
      <c r="D985" s="189" t="s">
        <v>248</v>
      </c>
      <c r="E985" s="197" t="s">
        <v>3</v>
      </c>
      <c r="F985" s="198" t="s">
        <v>1452</v>
      </c>
      <c r="G985" s="14"/>
      <c r="H985" s="199">
        <v>25.5</v>
      </c>
      <c r="I985" s="200"/>
      <c r="J985" s="14"/>
      <c r="K985" s="14"/>
      <c r="L985" s="196"/>
      <c r="M985" s="201"/>
      <c r="N985" s="202"/>
      <c r="O985" s="202"/>
      <c r="P985" s="202"/>
      <c r="Q985" s="202"/>
      <c r="R985" s="202"/>
      <c r="S985" s="202"/>
      <c r="T985" s="203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197" t="s">
        <v>248</v>
      </c>
      <c r="AU985" s="197" t="s">
        <v>86</v>
      </c>
      <c r="AV985" s="14" t="s">
        <v>86</v>
      </c>
      <c r="AW985" s="14" t="s">
        <v>33</v>
      </c>
      <c r="AX985" s="14" t="s">
        <v>73</v>
      </c>
      <c r="AY985" s="197" t="s">
        <v>239</v>
      </c>
    </row>
    <row r="986" s="15" customFormat="1">
      <c r="A986" s="15"/>
      <c r="B986" s="204"/>
      <c r="C986" s="15"/>
      <c r="D986" s="189" t="s">
        <v>248</v>
      </c>
      <c r="E986" s="205" t="s">
        <v>3</v>
      </c>
      <c r="F986" s="206" t="s">
        <v>251</v>
      </c>
      <c r="G986" s="15"/>
      <c r="H986" s="207">
        <v>181.24000000000001</v>
      </c>
      <c r="I986" s="208"/>
      <c r="J986" s="15"/>
      <c r="K986" s="15"/>
      <c r="L986" s="204"/>
      <c r="M986" s="209"/>
      <c r="N986" s="210"/>
      <c r="O986" s="210"/>
      <c r="P986" s="210"/>
      <c r="Q986" s="210"/>
      <c r="R986" s="210"/>
      <c r="S986" s="210"/>
      <c r="T986" s="211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05" t="s">
        <v>248</v>
      </c>
      <c r="AU986" s="205" t="s">
        <v>86</v>
      </c>
      <c r="AV986" s="15" t="s">
        <v>246</v>
      </c>
      <c r="AW986" s="15" t="s">
        <v>33</v>
      </c>
      <c r="AX986" s="15" t="s">
        <v>80</v>
      </c>
      <c r="AY986" s="205" t="s">
        <v>239</v>
      </c>
    </row>
    <row r="987" s="2" customFormat="1" ht="44.25" customHeight="1">
      <c r="A987" s="39"/>
      <c r="B987" s="174"/>
      <c r="C987" s="175" t="s">
        <v>1453</v>
      </c>
      <c r="D987" s="175" t="s">
        <v>241</v>
      </c>
      <c r="E987" s="176" t="s">
        <v>1454</v>
      </c>
      <c r="F987" s="177" t="s">
        <v>1455</v>
      </c>
      <c r="G987" s="178" t="s">
        <v>244</v>
      </c>
      <c r="H987" s="179">
        <v>1130.931</v>
      </c>
      <c r="I987" s="180"/>
      <c r="J987" s="181">
        <f>ROUND(I987*H987,2)</f>
        <v>0</v>
      </c>
      <c r="K987" s="177" t="s">
        <v>245</v>
      </c>
      <c r="L987" s="40"/>
      <c r="M987" s="182" t="s">
        <v>3</v>
      </c>
      <c r="N987" s="183" t="s">
        <v>45</v>
      </c>
      <c r="O987" s="73"/>
      <c r="P987" s="184">
        <f>O987*H987</f>
        <v>0</v>
      </c>
      <c r="Q987" s="184">
        <v>0</v>
      </c>
      <c r="R987" s="184">
        <f>Q987*H987</f>
        <v>0</v>
      </c>
      <c r="S987" s="184">
        <v>0</v>
      </c>
      <c r="T987" s="185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186" t="s">
        <v>377</v>
      </c>
      <c r="AT987" s="186" t="s">
        <v>241</v>
      </c>
      <c r="AU987" s="186" t="s">
        <v>86</v>
      </c>
      <c r="AY987" s="20" t="s">
        <v>239</v>
      </c>
      <c r="BE987" s="187">
        <f>IF(N987="základní",J987,0)</f>
        <v>0</v>
      </c>
      <c r="BF987" s="187">
        <f>IF(N987="snížená",J987,0)</f>
        <v>0</v>
      </c>
      <c r="BG987" s="187">
        <f>IF(N987="zákl. přenesená",J987,0)</f>
        <v>0</v>
      </c>
      <c r="BH987" s="187">
        <f>IF(N987="sníž. přenesená",J987,0)</f>
        <v>0</v>
      </c>
      <c r="BI987" s="187">
        <f>IF(N987="nulová",J987,0)</f>
        <v>0</v>
      </c>
      <c r="BJ987" s="20" t="s">
        <v>86</v>
      </c>
      <c r="BK987" s="187">
        <f>ROUND(I987*H987,2)</f>
        <v>0</v>
      </c>
      <c r="BL987" s="20" t="s">
        <v>377</v>
      </c>
      <c r="BM987" s="186" t="s">
        <v>1456</v>
      </c>
    </row>
    <row r="988" s="14" customFormat="1">
      <c r="A988" s="14"/>
      <c r="B988" s="196"/>
      <c r="C988" s="14"/>
      <c r="D988" s="189" t="s">
        <v>248</v>
      </c>
      <c r="E988" s="197" t="s">
        <v>3</v>
      </c>
      <c r="F988" s="198" t="s">
        <v>628</v>
      </c>
      <c r="G988" s="14"/>
      <c r="H988" s="199">
        <v>778.32100000000003</v>
      </c>
      <c r="I988" s="200"/>
      <c r="J988" s="14"/>
      <c r="K988" s="14"/>
      <c r="L988" s="196"/>
      <c r="M988" s="201"/>
      <c r="N988" s="202"/>
      <c r="O988" s="202"/>
      <c r="P988" s="202"/>
      <c r="Q988" s="202"/>
      <c r="R988" s="202"/>
      <c r="S988" s="202"/>
      <c r="T988" s="203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197" t="s">
        <v>248</v>
      </c>
      <c r="AU988" s="197" t="s">
        <v>86</v>
      </c>
      <c r="AV988" s="14" t="s">
        <v>86</v>
      </c>
      <c r="AW988" s="14" t="s">
        <v>33</v>
      </c>
      <c r="AX988" s="14" t="s">
        <v>73</v>
      </c>
      <c r="AY988" s="197" t="s">
        <v>239</v>
      </c>
    </row>
    <row r="989" s="16" customFormat="1">
      <c r="A989" s="16"/>
      <c r="B989" s="239"/>
      <c r="C989" s="16"/>
      <c r="D989" s="189" t="s">
        <v>248</v>
      </c>
      <c r="E989" s="240" t="s">
        <v>3</v>
      </c>
      <c r="F989" s="241" t="s">
        <v>695</v>
      </c>
      <c r="G989" s="16"/>
      <c r="H989" s="242">
        <v>778.32100000000003</v>
      </c>
      <c r="I989" s="243"/>
      <c r="J989" s="16"/>
      <c r="K989" s="16"/>
      <c r="L989" s="239"/>
      <c r="M989" s="244"/>
      <c r="N989" s="245"/>
      <c r="O989" s="245"/>
      <c r="P989" s="245"/>
      <c r="Q989" s="245"/>
      <c r="R989" s="245"/>
      <c r="S989" s="245"/>
      <c r="T989" s="24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T989" s="240" t="s">
        <v>248</v>
      </c>
      <c r="AU989" s="240" t="s">
        <v>86</v>
      </c>
      <c r="AV989" s="16" t="s">
        <v>117</v>
      </c>
      <c r="AW989" s="16" t="s">
        <v>33</v>
      </c>
      <c r="AX989" s="16" t="s">
        <v>73</v>
      </c>
      <c r="AY989" s="240" t="s">
        <v>239</v>
      </c>
    </row>
    <row r="990" s="13" customFormat="1">
      <c r="A990" s="13"/>
      <c r="B990" s="188"/>
      <c r="C990" s="13"/>
      <c r="D990" s="189" t="s">
        <v>248</v>
      </c>
      <c r="E990" s="190" t="s">
        <v>3</v>
      </c>
      <c r="F990" s="191" t="s">
        <v>1457</v>
      </c>
      <c r="G990" s="13"/>
      <c r="H990" s="190" t="s">
        <v>3</v>
      </c>
      <c r="I990" s="192"/>
      <c r="J990" s="13"/>
      <c r="K990" s="13"/>
      <c r="L990" s="188"/>
      <c r="M990" s="193"/>
      <c r="N990" s="194"/>
      <c r="O990" s="194"/>
      <c r="P990" s="194"/>
      <c r="Q990" s="194"/>
      <c r="R990" s="194"/>
      <c r="S990" s="194"/>
      <c r="T990" s="195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190" t="s">
        <v>248</v>
      </c>
      <c r="AU990" s="190" t="s">
        <v>86</v>
      </c>
      <c r="AV990" s="13" t="s">
        <v>80</v>
      </c>
      <c r="AW990" s="13" t="s">
        <v>33</v>
      </c>
      <c r="AX990" s="13" t="s">
        <v>73</v>
      </c>
      <c r="AY990" s="190" t="s">
        <v>239</v>
      </c>
    </row>
    <row r="991" s="14" customFormat="1">
      <c r="A991" s="14"/>
      <c r="B991" s="196"/>
      <c r="C991" s="14"/>
      <c r="D991" s="189" t="s">
        <v>248</v>
      </c>
      <c r="E991" s="197" t="s">
        <v>3</v>
      </c>
      <c r="F991" s="198" t="s">
        <v>1458</v>
      </c>
      <c r="G991" s="14"/>
      <c r="H991" s="199">
        <v>352.61000000000001</v>
      </c>
      <c r="I991" s="200"/>
      <c r="J991" s="14"/>
      <c r="K991" s="14"/>
      <c r="L991" s="196"/>
      <c r="M991" s="201"/>
      <c r="N991" s="202"/>
      <c r="O991" s="202"/>
      <c r="P991" s="202"/>
      <c r="Q991" s="202"/>
      <c r="R991" s="202"/>
      <c r="S991" s="202"/>
      <c r="T991" s="203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197" t="s">
        <v>248</v>
      </c>
      <c r="AU991" s="197" t="s">
        <v>86</v>
      </c>
      <c r="AV991" s="14" t="s">
        <v>86</v>
      </c>
      <c r="AW991" s="14" t="s">
        <v>33</v>
      </c>
      <c r="AX991" s="14" t="s">
        <v>73</v>
      </c>
      <c r="AY991" s="197" t="s">
        <v>239</v>
      </c>
    </row>
    <row r="992" s="16" customFormat="1">
      <c r="A992" s="16"/>
      <c r="B992" s="239"/>
      <c r="C992" s="16"/>
      <c r="D992" s="189" t="s">
        <v>248</v>
      </c>
      <c r="E992" s="240" t="s">
        <v>611</v>
      </c>
      <c r="F992" s="241" t="s">
        <v>695</v>
      </c>
      <c r="G992" s="16"/>
      <c r="H992" s="242">
        <v>352.61000000000001</v>
      </c>
      <c r="I992" s="243"/>
      <c r="J992" s="16"/>
      <c r="K992" s="16"/>
      <c r="L992" s="239"/>
      <c r="M992" s="244"/>
      <c r="N992" s="245"/>
      <c r="O992" s="245"/>
      <c r="P992" s="245"/>
      <c r="Q992" s="245"/>
      <c r="R992" s="245"/>
      <c r="S992" s="245"/>
      <c r="T992" s="24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T992" s="240" t="s">
        <v>248</v>
      </c>
      <c r="AU992" s="240" t="s">
        <v>86</v>
      </c>
      <c r="AV992" s="16" t="s">
        <v>117</v>
      </c>
      <c r="AW992" s="16" t="s">
        <v>33</v>
      </c>
      <c r="AX992" s="16" t="s">
        <v>73</v>
      </c>
      <c r="AY992" s="240" t="s">
        <v>239</v>
      </c>
    </row>
    <row r="993" s="15" customFormat="1">
      <c r="A993" s="15"/>
      <c r="B993" s="204"/>
      <c r="C993" s="15"/>
      <c r="D993" s="189" t="s">
        <v>248</v>
      </c>
      <c r="E993" s="205" t="s">
        <v>3</v>
      </c>
      <c r="F993" s="206" t="s">
        <v>251</v>
      </c>
      <c r="G993" s="15"/>
      <c r="H993" s="207">
        <v>1130.931</v>
      </c>
      <c r="I993" s="208"/>
      <c r="J993" s="15"/>
      <c r="K993" s="15"/>
      <c r="L993" s="204"/>
      <c r="M993" s="209"/>
      <c r="N993" s="210"/>
      <c r="O993" s="210"/>
      <c r="P993" s="210"/>
      <c r="Q993" s="210"/>
      <c r="R993" s="210"/>
      <c r="S993" s="210"/>
      <c r="T993" s="211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T993" s="205" t="s">
        <v>248</v>
      </c>
      <c r="AU993" s="205" t="s">
        <v>86</v>
      </c>
      <c r="AV993" s="15" t="s">
        <v>246</v>
      </c>
      <c r="AW993" s="15" t="s">
        <v>33</v>
      </c>
      <c r="AX993" s="15" t="s">
        <v>80</v>
      </c>
      <c r="AY993" s="205" t="s">
        <v>239</v>
      </c>
    </row>
    <row r="994" s="2" customFormat="1" ht="16.5" customHeight="1">
      <c r="A994" s="39"/>
      <c r="B994" s="174"/>
      <c r="C994" s="212" t="s">
        <v>1459</v>
      </c>
      <c r="D994" s="212" t="s">
        <v>294</v>
      </c>
      <c r="E994" s="213" t="s">
        <v>1460</v>
      </c>
      <c r="F994" s="214" t="s">
        <v>1461</v>
      </c>
      <c r="G994" s="215" t="s">
        <v>279</v>
      </c>
      <c r="H994" s="216">
        <v>0.373</v>
      </c>
      <c r="I994" s="217"/>
      <c r="J994" s="218">
        <f>ROUND(I994*H994,2)</f>
        <v>0</v>
      </c>
      <c r="K994" s="214" t="s">
        <v>245</v>
      </c>
      <c r="L994" s="219"/>
      <c r="M994" s="220" t="s">
        <v>3</v>
      </c>
      <c r="N994" s="221" t="s">
        <v>45</v>
      </c>
      <c r="O994" s="73"/>
      <c r="P994" s="184">
        <f>O994*H994</f>
        <v>0</v>
      </c>
      <c r="Q994" s="184">
        <v>1</v>
      </c>
      <c r="R994" s="184">
        <f>Q994*H994</f>
        <v>0.373</v>
      </c>
      <c r="S994" s="184">
        <v>0</v>
      </c>
      <c r="T994" s="185">
        <f>S994*H994</f>
        <v>0</v>
      </c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R994" s="186" t="s">
        <v>542</v>
      </c>
      <c r="AT994" s="186" t="s">
        <v>294</v>
      </c>
      <c r="AU994" s="186" t="s">
        <v>86</v>
      </c>
      <c r="AY994" s="20" t="s">
        <v>239</v>
      </c>
      <c r="BE994" s="187">
        <f>IF(N994="základní",J994,0)</f>
        <v>0</v>
      </c>
      <c r="BF994" s="187">
        <f>IF(N994="snížená",J994,0)</f>
        <v>0</v>
      </c>
      <c r="BG994" s="187">
        <f>IF(N994="zákl. přenesená",J994,0)</f>
        <v>0</v>
      </c>
      <c r="BH994" s="187">
        <f>IF(N994="sníž. přenesená",J994,0)</f>
        <v>0</v>
      </c>
      <c r="BI994" s="187">
        <f>IF(N994="nulová",J994,0)</f>
        <v>0</v>
      </c>
      <c r="BJ994" s="20" t="s">
        <v>86</v>
      </c>
      <c r="BK994" s="187">
        <f>ROUND(I994*H994,2)</f>
        <v>0</v>
      </c>
      <c r="BL994" s="20" t="s">
        <v>377</v>
      </c>
      <c r="BM994" s="186" t="s">
        <v>1462</v>
      </c>
    </row>
    <row r="995" s="14" customFormat="1">
      <c r="A995" s="14"/>
      <c r="B995" s="196"/>
      <c r="C995" s="14"/>
      <c r="D995" s="189" t="s">
        <v>248</v>
      </c>
      <c r="E995" s="14"/>
      <c r="F995" s="198" t="s">
        <v>1463</v>
      </c>
      <c r="G995" s="14"/>
      <c r="H995" s="199">
        <v>0.373</v>
      </c>
      <c r="I995" s="200"/>
      <c r="J995" s="14"/>
      <c r="K995" s="14"/>
      <c r="L995" s="196"/>
      <c r="M995" s="201"/>
      <c r="N995" s="202"/>
      <c r="O995" s="202"/>
      <c r="P995" s="202"/>
      <c r="Q995" s="202"/>
      <c r="R995" s="202"/>
      <c r="S995" s="202"/>
      <c r="T995" s="203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197" t="s">
        <v>248</v>
      </c>
      <c r="AU995" s="197" t="s">
        <v>86</v>
      </c>
      <c r="AV995" s="14" t="s">
        <v>86</v>
      </c>
      <c r="AW995" s="14" t="s">
        <v>4</v>
      </c>
      <c r="AX995" s="14" t="s">
        <v>80</v>
      </c>
      <c r="AY995" s="197" t="s">
        <v>239</v>
      </c>
    </row>
    <row r="996" s="2" customFormat="1">
      <c r="A996" s="39"/>
      <c r="B996" s="174"/>
      <c r="C996" s="175" t="s">
        <v>1464</v>
      </c>
      <c r="D996" s="175" t="s">
        <v>241</v>
      </c>
      <c r="E996" s="176" t="s">
        <v>1465</v>
      </c>
      <c r="F996" s="177" t="s">
        <v>1466</v>
      </c>
      <c r="G996" s="178" t="s">
        <v>244</v>
      </c>
      <c r="H996" s="179">
        <v>436.44900000000001</v>
      </c>
      <c r="I996" s="180"/>
      <c r="J996" s="181">
        <f>ROUND(I996*H996,2)</f>
        <v>0</v>
      </c>
      <c r="K996" s="177" t="s">
        <v>245</v>
      </c>
      <c r="L996" s="40"/>
      <c r="M996" s="182" t="s">
        <v>3</v>
      </c>
      <c r="N996" s="183" t="s">
        <v>45</v>
      </c>
      <c r="O996" s="73"/>
      <c r="P996" s="184">
        <f>O996*H996</f>
        <v>0</v>
      </c>
      <c r="Q996" s="184">
        <v>0</v>
      </c>
      <c r="R996" s="184">
        <f>Q996*H996</f>
        <v>0</v>
      </c>
      <c r="S996" s="184">
        <v>0</v>
      </c>
      <c r="T996" s="185">
        <f>S996*H996</f>
        <v>0</v>
      </c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R996" s="186" t="s">
        <v>377</v>
      </c>
      <c r="AT996" s="186" t="s">
        <v>241</v>
      </c>
      <c r="AU996" s="186" t="s">
        <v>86</v>
      </c>
      <c r="AY996" s="20" t="s">
        <v>239</v>
      </c>
      <c r="BE996" s="187">
        <f>IF(N996="základní",J996,0)</f>
        <v>0</v>
      </c>
      <c r="BF996" s="187">
        <f>IF(N996="snížená",J996,0)</f>
        <v>0</v>
      </c>
      <c r="BG996" s="187">
        <f>IF(N996="zákl. přenesená",J996,0)</f>
        <v>0</v>
      </c>
      <c r="BH996" s="187">
        <f>IF(N996="sníž. přenesená",J996,0)</f>
        <v>0</v>
      </c>
      <c r="BI996" s="187">
        <f>IF(N996="nulová",J996,0)</f>
        <v>0</v>
      </c>
      <c r="BJ996" s="20" t="s">
        <v>86</v>
      </c>
      <c r="BK996" s="187">
        <f>ROUND(I996*H996,2)</f>
        <v>0</v>
      </c>
      <c r="BL996" s="20" t="s">
        <v>377</v>
      </c>
      <c r="BM996" s="186" t="s">
        <v>1467</v>
      </c>
    </row>
    <row r="997" s="13" customFormat="1">
      <c r="A997" s="13"/>
      <c r="B997" s="188"/>
      <c r="C997" s="13"/>
      <c r="D997" s="189" t="s">
        <v>248</v>
      </c>
      <c r="E997" s="190" t="s">
        <v>3</v>
      </c>
      <c r="F997" s="191" t="s">
        <v>1468</v>
      </c>
      <c r="G997" s="13"/>
      <c r="H997" s="190" t="s">
        <v>3</v>
      </c>
      <c r="I997" s="192"/>
      <c r="J997" s="13"/>
      <c r="K997" s="13"/>
      <c r="L997" s="188"/>
      <c r="M997" s="193"/>
      <c r="N997" s="194"/>
      <c r="O997" s="194"/>
      <c r="P997" s="194"/>
      <c r="Q997" s="194"/>
      <c r="R997" s="194"/>
      <c r="S997" s="194"/>
      <c r="T997" s="195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190" t="s">
        <v>248</v>
      </c>
      <c r="AU997" s="190" t="s">
        <v>86</v>
      </c>
      <c r="AV997" s="13" t="s">
        <v>80</v>
      </c>
      <c r="AW997" s="13" t="s">
        <v>33</v>
      </c>
      <c r="AX997" s="13" t="s">
        <v>73</v>
      </c>
      <c r="AY997" s="190" t="s">
        <v>239</v>
      </c>
    </row>
    <row r="998" s="14" customFormat="1">
      <c r="A998" s="14"/>
      <c r="B998" s="196"/>
      <c r="C998" s="14"/>
      <c r="D998" s="189" t="s">
        <v>248</v>
      </c>
      <c r="E998" s="197" t="s">
        <v>3</v>
      </c>
      <c r="F998" s="198" t="s">
        <v>1469</v>
      </c>
      <c r="G998" s="14"/>
      <c r="H998" s="199">
        <v>327.33600000000001</v>
      </c>
      <c r="I998" s="200"/>
      <c r="J998" s="14"/>
      <c r="K998" s="14"/>
      <c r="L998" s="196"/>
      <c r="M998" s="201"/>
      <c r="N998" s="202"/>
      <c r="O998" s="202"/>
      <c r="P998" s="202"/>
      <c r="Q998" s="202"/>
      <c r="R998" s="202"/>
      <c r="S998" s="202"/>
      <c r="T998" s="203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197" t="s">
        <v>248</v>
      </c>
      <c r="AU998" s="197" t="s">
        <v>86</v>
      </c>
      <c r="AV998" s="14" t="s">
        <v>86</v>
      </c>
      <c r="AW998" s="14" t="s">
        <v>33</v>
      </c>
      <c r="AX998" s="14" t="s">
        <v>73</v>
      </c>
      <c r="AY998" s="197" t="s">
        <v>239</v>
      </c>
    </row>
    <row r="999" s="16" customFormat="1">
      <c r="A999" s="16"/>
      <c r="B999" s="239"/>
      <c r="C999" s="16"/>
      <c r="D999" s="189" t="s">
        <v>248</v>
      </c>
      <c r="E999" s="240" t="s">
        <v>3</v>
      </c>
      <c r="F999" s="241" t="s">
        <v>695</v>
      </c>
      <c r="G999" s="16"/>
      <c r="H999" s="242">
        <v>327.33600000000001</v>
      </c>
      <c r="I999" s="243"/>
      <c r="J999" s="16"/>
      <c r="K999" s="16"/>
      <c r="L999" s="239"/>
      <c r="M999" s="244"/>
      <c r="N999" s="245"/>
      <c r="O999" s="245"/>
      <c r="P999" s="245"/>
      <c r="Q999" s="245"/>
      <c r="R999" s="245"/>
      <c r="S999" s="245"/>
      <c r="T999" s="24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T999" s="240" t="s">
        <v>248</v>
      </c>
      <c r="AU999" s="240" t="s">
        <v>86</v>
      </c>
      <c r="AV999" s="16" t="s">
        <v>117</v>
      </c>
      <c r="AW999" s="16" t="s">
        <v>33</v>
      </c>
      <c r="AX999" s="16" t="s">
        <v>73</v>
      </c>
      <c r="AY999" s="240" t="s">
        <v>239</v>
      </c>
    </row>
    <row r="1000" s="13" customFormat="1">
      <c r="A1000" s="13"/>
      <c r="B1000" s="188"/>
      <c r="C1000" s="13"/>
      <c r="D1000" s="189" t="s">
        <v>248</v>
      </c>
      <c r="E1000" s="190" t="s">
        <v>3</v>
      </c>
      <c r="F1000" s="191" t="s">
        <v>1470</v>
      </c>
      <c r="G1000" s="13"/>
      <c r="H1000" s="190" t="s">
        <v>3</v>
      </c>
      <c r="I1000" s="192"/>
      <c r="J1000" s="13"/>
      <c r="K1000" s="13"/>
      <c r="L1000" s="188"/>
      <c r="M1000" s="193"/>
      <c r="N1000" s="194"/>
      <c r="O1000" s="194"/>
      <c r="P1000" s="194"/>
      <c r="Q1000" s="194"/>
      <c r="R1000" s="194"/>
      <c r="S1000" s="194"/>
      <c r="T1000" s="195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0" t="s">
        <v>248</v>
      </c>
      <c r="AU1000" s="190" t="s">
        <v>86</v>
      </c>
      <c r="AV1000" s="13" t="s">
        <v>80</v>
      </c>
      <c r="AW1000" s="13" t="s">
        <v>33</v>
      </c>
      <c r="AX1000" s="13" t="s">
        <v>73</v>
      </c>
      <c r="AY1000" s="190" t="s">
        <v>239</v>
      </c>
    </row>
    <row r="1001" s="14" customFormat="1">
      <c r="A1001" s="14"/>
      <c r="B1001" s="196"/>
      <c r="C1001" s="14"/>
      <c r="D1001" s="189" t="s">
        <v>248</v>
      </c>
      <c r="E1001" s="197" t="s">
        <v>3</v>
      </c>
      <c r="F1001" s="198" t="s">
        <v>1471</v>
      </c>
      <c r="G1001" s="14"/>
      <c r="H1001" s="199">
        <v>32.802</v>
      </c>
      <c r="I1001" s="200"/>
      <c r="J1001" s="14"/>
      <c r="K1001" s="14"/>
      <c r="L1001" s="196"/>
      <c r="M1001" s="201"/>
      <c r="N1001" s="202"/>
      <c r="O1001" s="202"/>
      <c r="P1001" s="202"/>
      <c r="Q1001" s="202"/>
      <c r="R1001" s="202"/>
      <c r="S1001" s="202"/>
      <c r="T1001" s="203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197" t="s">
        <v>248</v>
      </c>
      <c r="AU1001" s="197" t="s">
        <v>86</v>
      </c>
      <c r="AV1001" s="14" t="s">
        <v>86</v>
      </c>
      <c r="AW1001" s="14" t="s">
        <v>33</v>
      </c>
      <c r="AX1001" s="14" t="s">
        <v>73</v>
      </c>
      <c r="AY1001" s="197" t="s">
        <v>239</v>
      </c>
    </row>
    <row r="1002" s="16" customFormat="1">
      <c r="A1002" s="16"/>
      <c r="B1002" s="239"/>
      <c r="C1002" s="16"/>
      <c r="D1002" s="189" t="s">
        <v>248</v>
      </c>
      <c r="E1002" s="240" t="s">
        <v>3</v>
      </c>
      <c r="F1002" s="241" t="s">
        <v>695</v>
      </c>
      <c r="G1002" s="16"/>
      <c r="H1002" s="242">
        <v>32.802</v>
      </c>
      <c r="I1002" s="243"/>
      <c r="J1002" s="16"/>
      <c r="K1002" s="16"/>
      <c r="L1002" s="239"/>
      <c r="M1002" s="244"/>
      <c r="N1002" s="245"/>
      <c r="O1002" s="245"/>
      <c r="P1002" s="245"/>
      <c r="Q1002" s="245"/>
      <c r="R1002" s="245"/>
      <c r="S1002" s="245"/>
      <c r="T1002" s="24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T1002" s="240" t="s">
        <v>248</v>
      </c>
      <c r="AU1002" s="240" t="s">
        <v>86</v>
      </c>
      <c r="AV1002" s="16" t="s">
        <v>117</v>
      </c>
      <c r="AW1002" s="16" t="s">
        <v>33</v>
      </c>
      <c r="AX1002" s="16" t="s">
        <v>73</v>
      </c>
      <c r="AY1002" s="240" t="s">
        <v>239</v>
      </c>
    </row>
    <row r="1003" s="13" customFormat="1">
      <c r="A1003" s="13"/>
      <c r="B1003" s="188"/>
      <c r="C1003" s="13"/>
      <c r="D1003" s="189" t="s">
        <v>248</v>
      </c>
      <c r="E1003" s="190" t="s">
        <v>3</v>
      </c>
      <c r="F1003" s="191" t="s">
        <v>1472</v>
      </c>
      <c r="G1003" s="13"/>
      <c r="H1003" s="190" t="s">
        <v>3</v>
      </c>
      <c r="I1003" s="192"/>
      <c r="J1003" s="13"/>
      <c r="K1003" s="13"/>
      <c r="L1003" s="188"/>
      <c r="M1003" s="193"/>
      <c r="N1003" s="194"/>
      <c r="O1003" s="194"/>
      <c r="P1003" s="194"/>
      <c r="Q1003" s="194"/>
      <c r="R1003" s="194"/>
      <c r="S1003" s="194"/>
      <c r="T1003" s="195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190" t="s">
        <v>248</v>
      </c>
      <c r="AU1003" s="190" t="s">
        <v>86</v>
      </c>
      <c r="AV1003" s="13" t="s">
        <v>80</v>
      </c>
      <c r="AW1003" s="13" t="s">
        <v>33</v>
      </c>
      <c r="AX1003" s="13" t="s">
        <v>73</v>
      </c>
      <c r="AY1003" s="190" t="s">
        <v>239</v>
      </c>
    </row>
    <row r="1004" s="14" customFormat="1">
      <c r="A1004" s="14"/>
      <c r="B1004" s="196"/>
      <c r="C1004" s="14"/>
      <c r="D1004" s="189" t="s">
        <v>248</v>
      </c>
      <c r="E1004" s="197" t="s">
        <v>3</v>
      </c>
      <c r="F1004" s="198" t="s">
        <v>1473</v>
      </c>
      <c r="G1004" s="14"/>
      <c r="H1004" s="199">
        <v>47.343000000000004</v>
      </c>
      <c r="I1004" s="200"/>
      <c r="J1004" s="14"/>
      <c r="K1004" s="14"/>
      <c r="L1004" s="196"/>
      <c r="M1004" s="201"/>
      <c r="N1004" s="202"/>
      <c r="O1004" s="202"/>
      <c r="P1004" s="202"/>
      <c r="Q1004" s="202"/>
      <c r="R1004" s="202"/>
      <c r="S1004" s="202"/>
      <c r="T1004" s="203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197" t="s">
        <v>248</v>
      </c>
      <c r="AU1004" s="197" t="s">
        <v>86</v>
      </c>
      <c r="AV1004" s="14" t="s">
        <v>86</v>
      </c>
      <c r="AW1004" s="14" t="s">
        <v>33</v>
      </c>
      <c r="AX1004" s="14" t="s">
        <v>73</v>
      </c>
      <c r="AY1004" s="197" t="s">
        <v>239</v>
      </c>
    </row>
    <row r="1005" s="14" customFormat="1">
      <c r="A1005" s="14"/>
      <c r="B1005" s="196"/>
      <c r="C1005" s="14"/>
      <c r="D1005" s="189" t="s">
        <v>248</v>
      </c>
      <c r="E1005" s="197" t="s">
        <v>3</v>
      </c>
      <c r="F1005" s="198" t="s">
        <v>1474</v>
      </c>
      <c r="G1005" s="14"/>
      <c r="H1005" s="199">
        <v>28.968</v>
      </c>
      <c r="I1005" s="200"/>
      <c r="J1005" s="14"/>
      <c r="K1005" s="14"/>
      <c r="L1005" s="196"/>
      <c r="M1005" s="201"/>
      <c r="N1005" s="202"/>
      <c r="O1005" s="202"/>
      <c r="P1005" s="202"/>
      <c r="Q1005" s="202"/>
      <c r="R1005" s="202"/>
      <c r="S1005" s="202"/>
      <c r="T1005" s="203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197" t="s">
        <v>248</v>
      </c>
      <c r="AU1005" s="197" t="s">
        <v>86</v>
      </c>
      <c r="AV1005" s="14" t="s">
        <v>86</v>
      </c>
      <c r="AW1005" s="14" t="s">
        <v>33</v>
      </c>
      <c r="AX1005" s="14" t="s">
        <v>73</v>
      </c>
      <c r="AY1005" s="197" t="s">
        <v>239</v>
      </c>
    </row>
    <row r="1006" s="16" customFormat="1">
      <c r="A1006" s="16"/>
      <c r="B1006" s="239"/>
      <c r="C1006" s="16"/>
      <c r="D1006" s="189" t="s">
        <v>248</v>
      </c>
      <c r="E1006" s="240" t="s">
        <v>3</v>
      </c>
      <c r="F1006" s="241" t="s">
        <v>695</v>
      </c>
      <c r="G1006" s="16"/>
      <c r="H1006" s="242">
        <v>76.311000000000007</v>
      </c>
      <c r="I1006" s="243"/>
      <c r="J1006" s="16"/>
      <c r="K1006" s="16"/>
      <c r="L1006" s="239"/>
      <c r="M1006" s="244"/>
      <c r="N1006" s="245"/>
      <c r="O1006" s="245"/>
      <c r="P1006" s="245"/>
      <c r="Q1006" s="245"/>
      <c r="R1006" s="245"/>
      <c r="S1006" s="245"/>
      <c r="T1006" s="24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T1006" s="240" t="s">
        <v>248</v>
      </c>
      <c r="AU1006" s="240" t="s">
        <v>86</v>
      </c>
      <c r="AV1006" s="16" t="s">
        <v>117</v>
      </c>
      <c r="AW1006" s="16" t="s">
        <v>33</v>
      </c>
      <c r="AX1006" s="16" t="s">
        <v>73</v>
      </c>
      <c r="AY1006" s="240" t="s">
        <v>239</v>
      </c>
    </row>
    <row r="1007" s="15" customFormat="1">
      <c r="A1007" s="15"/>
      <c r="B1007" s="204"/>
      <c r="C1007" s="15"/>
      <c r="D1007" s="189" t="s">
        <v>248</v>
      </c>
      <c r="E1007" s="205" t="s">
        <v>3</v>
      </c>
      <c r="F1007" s="206" t="s">
        <v>251</v>
      </c>
      <c r="G1007" s="15"/>
      <c r="H1007" s="207">
        <v>436.44900000000001</v>
      </c>
      <c r="I1007" s="208"/>
      <c r="J1007" s="15"/>
      <c r="K1007" s="15"/>
      <c r="L1007" s="204"/>
      <c r="M1007" s="209"/>
      <c r="N1007" s="210"/>
      <c r="O1007" s="210"/>
      <c r="P1007" s="210"/>
      <c r="Q1007" s="210"/>
      <c r="R1007" s="210"/>
      <c r="S1007" s="210"/>
      <c r="T1007" s="211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T1007" s="205" t="s">
        <v>248</v>
      </c>
      <c r="AU1007" s="205" t="s">
        <v>86</v>
      </c>
      <c r="AV1007" s="15" t="s">
        <v>246</v>
      </c>
      <c r="AW1007" s="15" t="s">
        <v>33</v>
      </c>
      <c r="AX1007" s="15" t="s">
        <v>80</v>
      </c>
      <c r="AY1007" s="205" t="s">
        <v>239</v>
      </c>
    </row>
    <row r="1008" s="2" customFormat="1" ht="16.5" customHeight="1">
      <c r="A1008" s="39"/>
      <c r="B1008" s="174"/>
      <c r="C1008" s="212" t="s">
        <v>1475</v>
      </c>
      <c r="D1008" s="212" t="s">
        <v>294</v>
      </c>
      <c r="E1008" s="213" t="s">
        <v>1460</v>
      </c>
      <c r="F1008" s="214" t="s">
        <v>1461</v>
      </c>
      <c r="G1008" s="215" t="s">
        <v>279</v>
      </c>
      <c r="H1008" s="216">
        <v>0.14799999999999999</v>
      </c>
      <c r="I1008" s="217"/>
      <c r="J1008" s="218">
        <f>ROUND(I1008*H1008,2)</f>
        <v>0</v>
      </c>
      <c r="K1008" s="214" t="s">
        <v>245</v>
      </c>
      <c r="L1008" s="219"/>
      <c r="M1008" s="220" t="s">
        <v>3</v>
      </c>
      <c r="N1008" s="221" t="s">
        <v>45</v>
      </c>
      <c r="O1008" s="73"/>
      <c r="P1008" s="184">
        <f>O1008*H1008</f>
        <v>0</v>
      </c>
      <c r="Q1008" s="184">
        <v>1</v>
      </c>
      <c r="R1008" s="184">
        <f>Q1008*H1008</f>
        <v>0.14799999999999999</v>
      </c>
      <c r="S1008" s="184">
        <v>0</v>
      </c>
      <c r="T1008" s="185">
        <f>S1008*H1008</f>
        <v>0</v>
      </c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R1008" s="186" t="s">
        <v>542</v>
      </c>
      <c r="AT1008" s="186" t="s">
        <v>294</v>
      </c>
      <c r="AU1008" s="186" t="s">
        <v>86</v>
      </c>
      <c r="AY1008" s="20" t="s">
        <v>239</v>
      </c>
      <c r="BE1008" s="187">
        <f>IF(N1008="základní",J1008,0)</f>
        <v>0</v>
      </c>
      <c r="BF1008" s="187">
        <f>IF(N1008="snížená",J1008,0)</f>
        <v>0</v>
      </c>
      <c r="BG1008" s="187">
        <f>IF(N1008="zákl. přenesená",J1008,0)</f>
        <v>0</v>
      </c>
      <c r="BH1008" s="187">
        <f>IF(N1008="sníž. přenesená",J1008,0)</f>
        <v>0</v>
      </c>
      <c r="BI1008" s="187">
        <f>IF(N1008="nulová",J1008,0)</f>
        <v>0</v>
      </c>
      <c r="BJ1008" s="20" t="s">
        <v>86</v>
      </c>
      <c r="BK1008" s="187">
        <f>ROUND(I1008*H1008,2)</f>
        <v>0</v>
      </c>
      <c r="BL1008" s="20" t="s">
        <v>377</v>
      </c>
      <c r="BM1008" s="186" t="s">
        <v>1476</v>
      </c>
    </row>
    <row r="1009" s="14" customFormat="1">
      <c r="A1009" s="14"/>
      <c r="B1009" s="196"/>
      <c r="C1009" s="14"/>
      <c r="D1009" s="189" t="s">
        <v>248</v>
      </c>
      <c r="E1009" s="14"/>
      <c r="F1009" s="198" t="s">
        <v>1477</v>
      </c>
      <c r="G1009" s="14"/>
      <c r="H1009" s="199">
        <v>0.14799999999999999</v>
      </c>
      <c r="I1009" s="200"/>
      <c r="J1009" s="14"/>
      <c r="K1009" s="14"/>
      <c r="L1009" s="196"/>
      <c r="M1009" s="201"/>
      <c r="N1009" s="202"/>
      <c r="O1009" s="202"/>
      <c r="P1009" s="202"/>
      <c r="Q1009" s="202"/>
      <c r="R1009" s="202"/>
      <c r="S1009" s="202"/>
      <c r="T1009" s="203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197" t="s">
        <v>248</v>
      </c>
      <c r="AU1009" s="197" t="s">
        <v>86</v>
      </c>
      <c r="AV1009" s="14" t="s">
        <v>86</v>
      </c>
      <c r="AW1009" s="14" t="s">
        <v>4</v>
      </c>
      <c r="AX1009" s="14" t="s">
        <v>80</v>
      </c>
      <c r="AY1009" s="197" t="s">
        <v>239</v>
      </c>
    </row>
    <row r="1010" s="2" customFormat="1">
      <c r="A1010" s="39"/>
      <c r="B1010" s="174"/>
      <c r="C1010" s="175" t="s">
        <v>1478</v>
      </c>
      <c r="D1010" s="175" t="s">
        <v>241</v>
      </c>
      <c r="E1010" s="176" t="s">
        <v>1479</v>
      </c>
      <c r="F1010" s="177" t="s">
        <v>1480</v>
      </c>
      <c r="G1010" s="178" t="s">
        <v>244</v>
      </c>
      <c r="H1010" s="179">
        <v>1130.931</v>
      </c>
      <c r="I1010" s="180"/>
      <c r="J1010" s="181">
        <f>ROUND(I1010*H1010,2)</f>
        <v>0</v>
      </c>
      <c r="K1010" s="177" t="s">
        <v>245</v>
      </c>
      <c r="L1010" s="40"/>
      <c r="M1010" s="182" t="s">
        <v>3</v>
      </c>
      <c r="N1010" s="183" t="s">
        <v>45</v>
      </c>
      <c r="O1010" s="73"/>
      <c r="P1010" s="184">
        <f>O1010*H1010</f>
        <v>0</v>
      </c>
      <c r="Q1010" s="184">
        <v>0.00040000000000000002</v>
      </c>
      <c r="R1010" s="184">
        <f>Q1010*H1010</f>
        <v>0.45237240000000006</v>
      </c>
      <c r="S1010" s="184">
        <v>0</v>
      </c>
      <c r="T1010" s="185">
        <f>S1010*H1010</f>
        <v>0</v>
      </c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R1010" s="186" t="s">
        <v>377</v>
      </c>
      <c r="AT1010" s="186" t="s">
        <v>241</v>
      </c>
      <c r="AU1010" s="186" t="s">
        <v>86</v>
      </c>
      <c r="AY1010" s="20" t="s">
        <v>239</v>
      </c>
      <c r="BE1010" s="187">
        <f>IF(N1010="základní",J1010,0)</f>
        <v>0</v>
      </c>
      <c r="BF1010" s="187">
        <f>IF(N1010="snížená",J1010,0)</f>
        <v>0</v>
      </c>
      <c r="BG1010" s="187">
        <f>IF(N1010="zákl. přenesená",J1010,0)</f>
        <v>0</v>
      </c>
      <c r="BH1010" s="187">
        <f>IF(N1010="sníž. přenesená",J1010,0)</f>
        <v>0</v>
      </c>
      <c r="BI1010" s="187">
        <f>IF(N1010="nulová",J1010,0)</f>
        <v>0</v>
      </c>
      <c r="BJ1010" s="20" t="s">
        <v>86</v>
      </c>
      <c r="BK1010" s="187">
        <f>ROUND(I1010*H1010,2)</f>
        <v>0</v>
      </c>
      <c r="BL1010" s="20" t="s">
        <v>377</v>
      </c>
      <c r="BM1010" s="186" t="s">
        <v>1481</v>
      </c>
    </row>
    <row r="1011" s="14" customFormat="1">
      <c r="A1011" s="14"/>
      <c r="B1011" s="196"/>
      <c r="C1011" s="14"/>
      <c r="D1011" s="189" t="s">
        <v>248</v>
      </c>
      <c r="E1011" s="197" t="s">
        <v>3</v>
      </c>
      <c r="F1011" s="198" t="s">
        <v>628</v>
      </c>
      <c r="G1011" s="14"/>
      <c r="H1011" s="199">
        <v>778.32100000000003</v>
      </c>
      <c r="I1011" s="200"/>
      <c r="J1011" s="14"/>
      <c r="K1011" s="14"/>
      <c r="L1011" s="196"/>
      <c r="M1011" s="201"/>
      <c r="N1011" s="202"/>
      <c r="O1011" s="202"/>
      <c r="P1011" s="202"/>
      <c r="Q1011" s="202"/>
      <c r="R1011" s="202"/>
      <c r="S1011" s="202"/>
      <c r="T1011" s="203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197" t="s">
        <v>248</v>
      </c>
      <c r="AU1011" s="197" t="s">
        <v>86</v>
      </c>
      <c r="AV1011" s="14" t="s">
        <v>86</v>
      </c>
      <c r="AW1011" s="14" t="s">
        <v>33</v>
      </c>
      <c r="AX1011" s="14" t="s">
        <v>73</v>
      </c>
      <c r="AY1011" s="197" t="s">
        <v>239</v>
      </c>
    </row>
    <row r="1012" s="14" customFormat="1">
      <c r="A1012" s="14"/>
      <c r="B1012" s="196"/>
      <c r="C1012" s="14"/>
      <c r="D1012" s="189" t="s">
        <v>248</v>
      </c>
      <c r="E1012" s="197" t="s">
        <v>3</v>
      </c>
      <c r="F1012" s="198" t="s">
        <v>611</v>
      </c>
      <c r="G1012" s="14"/>
      <c r="H1012" s="199">
        <v>352.61000000000001</v>
      </c>
      <c r="I1012" s="200"/>
      <c r="J1012" s="14"/>
      <c r="K1012" s="14"/>
      <c r="L1012" s="196"/>
      <c r="M1012" s="201"/>
      <c r="N1012" s="202"/>
      <c r="O1012" s="202"/>
      <c r="P1012" s="202"/>
      <c r="Q1012" s="202"/>
      <c r="R1012" s="202"/>
      <c r="S1012" s="202"/>
      <c r="T1012" s="203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197" t="s">
        <v>248</v>
      </c>
      <c r="AU1012" s="197" t="s">
        <v>86</v>
      </c>
      <c r="AV1012" s="14" t="s">
        <v>86</v>
      </c>
      <c r="AW1012" s="14" t="s">
        <v>33</v>
      </c>
      <c r="AX1012" s="14" t="s">
        <v>73</v>
      </c>
      <c r="AY1012" s="197" t="s">
        <v>239</v>
      </c>
    </row>
    <row r="1013" s="15" customFormat="1">
      <c r="A1013" s="15"/>
      <c r="B1013" s="204"/>
      <c r="C1013" s="15"/>
      <c r="D1013" s="189" t="s">
        <v>248</v>
      </c>
      <c r="E1013" s="205" t="s">
        <v>3</v>
      </c>
      <c r="F1013" s="206" t="s">
        <v>251</v>
      </c>
      <c r="G1013" s="15"/>
      <c r="H1013" s="207">
        <v>1130.931</v>
      </c>
      <c r="I1013" s="208"/>
      <c r="J1013" s="15"/>
      <c r="K1013" s="15"/>
      <c r="L1013" s="204"/>
      <c r="M1013" s="209"/>
      <c r="N1013" s="210"/>
      <c r="O1013" s="210"/>
      <c r="P1013" s="210"/>
      <c r="Q1013" s="210"/>
      <c r="R1013" s="210"/>
      <c r="S1013" s="210"/>
      <c r="T1013" s="211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T1013" s="205" t="s">
        <v>248</v>
      </c>
      <c r="AU1013" s="205" t="s">
        <v>86</v>
      </c>
      <c r="AV1013" s="15" t="s">
        <v>246</v>
      </c>
      <c r="AW1013" s="15" t="s">
        <v>33</v>
      </c>
      <c r="AX1013" s="15" t="s">
        <v>80</v>
      </c>
      <c r="AY1013" s="205" t="s">
        <v>239</v>
      </c>
    </row>
    <row r="1014" s="2" customFormat="1">
      <c r="A1014" s="39"/>
      <c r="B1014" s="174"/>
      <c r="C1014" s="212" t="s">
        <v>1482</v>
      </c>
      <c r="D1014" s="212" t="s">
        <v>294</v>
      </c>
      <c r="E1014" s="213" t="s">
        <v>1483</v>
      </c>
      <c r="F1014" s="214" t="s">
        <v>1484</v>
      </c>
      <c r="G1014" s="215" t="s">
        <v>244</v>
      </c>
      <c r="H1014" s="216">
        <v>1318.0999999999999</v>
      </c>
      <c r="I1014" s="217"/>
      <c r="J1014" s="218">
        <f>ROUND(I1014*H1014,2)</f>
        <v>0</v>
      </c>
      <c r="K1014" s="214" t="s">
        <v>245</v>
      </c>
      <c r="L1014" s="219"/>
      <c r="M1014" s="220" t="s">
        <v>3</v>
      </c>
      <c r="N1014" s="221" t="s">
        <v>45</v>
      </c>
      <c r="O1014" s="73"/>
      <c r="P1014" s="184">
        <f>O1014*H1014</f>
        <v>0</v>
      </c>
      <c r="Q1014" s="184">
        <v>0.0064000000000000003</v>
      </c>
      <c r="R1014" s="184">
        <f>Q1014*H1014</f>
        <v>8.4358400000000007</v>
      </c>
      <c r="S1014" s="184">
        <v>0</v>
      </c>
      <c r="T1014" s="185">
        <f>S1014*H1014</f>
        <v>0</v>
      </c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R1014" s="186" t="s">
        <v>542</v>
      </c>
      <c r="AT1014" s="186" t="s">
        <v>294</v>
      </c>
      <c r="AU1014" s="186" t="s">
        <v>86</v>
      </c>
      <c r="AY1014" s="20" t="s">
        <v>239</v>
      </c>
      <c r="BE1014" s="187">
        <f>IF(N1014="základní",J1014,0)</f>
        <v>0</v>
      </c>
      <c r="BF1014" s="187">
        <f>IF(N1014="snížená",J1014,0)</f>
        <v>0</v>
      </c>
      <c r="BG1014" s="187">
        <f>IF(N1014="zákl. přenesená",J1014,0)</f>
        <v>0</v>
      </c>
      <c r="BH1014" s="187">
        <f>IF(N1014="sníž. přenesená",J1014,0)</f>
        <v>0</v>
      </c>
      <c r="BI1014" s="187">
        <f>IF(N1014="nulová",J1014,0)</f>
        <v>0</v>
      </c>
      <c r="BJ1014" s="20" t="s">
        <v>86</v>
      </c>
      <c r="BK1014" s="187">
        <f>ROUND(I1014*H1014,2)</f>
        <v>0</v>
      </c>
      <c r="BL1014" s="20" t="s">
        <v>377</v>
      </c>
      <c r="BM1014" s="186" t="s">
        <v>1485</v>
      </c>
    </row>
    <row r="1015" s="14" customFormat="1">
      <c r="A1015" s="14"/>
      <c r="B1015" s="196"/>
      <c r="C1015" s="14"/>
      <c r="D1015" s="189" t="s">
        <v>248</v>
      </c>
      <c r="E1015" s="14"/>
      <c r="F1015" s="198" t="s">
        <v>1486</v>
      </c>
      <c r="G1015" s="14"/>
      <c r="H1015" s="199">
        <v>1318.0999999999999</v>
      </c>
      <c r="I1015" s="200"/>
      <c r="J1015" s="14"/>
      <c r="K1015" s="14"/>
      <c r="L1015" s="196"/>
      <c r="M1015" s="201"/>
      <c r="N1015" s="202"/>
      <c r="O1015" s="202"/>
      <c r="P1015" s="202"/>
      <c r="Q1015" s="202"/>
      <c r="R1015" s="202"/>
      <c r="S1015" s="202"/>
      <c r="T1015" s="203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197" t="s">
        <v>248</v>
      </c>
      <c r="AU1015" s="197" t="s">
        <v>86</v>
      </c>
      <c r="AV1015" s="14" t="s">
        <v>86</v>
      </c>
      <c r="AW1015" s="14" t="s">
        <v>4</v>
      </c>
      <c r="AX1015" s="14" t="s">
        <v>80</v>
      </c>
      <c r="AY1015" s="197" t="s">
        <v>239</v>
      </c>
    </row>
    <row r="1016" s="2" customFormat="1" ht="33" customHeight="1">
      <c r="A1016" s="39"/>
      <c r="B1016" s="174"/>
      <c r="C1016" s="175" t="s">
        <v>1487</v>
      </c>
      <c r="D1016" s="175" t="s">
        <v>241</v>
      </c>
      <c r="E1016" s="176" t="s">
        <v>1488</v>
      </c>
      <c r="F1016" s="177" t="s">
        <v>1489</v>
      </c>
      <c r="G1016" s="178" t="s">
        <v>244</v>
      </c>
      <c r="H1016" s="179">
        <v>436.44900000000001</v>
      </c>
      <c r="I1016" s="180"/>
      <c r="J1016" s="181">
        <f>ROUND(I1016*H1016,2)</f>
        <v>0</v>
      </c>
      <c r="K1016" s="177" t="s">
        <v>245</v>
      </c>
      <c r="L1016" s="40"/>
      <c r="M1016" s="182" t="s">
        <v>3</v>
      </c>
      <c r="N1016" s="183" t="s">
        <v>45</v>
      </c>
      <c r="O1016" s="73"/>
      <c r="P1016" s="184">
        <f>O1016*H1016</f>
        <v>0</v>
      </c>
      <c r="Q1016" s="184">
        <v>0.00040000000000000002</v>
      </c>
      <c r="R1016" s="184">
        <f>Q1016*H1016</f>
        <v>0.1745796</v>
      </c>
      <c r="S1016" s="184">
        <v>0</v>
      </c>
      <c r="T1016" s="185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186" t="s">
        <v>377</v>
      </c>
      <c r="AT1016" s="186" t="s">
        <v>241</v>
      </c>
      <c r="AU1016" s="186" t="s">
        <v>86</v>
      </c>
      <c r="AY1016" s="20" t="s">
        <v>239</v>
      </c>
      <c r="BE1016" s="187">
        <f>IF(N1016="základní",J1016,0)</f>
        <v>0</v>
      </c>
      <c r="BF1016" s="187">
        <f>IF(N1016="snížená",J1016,0)</f>
        <v>0</v>
      </c>
      <c r="BG1016" s="187">
        <f>IF(N1016="zákl. přenesená",J1016,0)</f>
        <v>0</v>
      </c>
      <c r="BH1016" s="187">
        <f>IF(N1016="sníž. přenesená",J1016,0)</f>
        <v>0</v>
      </c>
      <c r="BI1016" s="187">
        <f>IF(N1016="nulová",J1016,0)</f>
        <v>0</v>
      </c>
      <c r="BJ1016" s="20" t="s">
        <v>86</v>
      </c>
      <c r="BK1016" s="187">
        <f>ROUND(I1016*H1016,2)</f>
        <v>0</v>
      </c>
      <c r="BL1016" s="20" t="s">
        <v>377</v>
      </c>
      <c r="BM1016" s="186" t="s">
        <v>1490</v>
      </c>
    </row>
    <row r="1017" s="13" customFormat="1">
      <c r="A1017" s="13"/>
      <c r="B1017" s="188"/>
      <c r="C1017" s="13"/>
      <c r="D1017" s="189" t="s">
        <v>248</v>
      </c>
      <c r="E1017" s="190" t="s">
        <v>3</v>
      </c>
      <c r="F1017" s="191" t="s">
        <v>1468</v>
      </c>
      <c r="G1017" s="13"/>
      <c r="H1017" s="190" t="s">
        <v>3</v>
      </c>
      <c r="I1017" s="192"/>
      <c r="J1017" s="13"/>
      <c r="K1017" s="13"/>
      <c r="L1017" s="188"/>
      <c r="M1017" s="193"/>
      <c r="N1017" s="194"/>
      <c r="O1017" s="194"/>
      <c r="P1017" s="194"/>
      <c r="Q1017" s="194"/>
      <c r="R1017" s="194"/>
      <c r="S1017" s="194"/>
      <c r="T1017" s="195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190" t="s">
        <v>248</v>
      </c>
      <c r="AU1017" s="190" t="s">
        <v>86</v>
      </c>
      <c r="AV1017" s="13" t="s">
        <v>80</v>
      </c>
      <c r="AW1017" s="13" t="s">
        <v>33</v>
      </c>
      <c r="AX1017" s="13" t="s">
        <v>73</v>
      </c>
      <c r="AY1017" s="190" t="s">
        <v>239</v>
      </c>
    </row>
    <row r="1018" s="14" customFormat="1">
      <c r="A1018" s="14"/>
      <c r="B1018" s="196"/>
      <c r="C1018" s="14"/>
      <c r="D1018" s="189" t="s">
        <v>248</v>
      </c>
      <c r="E1018" s="197" t="s">
        <v>3</v>
      </c>
      <c r="F1018" s="198" t="s">
        <v>1469</v>
      </c>
      <c r="G1018" s="14"/>
      <c r="H1018" s="199">
        <v>327.33600000000001</v>
      </c>
      <c r="I1018" s="200"/>
      <c r="J1018" s="14"/>
      <c r="K1018" s="14"/>
      <c r="L1018" s="196"/>
      <c r="M1018" s="201"/>
      <c r="N1018" s="202"/>
      <c r="O1018" s="202"/>
      <c r="P1018" s="202"/>
      <c r="Q1018" s="202"/>
      <c r="R1018" s="202"/>
      <c r="S1018" s="202"/>
      <c r="T1018" s="203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197" t="s">
        <v>248</v>
      </c>
      <c r="AU1018" s="197" t="s">
        <v>86</v>
      </c>
      <c r="AV1018" s="14" t="s">
        <v>86</v>
      </c>
      <c r="AW1018" s="14" t="s">
        <v>33</v>
      </c>
      <c r="AX1018" s="14" t="s">
        <v>73</v>
      </c>
      <c r="AY1018" s="197" t="s">
        <v>239</v>
      </c>
    </row>
    <row r="1019" s="16" customFormat="1">
      <c r="A1019" s="16"/>
      <c r="B1019" s="239"/>
      <c r="C1019" s="16"/>
      <c r="D1019" s="189" t="s">
        <v>248</v>
      </c>
      <c r="E1019" s="240" t="s">
        <v>3</v>
      </c>
      <c r="F1019" s="241" t="s">
        <v>695</v>
      </c>
      <c r="G1019" s="16"/>
      <c r="H1019" s="242">
        <v>327.33600000000001</v>
      </c>
      <c r="I1019" s="243"/>
      <c r="J1019" s="16"/>
      <c r="K1019" s="16"/>
      <c r="L1019" s="239"/>
      <c r="M1019" s="244"/>
      <c r="N1019" s="245"/>
      <c r="O1019" s="245"/>
      <c r="P1019" s="245"/>
      <c r="Q1019" s="245"/>
      <c r="R1019" s="245"/>
      <c r="S1019" s="245"/>
      <c r="T1019" s="24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T1019" s="240" t="s">
        <v>248</v>
      </c>
      <c r="AU1019" s="240" t="s">
        <v>86</v>
      </c>
      <c r="AV1019" s="16" t="s">
        <v>117</v>
      </c>
      <c r="AW1019" s="16" t="s">
        <v>33</v>
      </c>
      <c r="AX1019" s="16" t="s">
        <v>73</v>
      </c>
      <c r="AY1019" s="240" t="s">
        <v>239</v>
      </c>
    </row>
    <row r="1020" s="13" customFormat="1">
      <c r="A1020" s="13"/>
      <c r="B1020" s="188"/>
      <c r="C1020" s="13"/>
      <c r="D1020" s="189" t="s">
        <v>248</v>
      </c>
      <c r="E1020" s="190" t="s">
        <v>3</v>
      </c>
      <c r="F1020" s="191" t="s">
        <v>1470</v>
      </c>
      <c r="G1020" s="13"/>
      <c r="H1020" s="190" t="s">
        <v>3</v>
      </c>
      <c r="I1020" s="192"/>
      <c r="J1020" s="13"/>
      <c r="K1020" s="13"/>
      <c r="L1020" s="188"/>
      <c r="M1020" s="193"/>
      <c r="N1020" s="194"/>
      <c r="O1020" s="194"/>
      <c r="P1020" s="194"/>
      <c r="Q1020" s="194"/>
      <c r="R1020" s="194"/>
      <c r="S1020" s="194"/>
      <c r="T1020" s="195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190" t="s">
        <v>248</v>
      </c>
      <c r="AU1020" s="190" t="s">
        <v>86</v>
      </c>
      <c r="AV1020" s="13" t="s">
        <v>80</v>
      </c>
      <c r="AW1020" s="13" t="s">
        <v>33</v>
      </c>
      <c r="AX1020" s="13" t="s">
        <v>73</v>
      </c>
      <c r="AY1020" s="190" t="s">
        <v>239</v>
      </c>
    </row>
    <row r="1021" s="14" customFormat="1">
      <c r="A1021" s="14"/>
      <c r="B1021" s="196"/>
      <c r="C1021" s="14"/>
      <c r="D1021" s="189" t="s">
        <v>248</v>
      </c>
      <c r="E1021" s="197" t="s">
        <v>3</v>
      </c>
      <c r="F1021" s="198" t="s">
        <v>1471</v>
      </c>
      <c r="G1021" s="14"/>
      <c r="H1021" s="199">
        <v>32.802</v>
      </c>
      <c r="I1021" s="200"/>
      <c r="J1021" s="14"/>
      <c r="K1021" s="14"/>
      <c r="L1021" s="196"/>
      <c r="M1021" s="201"/>
      <c r="N1021" s="202"/>
      <c r="O1021" s="202"/>
      <c r="P1021" s="202"/>
      <c r="Q1021" s="202"/>
      <c r="R1021" s="202"/>
      <c r="S1021" s="202"/>
      <c r="T1021" s="203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197" t="s">
        <v>248</v>
      </c>
      <c r="AU1021" s="197" t="s">
        <v>86</v>
      </c>
      <c r="AV1021" s="14" t="s">
        <v>86</v>
      </c>
      <c r="AW1021" s="14" t="s">
        <v>33</v>
      </c>
      <c r="AX1021" s="14" t="s">
        <v>73</v>
      </c>
      <c r="AY1021" s="197" t="s">
        <v>239</v>
      </c>
    </row>
    <row r="1022" s="16" customFormat="1">
      <c r="A1022" s="16"/>
      <c r="B1022" s="239"/>
      <c r="C1022" s="16"/>
      <c r="D1022" s="189" t="s">
        <v>248</v>
      </c>
      <c r="E1022" s="240" t="s">
        <v>3</v>
      </c>
      <c r="F1022" s="241" t="s">
        <v>695</v>
      </c>
      <c r="G1022" s="16"/>
      <c r="H1022" s="242">
        <v>32.802</v>
      </c>
      <c r="I1022" s="243"/>
      <c r="J1022" s="16"/>
      <c r="K1022" s="16"/>
      <c r="L1022" s="239"/>
      <c r="M1022" s="244"/>
      <c r="N1022" s="245"/>
      <c r="O1022" s="245"/>
      <c r="P1022" s="245"/>
      <c r="Q1022" s="245"/>
      <c r="R1022" s="245"/>
      <c r="S1022" s="245"/>
      <c r="T1022" s="24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T1022" s="240" t="s">
        <v>248</v>
      </c>
      <c r="AU1022" s="240" t="s">
        <v>86</v>
      </c>
      <c r="AV1022" s="16" t="s">
        <v>117</v>
      </c>
      <c r="AW1022" s="16" t="s">
        <v>33</v>
      </c>
      <c r="AX1022" s="16" t="s">
        <v>73</v>
      </c>
      <c r="AY1022" s="240" t="s">
        <v>239</v>
      </c>
    </row>
    <row r="1023" s="13" customFormat="1">
      <c r="A1023" s="13"/>
      <c r="B1023" s="188"/>
      <c r="C1023" s="13"/>
      <c r="D1023" s="189" t="s">
        <v>248</v>
      </c>
      <c r="E1023" s="190" t="s">
        <v>3</v>
      </c>
      <c r="F1023" s="191" t="s">
        <v>1472</v>
      </c>
      <c r="G1023" s="13"/>
      <c r="H1023" s="190" t="s">
        <v>3</v>
      </c>
      <c r="I1023" s="192"/>
      <c r="J1023" s="13"/>
      <c r="K1023" s="13"/>
      <c r="L1023" s="188"/>
      <c r="M1023" s="193"/>
      <c r="N1023" s="194"/>
      <c r="O1023" s="194"/>
      <c r="P1023" s="194"/>
      <c r="Q1023" s="194"/>
      <c r="R1023" s="194"/>
      <c r="S1023" s="194"/>
      <c r="T1023" s="195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190" t="s">
        <v>248</v>
      </c>
      <c r="AU1023" s="190" t="s">
        <v>86</v>
      </c>
      <c r="AV1023" s="13" t="s">
        <v>80</v>
      </c>
      <c r="AW1023" s="13" t="s">
        <v>33</v>
      </c>
      <c r="AX1023" s="13" t="s">
        <v>73</v>
      </c>
      <c r="AY1023" s="190" t="s">
        <v>239</v>
      </c>
    </row>
    <row r="1024" s="14" customFormat="1">
      <c r="A1024" s="14"/>
      <c r="B1024" s="196"/>
      <c r="C1024" s="14"/>
      <c r="D1024" s="189" t="s">
        <v>248</v>
      </c>
      <c r="E1024" s="197" t="s">
        <v>3</v>
      </c>
      <c r="F1024" s="198" t="s">
        <v>1473</v>
      </c>
      <c r="G1024" s="14"/>
      <c r="H1024" s="199">
        <v>47.343000000000004</v>
      </c>
      <c r="I1024" s="200"/>
      <c r="J1024" s="14"/>
      <c r="K1024" s="14"/>
      <c r="L1024" s="196"/>
      <c r="M1024" s="201"/>
      <c r="N1024" s="202"/>
      <c r="O1024" s="202"/>
      <c r="P1024" s="202"/>
      <c r="Q1024" s="202"/>
      <c r="R1024" s="202"/>
      <c r="S1024" s="202"/>
      <c r="T1024" s="203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197" t="s">
        <v>248</v>
      </c>
      <c r="AU1024" s="197" t="s">
        <v>86</v>
      </c>
      <c r="AV1024" s="14" t="s">
        <v>86</v>
      </c>
      <c r="AW1024" s="14" t="s">
        <v>33</v>
      </c>
      <c r="AX1024" s="14" t="s">
        <v>73</v>
      </c>
      <c r="AY1024" s="197" t="s">
        <v>239</v>
      </c>
    </row>
    <row r="1025" s="14" customFormat="1">
      <c r="A1025" s="14"/>
      <c r="B1025" s="196"/>
      <c r="C1025" s="14"/>
      <c r="D1025" s="189" t="s">
        <v>248</v>
      </c>
      <c r="E1025" s="197" t="s">
        <v>3</v>
      </c>
      <c r="F1025" s="198" t="s">
        <v>1474</v>
      </c>
      <c r="G1025" s="14"/>
      <c r="H1025" s="199">
        <v>28.968</v>
      </c>
      <c r="I1025" s="200"/>
      <c r="J1025" s="14"/>
      <c r="K1025" s="14"/>
      <c r="L1025" s="196"/>
      <c r="M1025" s="201"/>
      <c r="N1025" s="202"/>
      <c r="O1025" s="202"/>
      <c r="P1025" s="202"/>
      <c r="Q1025" s="202"/>
      <c r="R1025" s="202"/>
      <c r="S1025" s="202"/>
      <c r="T1025" s="203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197" t="s">
        <v>248</v>
      </c>
      <c r="AU1025" s="197" t="s">
        <v>86</v>
      </c>
      <c r="AV1025" s="14" t="s">
        <v>86</v>
      </c>
      <c r="AW1025" s="14" t="s">
        <v>33</v>
      </c>
      <c r="AX1025" s="14" t="s">
        <v>73</v>
      </c>
      <c r="AY1025" s="197" t="s">
        <v>239</v>
      </c>
    </row>
    <row r="1026" s="16" customFormat="1">
      <c r="A1026" s="16"/>
      <c r="B1026" s="239"/>
      <c r="C1026" s="16"/>
      <c r="D1026" s="189" t="s">
        <v>248</v>
      </c>
      <c r="E1026" s="240" t="s">
        <v>3</v>
      </c>
      <c r="F1026" s="241" t="s">
        <v>695</v>
      </c>
      <c r="G1026" s="16"/>
      <c r="H1026" s="242">
        <v>76.311000000000007</v>
      </c>
      <c r="I1026" s="243"/>
      <c r="J1026" s="16"/>
      <c r="K1026" s="16"/>
      <c r="L1026" s="239"/>
      <c r="M1026" s="244"/>
      <c r="N1026" s="245"/>
      <c r="O1026" s="245"/>
      <c r="P1026" s="245"/>
      <c r="Q1026" s="245"/>
      <c r="R1026" s="245"/>
      <c r="S1026" s="245"/>
      <c r="T1026" s="24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T1026" s="240" t="s">
        <v>248</v>
      </c>
      <c r="AU1026" s="240" t="s">
        <v>86</v>
      </c>
      <c r="AV1026" s="16" t="s">
        <v>117</v>
      </c>
      <c r="AW1026" s="16" t="s">
        <v>33</v>
      </c>
      <c r="AX1026" s="16" t="s">
        <v>73</v>
      </c>
      <c r="AY1026" s="240" t="s">
        <v>239</v>
      </c>
    </row>
    <row r="1027" s="15" customFormat="1">
      <c r="A1027" s="15"/>
      <c r="B1027" s="204"/>
      <c r="C1027" s="15"/>
      <c r="D1027" s="189" t="s">
        <v>248</v>
      </c>
      <c r="E1027" s="205" t="s">
        <v>3</v>
      </c>
      <c r="F1027" s="206" t="s">
        <v>251</v>
      </c>
      <c r="G1027" s="15"/>
      <c r="H1027" s="207">
        <v>436.44900000000001</v>
      </c>
      <c r="I1027" s="208"/>
      <c r="J1027" s="15"/>
      <c r="K1027" s="15"/>
      <c r="L1027" s="204"/>
      <c r="M1027" s="209"/>
      <c r="N1027" s="210"/>
      <c r="O1027" s="210"/>
      <c r="P1027" s="210"/>
      <c r="Q1027" s="210"/>
      <c r="R1027" s="210"/>
      <c r="S1027" s="210"/>
      <c r="T1027" s="211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T1027" s="205" t="s">
        <v>248</v>
      </c>
      <c r="AU1027" s="205" t="s">
        <v>86</v>
      </c>
      <c r="AV1027" s="15" t="s">
        <v>246</v>
      </c>
      <c r="AW1027" s="15" t="s">
        <v>33</v>
      </c>
      <c r="AX1027" s="15" t="s">
        <v>80</v>
      </c>
      <c r="AY1027" s="205" t="s">
        <v>239</v>
      </c>
    </row>
    <row r="1028" s="2" customFormat="1">
      <c r="A1028" s="39"/>
      <c r="B1028" s="174"/>
      <c r="C1028" s="212" t="s">
        <v>1491</v>
      </c>
      <c r="D1028" s="212" t="s">
        <v>294</v>
      </c>
      <c r="E1028" s="213" t="s">
        <v>1483</v>
      </c>
      <c r="F1028" s="214" t="s">
        <v>1484</v>
      </c>
      <c r="G1028" s="215" t="s">
        <v>244</v>
      </c>
      <c r="H1028" s="216">
        <v>532.904</v>
      </c>
      <c r="I1028" s="217"/>
      <c r="J1028" s="218">
        <f>ROUND(I1028*H1028,2)</f>
        <v>0</v>
      </c>
      <c r="K1028" s="214" t="s">
        <v>245</v>
      </c>
      <c r="L1028" s="219"/>
      <c r="M1028" s="220" t="s">
        <v>3</v>
      </c>
      <c r="N1028" s="221" t="s">
        <v>45</v>
      </c>
      <c r="O1028" s="73"/>
      <c r="P1028" s="184">
        <f>O1028*H1028</f>
        <v>0</v>
      </c>
      <c r="Q1028" s="184">
        <v>0.0064000000000000003</v>
      </c>
      <c r="R1028" s="184">
        <f>Q1028*H1028</f>
        <v>3.4105856000000001</v>
      </c>
      <c r="S1028" s="184">
        <v>0</v>
      </c>
      <c r="T1028" s="185">
        <f>S1028*H1028</f>
        <v>0</v>
      </c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R1028" s="186" t="s">
        <v>542</v>
      </c>
      <c r="AT1028" s="186" t="s">
        <v>294</v>
      </c>
      <c r="AU1028" s="186" t="s">
        <v>86</v>
      </c>
      <c r="AY1028" s="20" t="s">
        <v>239</v>
      </c>
      <c r="BE1028" s="187">
        <f>IF(N1028="základní",J1028,0)</f>
        <v>0</v>
      </c>
      <c r="BF1028" s="187">
        <f>IF(N1028="snížená",J1028,0)</f>
        <v>0</v>
      </c>
      <c r="BG1028" s="187">
        <f>IF(N1028="zákl. přenesená",J1028,0)</f>
        <v>0</v>
      </c>
      <c r="BH1028" s="187">
        <f>IF(N1028="sníž. přenesená",J1028,0)</f>
        <v>0</v>
      </c>
      <c r="BI1028" s="187">
        <f>IF(N1028="nulová",J1028,0)</f>
        <v>0</v>
      </c>
      <c r="BJ1028" s="20" t="s">
        <v>86</v>
      </c>
      <c r="BK1028" s="187">
        <f>ROUND(I1028*H1028,2)</f>
        <v>0</v>
      </c>
      <c r="BL1028" s="20" t="s">
        <v>377</v>
      </c>
      <c r="BM1028" s="186" t="s">
        <v>1492</v>
      </c>
    </row>
    <row r="1029" s="14" customFormat="1">
      <c r="A1029" s="14"/>
      <c r="B1029" s="196"/>
      <c r="C1029" s="14"/>
      <c r="D1029" s="189" t="s">
        <v>248</v>
      </c>
      <c r="E1029" s="14"/>
      <c r="F1029" s="198" t="s">
        <v>1493</v>
      </c>
      <c r="G1029" s="14"/>
      <c r="H1029" s="199">
        <v>532.904</v>
      </c>
      <c r="I1029" s="200"/>
      <c r="J1029" s="14"/>
      <c r="K1029" s="14"/>
      <c r="L1029" s="196"/>
      <c r="M1029" s="201"/>
      <c r="N1029" s="202"/>
      <c r="O1029" s="202"/>
      <c r="P1029" s="202"/>
      <c r="Q1029" s="202"/>
      <c r="R1029" s="202"/>
      <c r="S1029" s="202"/>
      <c r="T1029" s="203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197" t="s">
        <v>248</v>
      </c>
      <c r="AU1029" s="197" t="s">
        <v>86</v>
      </c>
      <c r="AV1029" s="14" t="s">
        <v>86</v>
      </c>
      <c r="AW1029" s="14" t="s">
        <v>4</v>
      </c>
      <c r="AX1029" s="14" t="s">
        <v>80</v>
      </c>
      <c r="AY1029" s="197" t="s">
        <v>239</v>
      </c>
    </row>
    <row r="1030" s="2" customFormat="1">
      <c r="A1030" s="39"/>
      <c r="B1030" s="174"/>
      <c r="C1030" s="175" t="s">
        <v>1494</v>
      </c>
      <c r="D1030" s="175" t="s">
        <v>241</v>
      </c>
      <c r="E1030" s="176" t="s">
        <v>1495</v>
      </c>
      <c r="F1030" s="177" t="s">
        <v>1496</v>
      </c>
      <c r="G1030" s="178" t="s">
        <v>244</v>
      </c>
      <c r="H1030" s="179">
        <v>2261.8620000000001</v>
      </c>
      <c r="I1030" s="180"/>
      <c r="J1030" s="181">
        <f>ROUND(I1030*H1030,2)</f>
        <v>0</v>
      </c>
      <c r="K1030" s="177" t="s">
        <v>245</v>
      </c>
      <c r="L1030" s="40"/>
      <c r="M1030" s="182" t="s">
        <v>3</v>
      </c>
      <c r="N1030" s="183" t="s">
        <v>45</v>
      </c>
      <c r="O1030" s="73"/>
      <c r="P1030" s="184">
        <f>O1030*H1030</f>
        <v>0</v>
      </c>
      <c r="Q1030" s="184">
        <v>0</v>
      </c>
      <c r="R1030" s="184">
        <f>Q1030*H1030</f>
        <v>0</v>
      </c>
      <c r="S1030" s="184">
        <v>0</v>
      </c>
      <c r="T1030" s="185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186" t="s">
        <v>377</v>
      </c>
      <c r="AT1030" s="186" t="s">
        <v>241</v>
      </c>
      <c r="AU1030" s="186" t="s">
        <v>86</v>
      </c>
      <c r="AY1030" s="20" t="s">
        <v>239</v>
      </c>
      <c r="BE1030" s="187">
        <f>IF(N1030="základní",J1030,0)</f>
        <v>0</v>
      </c>
      <c r="BF1030" s="187">
        <f>IF(N1030="snížená",J1030,0)</f>
        <v>0</v>
      </c>
      <c r="BG1030" s="187">
        <f>IF(N1030="zákl. přenesená",J1030,0)</f>
        <v>0</v>
      </c>
      <c r="BH1030" s="187">
        <f>IF(N1030="sníž. přenesená",J1030,0)</f>
        <v>0</v>
      </c>
      <c r="BI1030" s="187">
        <f>IF(N1030="nulová",J1030,0)</f>
        <v>0</v>
      </c>
      <c r="BJ1030" s="20" t="s">
        <v>86</v>
      </c>
      <c r="BK1030" s="187">
        <f>ROUND(I1030*H1030,2)</f>
        <v>0</v>
      </c>
      <c r="BL1030" s="20" t="s">
        <v>377</v>
      </c>
      <c r="BM1030" s="186" t="s">
        <v>1497</v>
      </c>
    </row>
    <row r="1031" s="13" customFormat="1">
      <c r="A1031" s="13"/>
      <c r="B1031" s="188"/>
      <c r="C1031" s="13"/>
      <c r="D1031" s="189" t="s">
        <v>248</v>
      </c>
      <c r="E1031" s="190" t="s">
        <v>3</v>
      </c>
      <c r="F1031" s="191" t="s">
        <v>1498</v>
      </c>
      <c r="G1031" s="13"/>
      <c r="H1031" s="190" t="s">
        <v>3</v>
      </c>
      <c r="I1031" s="192"/>
      <c r="J1031" s="13"/>
      <c r="K1031" s="13"/>
      <c r="L1031" s="188"/>
      <c r="M1031" s="193"/>
      <c r="N1031" s="194"/>
      <c r="O1031" s="194"/>
      <c r="P1031" s="194"/>
      <c r="Q1031" s="194"/>
      <c r="R1031" s="194"/>
      <c r="S1031" s="194"/>
      <c r="T1031" s="195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190" t="s">
        <v>248</v>
      </c>
      <c r="AU1031" s="190" t="s">
        <v>86</v>
      </c>
      <c r="AV1031" s="13" t="s">
        <v>80</v>
      </c>
      <c r="AW1031" s="13" t="s">
        <v>33</v>
      </c>
      <c r="AX1031" s="13" t="s">
        <v>73</v>
      </c>
      <c r="AY1031" s="190" t="s">
        <v>239</v>
      </c>
    </row>
    <row r="1032" s="14" customFormat="1">
      <c r="A1032" s="14"/>
      <c r="B1032" s="196"/>
      <c r="C1032" s="14"/>
      <c r="D1032" s="189" t="s">
        <v>248</v>
      </c>
      <c r="E1032" s="197" t="s">
        <v>3</v>
      </c>
      <c r="F1032" s="198" t="s">
        <v>1499</v>
      </c>
      <c r="G1032" s="14"/>
      <c r="H1032" s="199">
        <v>1556.6420000000001</v>
      </c>
      <c r="I1032" s="200"/>
      <c r="J1032" s="14"/>
      <c r="K1032" s="14"/>
      <c r="L1032" s="196"/>
      <c r="M1032" s="201"/>
      <c r="N1032" s="202"/>
      <c r="O1032" s="202"/>
      <c r="P1032" s="202"/>
      <c r="Q1032" s="202"/>
      <c r="R1032" s="202"/>
      <c r="S1032" s="202"/>
      <c r="T1032" s="203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197" t="s">
        <v>248</v>
      </c>
      <c r="AU1032" s="197" t="s">
        <v>86</v>
      </c>
      <c r="AV1032" s="14" t="s">
        <v>86</v>
      </c>
      <c r="AW1032" s="14" t="s">
        <v>33</v>
      </c>
      <c r="AX1032" s="14" t="s">
        <v>73</v>
      </c>
      <c r="AY1032" s="197" t="s">
        <v>239</v>
      </c>
    </row>
    <row r="1033" s="14" customFormat="1">
      <c r="A1033" s="14"/>
      <c r="B1033" s="196"/>
      <c r="C1033" s="14"/>
      <c r="D1033" s="189" t="s">
        <v>248</v>
      </c>
      <c r="E1033" s="197" t="s">
        <v>3</v>
      </c>
      <c r="F1033" s="198" t="s">
        <v>608</v>
      </c>
      <c r="G1033" s="14"/>
      <c r="H1033" s="199">
        <v>352.61000000000001</v>
      </c>
      <c r="I1033" s="200"/>
      <c r="J1033" s="14"/>
      <c r="K1033" s="14"/>
      <c r="L1033" s="196"/>
      <c r="M1033" s="201"/>
      <c r="N1033" s="202"/>
      <c r="O1033" s="202"/>
      <c r="P1033" s="202"/>
      <c r="Q1033" s="202"/>
      <c r="R1033" s="202"/>
      <c r="S1033" s="202"/>
      <c r="T1033" s="203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197" t="s">
        <v>248</v>
      </c>
      <c r="AU1033" s="197" t="s">
        <v>86</v>
      </c>
      <c r="AV1033" s="14" t="s">
        <v>86</v>
      </c>
      <c r="AW1033" s="14" t="s">
        <v>33</v>
      </c>
      <c r="AX1033" s="14" t="s">
        <v>73</v>
      </c>
      <c r="AY1033" s="197" t="s">
        <v>239</v>
      </c>
    </row>
    <row r="1034" s="14" customFormat="1">
      <c r="A1034" s="14"/>
      <c r="B1034" s="196"/>
      <c r="C1034" s="14"/>
      <c r="D1034" s="189" t="s">
        <v>248</v>
      </c>
      <c r="E1034" s="197" t="s">
        <v>3</v>
      </c>
      <c r="F1034" s="198" t="s">
        <v>611</v>
      </c>
      <c r="G1034" s="14"/>
      <c r="H1034" s="199">
        <v>352.61000000000001</v>
      </c>
      <c r="I1034" s="200"/>
      <c r="J1034" s="14"/>
      <c r="K1034" s="14"/>
      <c r="L1034" s="196"/>
      <c r="M1034" s="201"/>
      <c r="N1034" s="202"/>
      <c r="O1034" s="202"/>
      <c r="P1034" s="202"/>
      <c r="Q1034" s="202"/>
      <c r="R1034" s="202"/>
      <c r="S1034" s="202"/>
      <c r="T1034" s="203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197" t="s">
        <v>248</v>
      </c>
      <c r="AU1034" s="197" t="s">
        <v>86</v>
      </c>
      <c r="AV1034" s="14" t="s">
        <v>86</v>
      </c>
      <c r="AW1034" s="14" t="s">
        <v>33</v>
      </c>
      <c r="AX1034" s="14" t="s">
        <v>73</v>
      </c>
      <c r="AY1034" s="197" t="s">
        <v>239</v>
      </c>
    </row>
    <row r="1035" s="15" customFormat="1">
      <c r="A1035" s="15"/>
      <c r="B1035" s="204"/>
      <c r="C1035" s="15"/>
      <c r="D1035" s="189" t="s">
        <v>248</v>
      </c>
      <c r="E1035" s="205" t="s">
        <v>3</v>
      </c>
      <c r="F1035" s="206" t="s">
        <v>251</v>
      </c>
      <c r="G1035" s="15"/>
      <c r="H1035" s="207">
        <v>2261.8620000000001</v>
      </c>
      <c r="I1035" s="208"/>
      <c r="J1035" s="15"/>
      <c r="K1035" s="15"/>
      <c r="L1035" s="204"/>
      <c r="M1035" s="209"/>
      <c r="N1035" s="210"/>
      <c r="O1035" s="210"/>
      <c r="P1035" s="210"/>
      <c r="Q1035" s="210"/>
      <c r="R1035" s="210"/>
      <c r="S1035" s="210"/>
      <c r="T1035" s="211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T1035" s="205" t="s">
        <v>248</v>
      </c>
      <c r="AU1035" s="205" t="s">
        <v>86</v>
      </c>
      <c r="AV1035" s="15" t="s">
        <v>246</v>
      </c>
      <c r="AW1035" s="15" t="s">
        <v>33</v>
      </c>
      <c r="AX1035" s="15" t="s">
        <v>80</v>
      </c>
      <c r="AY1035" s="205" t="s">
        <v>239</v>
      </c>
    </row>
    <row r="1036" s="2" customFormat="1">
      <c r="A1036" s="39"/>
      <c r="B1036" s="174"/>
      <c r="C1036" s="212" t="s">
        <v>1500</v>
      </c>
      <c r="D1036" s="212" t="s">
        <v>294</v>
      </c>
      <c r="E1036" s="213" t="s">
        <v>1501</v>
      </c>
      <c r="F1036" s="214" t="s">
        <v>1502</v>
      </c>
      <c r="G1036" s="215" t="s">
        <v>244</v>
      </c>
      <c r="H1036" s="216">
        <v>2374.9549999999999</v>
      </c>
      <c r="I1036" s="217"/>
      <c r="J1036" s="218">
        <f>ROUND(I1036*H1036,2)</f>
        <v>0</v>
      </c>
      <c r="K1036" s="214" t="s">
        <v>245</v>
      </c>
      <c r="L1036" s="219"/>
      <c r="M1036" s="220" t="s">
        <v>3</v>
      </c>
      <c r="N1036" s="221" t="s">
        <v>45</v>
      </c>
      <c r="O1036" s="73"/>
      <c r="P1036" s="184">
        <f>O1036*H1036</f>
        <v>0</v>
      </c>
      <c r="Q1036" s="184">
        <v>0.00010000000000000001</v>
      </c>
      <c r="R1036" s="184">
        <f>Q1036*H1036</f>
        <v>0.2374955</v>
      </c>
      <c r="S1036" s="184">
        <v>0</v>
      </c>
      <c r="T1036" s="185">
        <f>S1036*H1036</f>
        <v>0</v>
      </c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R1036" s="186" t="s">
        <v>542</v>
      </c>
      <c r="AT1036" s="186" t="s">
        <v>294</v>
      </c>
      <c r="AU1036" s="186" t="s">
        <v>86</v>
      </c>
      <c r="AY1036" s="20" t="s">
        <v>239</v>
      </c>
      <c r="BE1036" s="187">
        <f>IF(N1036="základní",J1036,0)</f>
        <v>0</v>
      </c>
      <c r="BF1036" s="187">
        <f>IF(N1036="snížená",J1036,0)</f>
        <v>0</v>
      </c>
      <c r="BG1036" s="187">
        <f>IF(N1036="zákl. přenesená",J1036,0)</f>
        <v>0</v>
      </c>
      <c r="BH1036" s="187">
        <f>IF(N1036="sníž. přenesená",J1036,0)</f>
        <v>0</v>
      </c>
      <c r="BI1036" s="187">
        <f>IF(N1036="nulová",J1036,0)</f>
        <v>0</v>
      </c>
      <c r="BJ1036" s="20" t="s">
        <v>86</v>
      </c>
      <c r="BK1036" s="187">
        <f>ROUND(I1036*H1036,2)</f>
        <v>0</v>
      </c>
      <c r="BL1036" s="20" t="s">
        <v>377</v>
      </c>
      <c r="BM1036" s="186" t="s">
        <v>1503</v>
      </c>
    </row>
    <row r="1037" s="14" customFormat="1">
      <c r="A1037" s="14"/>
      <c r="B1037" s="196"/>
      <c r="C1037" s="14"/>
      <c r="D1037" s="189" t="s">
        <v>248</v>
      </c>
      <c r="E1037" s="14"/>
      <c r="F1037" s="198" t="s">
        <v>1504</v>
      </c>
      <c r="G1037" s="14"/>
      <c r="H1037" s="199">
        <v>2374.9549999999999</v>
      </c>
      <c r="I1037" s="200"/>
      <c r="J1037" s="14"/>
      <c r="K1037" s="14"/>
      <c r="L1037" s="196"/>
      <c r="M1037" s="201"/>
      <c r="N1037" s="202"/>
      <c r="O1037" s="202"/>
      <c r="P1037" s="202"/>
      <c r="Q1037" s="202"/>
      <c r="R1037" s="202"/>
      <c r="S1037" s="202"/>
      <c r="T1037" s="203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197" t="s">
        <v>248</v>
      </c>
      <c r="AU1037" s="197" t="s">
        <v>86</v>
      </c>
      <c r="AV1037" s="14" t="s">
        <v>86</v>
      </c>
      <c r="AW1037" s="14" t="s">
        <v>4</v>
      </c>
      <c r="AX1037" s="14" t="s">
        <v>80</v>
      </c>
      <c r="AY1037" s="197" t="s">
        <v>239</v>
      </c>
    </row>
    <row r="1038" s="2" customFormat="1">
      <c r="A1038" s="39"/>
      <c r="B1038" s="174"/>
      <c r="C1038" s="175" t="s">
        <v>1505</v>
      </c>
      <c r="D1038" s="175" t="s">
        <v>241</v>
      </c>
      <c r="E1038" s="176" t="s">
        <v>1506</v>
      </c>
      <c r="F1038" s="177" t="s">
        <v>1507</v>
      </c>
      <c r="G1038" s="178" t="s">
        <v>244</v>
      </c>
      <c r="H1038" s="179">
        <v>980.16899999999998</v>
      </c>
      <c r="I1038" s="180"/>
      <c r="J1038" s="181">
        <f>ROUND(I1038*H1038,2)</f>
        <v>0</v>
      </c>
      <c r="K1038" s="177" t="s">
        <v>245</v>
      </c>
      <c r="L1038" s="40"/>
      <c r="M1038" s="182" t="s">
        <v>3</v>
      </c>
      <c r="N1038" s="183" t="s">
        <v>45</v>
      </c>
      <c r="O1038" s="73"/>
      <c r="P1038" s="184">
        <f>O1038*H1038</f>
        <v>0</v>
      </c>
      <c r="Q1038" s="184">
        <v>0</v>
      </c>
      <c r="R1038" s="184">
        <f>Q1038*H1038</f>
        <v>0</v>
      </c>
      <c r="S1038" s="184">
        <v>0</v>
      </c>
      <c r="T1038" s="185">
        <f>S1038*H1038</f>
        <v>0</v>
      </c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R1038" s="186" t="s">
        <v>377</v>
      </c>
      <c r="AT1038" s="186" t="s">
        <v>241</v>
      </c>
      <c r="AU1038" s="186" t="s">
        <v>86</v>
      </c>
      <c r="AY1038" s="20" t="s">
        <v>239</v>
      </c>
      <c r="BE1038" s="187">
        <f>IF(N1038="základní",J1038,0)</f>
        <v>0</v>
      </c>
      <c r="BF1038" s="187">
        <f>IF(N1038="snížená",J1038,0)</f>
        <v>0</v>
      </c>
      <c r="BG1038" s="187">
        <f>IF(N1038="zákl. přenesená",J1038,0)</f>
        <v>0</v>
      </c>
      <c r="BH1038" s="187">
        <f>IF(N1038="sníž. přenesená",J1038,0)</f>
        <v>0</v>
      </c>
      <c r="BI1038" s="187">
        <f>IF(N1038="nulová",J1038,0)</f>
        <v>0</v>
      </c>
      <c r="BJ1038" s="20" t="s">
        <v>86</v>
      </c>
      <c r="BK1038" s="187">
        <f>ROUND(I1038*H1038,2)</f>
        <v>0</v>
      </c>
      <c r="BL1038" s="20" t="s">
        <v>377</v>
      </c>
      <c r="BM1038" s="186" t="s">
        <v>1508</v>
      </c>
    </row>
    <row r="1039" s="13" customFormat="1">
      <c r="A1039" s="13"/>
      <c r="B1039" s="188"/>
      <c r="C1039" s="13"/>
      <c r="D1039" s="189" t="s">
        <v>248</v>
      </c>
      <c r="E1039" s="190" t="s">
        <v>3</v>
      </c>
      <c r="F1039" s="191" t="s">
        <v>1468</v>
      </c>
      <c r="G1039" s="13"/>
      <c r="H1039" s="190" t="s">
        <v>3</v>
      </c>
      <c r="I1039" s="192"/>
      <c r="J1039" s="13"/>
      <c r="K1039" s="13"/>
      <c r="L1039" s="188"/>
      <c r="M1039" s="193"/>
      <c r="N1039" s="194"/>
      <c r="O1039" s="194"/>
      <c r="P1039" s="194"/>
      <c r="Q1039" s="194"/>
      <c r="R1039" s="194"/>
      <c r="S1039" s="194"/>
      <c r="T1039" s="195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190" t="s">
        <v>248</v>
      </c>
      <c r="AU1039" s="190" t="s">
        <v>86</v>
      </c>
      <c r="AV1039" s="13" t="s">
        <v>80</v>
      </c>
      <c r="AW1039" s="13" t="s">
        <v>33</v>
      </c>
      <c r="AX1039" s="13" t="s">
        <v>73</v>
      </c>
      <c r="AY1039" s="190" t="s">
        <v>239</v>
      </c>
    </row>
    <row r="1040" s="14" customFormat="1">
      <c r="A1040" s="14"/>
      <c r="B1040" s="196"/>
      <c r="C1040" s="14"/>
      <c r="D1040" s="189" t="s">
        <v>248</v>
      </c>
      <c r="E1040" s="197" t="s">
        <v>3</v>
      </c>
      <c r="F1040" s="198" t="s">
        <v>1469</v>
      </c>
      <c r="G1040" s="14"/>
      <c r="H1040" s="199">
        <v>327.33600000000001</v>
      </c>
      <c r="I1040" s="200"/>
      <c r="J1040" s="14"/>
      <c r="K1040" s="14"/>
      <c r="L1040" s="196"/>
      <c r="M1040" s="201"/>
      <c r="N1040" s="202"/>
      <c r="O1040" s="202"/>
      <c r="P1040" s="202"/>
      <c r="Q1040" s="202"/>
      <c r="R1040" s="202"/>
      <c r="S1040" s="202"/>
      <c r="T1040" s="203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197" t="s">
        <v>248</v>
      </c>
      <c r="AU1040" s="197" t="s">
        <v>86</v>
      </c>
      <c r="AV1040" s="14" t="s">
        <v>86</v>
      </c>
      <c r="AW1040" s="14" t="s">
        <v>33</v>
      </c>
      <c r="AX1040" s="14" t="s">
        <v>73</v>
      </c>
      <c r="AY1040" s="197" t="s">
        <v>239</v>
      </c>
    </row>
    <row r="1041" s="16" customFormat="1">
      <c r="A1041" s="16"/>
      <c r="B1041" s="239"/>
      <c r="C1041" s="16"/>
      <c r="D1041" s="189" t="s">
        <v>248</v>
      </c>
      <c r="E1041" s="240" t="s">
        <v>3</v>
      </c>
      <c r="F1041" s="241" t="s">
        <v>695</v>
      </c>
      <c r="G1041" s="16"/>
      <c r="H1041" s="242">
        <v>327.33600000000001</v>
      </c>
      <c r="I1041" s="243"/>
      <c r="J1041" s="16"/>
      <c r="K1041" s="16"/>
      <c r="L1041" s="239"/>
      <c r="M1041" s="244"/>
      <c r="N1041" s="245"/>
      <c r="O1041" s="245"/>
      <c r="P1041" s="245"/>
      <c r="Q1041" s="245"/>
      <c r="R1041" s="245"/>
      <c r="S1041" s="245"/>
      <c r="T1041" s="24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T1041" s="240" t="s">
        <v>248</v>
      </c>
      <c r="AU1041" s="240" t="s">
        <v>86</v>
      </c>
      <c r="AV1041" s="16" t="s">
        <v>117</v>
      </c>
      <c r="AW1041" s="16" t="s">
        <v>33</v>
      </c>
      <c r="AX1041" s="16" t="s">
        <v>73</v>
      </c>
      <c r="AY1041" s="240" t="s">
        <v>239</v>
      </c>
    </row>
    <row r="1042" s="13" customFormat="1">
      <c r="A1042" s="13"/>
      <c r="B1042" s="188"/>
      <c r="C1042" s="13"/>
      <c r="D1042" s="189" t="s">
        <v>248</v>
      </c>
      <c r="E1042" s="190" t="s">
        <v>3</v>
      </c>
      <c r="F1042" s="191" t="s">
        <v>1470</v>
      </c>
      <c r="G1042" s="13"/>
      <c r="H1042" s="190" t="s">
        <v>3</v>
      </c>
      <c r="I1042" s="192"/>
      <c r="J1042" s="13"/>
      <c r="K1042" s="13"/>
      <c r="L1042" s="188"/>
      <c r="M1042" s="193"/>
      <c r="N1042" s="194"/>
      <c r="O1042" s="194"/>
      <c r="P1042" s="194"/>
      <c r="Q1042" s="194"/>
      <c r="R1042" s="194"/>
      <c r="S1042" s="194"/>
      <c r="T1042" s="195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0" t="s">
        <v>248</v>
      </c>
      <c r="AU1042" s="190" t="s">
        <v>86</v>
      </c>
      <c r="AV1042" s="13" t="s">
        <v>80</v>
      </c>
      <c r="AW1042" s="13" t="s">
        <v>33</v>
      </c>
      <c r="AX1042" s="13" t="s">
        <v>73</v>
      </c>
      <c r="AY1042" s="190" t="s">
        <v>239</v>
      </c>
    </row>
    <row r="1043" s="14" customFormat="1">
      <c r="A1043" s="14"/>
      <c r="B1043" s="196"/>
      <c r="C1043" s="14"/>
      <c r="D1043" s="189" t="s">
        <v>248</v>
      </c>
      <c r="E1043" s="197" t="s">
        <v>3</v>
      </c>
      <c r="F1043" s="198" t="s">
        <v>1471</v>
      </c>
      <c r="G1043" s="14"/>
      <c r="H1043" s="199">
        <v>32.802</v>
      </c>
      <c r="I1043" s="200"/>
      <c r="J1043" s="14"/>
      <c r="K1043" s="14"/>
      <c r="L1043" s="196"/>
      <c r="M1043" s="201"/>
      <c r="N1043" s="202"/>
      <c r="O1043" s="202"/>
      <c r="P1043" s="202"/>
      <c r="Q1043" s="202"/>
      <c r="R1043" s="202"/>
      <c r="S1043" s="202"/>
      <c r="T1043" s="203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197" t="s">
        <v>248</v>
      </c>
      <c r="AU1043" s="197" t="s">
        <v>86</v>
      </c>
      <c r="AV1043" s="14" t="s">
        <v>86</v>
      </c>
      <c r="AW1043" s="14" t="s">
        <v>33</v>
      </c>
      <c r="AX1043" s="14" t="s">
        <v>73</v>
      </c>
      <c r="AY1043" s="197" t="s">
        <v>239</v>
      </c>
    </row>
    <row r="1044" s="16" customFormat="1">
      <c r="A1044" s="16"/>
      <c r="B1044" s="239"/>
      <c r="C1044" s="16"/>
      <c r="D1044" s="189" t="s">
        <v>248</v>
      </c>
      <c r="E1044" s="240" t="s">
        <v>3</v>
      </c>
      <c r="F1044" s="241" t="s">
        <v>695</v>
      </c>
      <c r="G1044" s="16"/>
      <c r="H1044" s="242">
        <v>32.802</v>
      </c>
      <c r="I1044" s="243"/>
      <c r="J1044" s="16"/>
      <c r="K1044" s="16"/>
      <c r="L1044" s="239"/>
      <c r="M1044" s="244"/>
      <c r="N1044" s="245"/>
      <c r="O1044" s="245"/>
      <c r="P1044" s="245"/>
      <c r="Q1044" s="245"/>
      <c r="R1044" s="245"/>
      <c r="S1044" s="245"/>
      <c r="T1044" s="24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T1044" s="240" t="s">
        <v>248</v>
      </c>
      <c r="AU1044" s="240" t="s">
        <v>86</v>
      </c>
      <c r="AV1044" s="16" t="s">
        <v>117</v>
      </c>
      <c r="AW1044" s="16" t="s">
        <v>33</v>
      </c>
      <c r="AX1044" s="16" t="s">
        <v>73</v>
      </c>
      <c r="AY1044" s="240" t="s">
        <v>239</v>
      </c>
    </row>
    <row r="1045" s="13" customFormat="1">
      <c r="A1045" s="13"/>
      <c r="B1045" s="188"/>
      <c r="C1045" s="13"/>
      <c r="D1045" s="189" t="s">
        <v>248</v>
      </c>
      <c r="E1045" s="190" t="s">
        <v>3</v>
      </c>
      <c r="F1045" s="191" t="s">
        <v>1472</v>
      </c>
      <c r="G1045" s="13"/>
      <c r="H1045" s="190" t="s">
        <v>3</v>
      </c>
      <c r="I1045" s="192"/>
      <c r="J1045" s="13"/>
      <c r="K1045" s="13"/>
      <c r="L1045" s="188"/>
      <c r="M1045" s="193"/>
      <c r="N1045" s="194"/>
      <c r="O1045" s="194"/>
      <c r="P1045" s="194"/>
      <c r="Q1045" s="194"/>
      <c r="R1045" s="194"/>
      <c r="S1045" s="194"/>
      <c r="T1045" s="195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190" t="s">
        <v>248</v>
      </c>
      <c r="AU1045" s="190" t="s">
        <v>86</v>
      </c>
      <c r="AV1045" s="13" t="s">
        <v>80</v>
      </c>
      <c r="AW1045" s="13" t="s">
        <v>33</v>
      </c>
      <c r="AX1045" s="13" t="s">
        <v>73</v>
      </c>
      <c r="AY1045" s="190" t="s">
        <v>239</v>
      </c>
    </row>
    <row r="1046" s="14" customFormat="1">
      <c r="A1046" s="14"/>
      <c r="B1046" s="196"/>
      <c r="C1046" s="14"/>
      <c r="D1046" s="189" t="s">
        <v>248</v>
      </c>
      <c r="E1046" s="197" t="s">
        <v>3</v>
      </c>
      <c r="F1046" s="198" t="s">
        <v>1473</v>
      </c>
      <c r="G1046" s="14"/>
      <c r="H1046" s="199">
        <v>47.343000000000004</v>
      </c>
      <c r="I1046" s="200"/>
      <c r="J1046" s="14"/>
      <c r="K1046" s="14"/>
      <c r="L1046" s="196"/>
      <c r="M1046" s="201"/>
      <c r="N1046" s="202"/>
      <c r="O1046" s="202"/>
      <c r="P1046" s="202"/>
      <c r="Q1046" s="202"/>
      <c r="R1046" s="202"/>
      <c r="S1046" s="202"/>
      <c r="T1046" s="203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197" t="s">
        <v>248</v>
      </c>
      <c r="AU1046" s="197" t="s">
        <v>86</v>
      </c>
      <c r="AV1046" s="14" t="s">
        <v>86</v>
      </c>
      <c r="AW1046" s="14" t="s">
        <v>33</v>
      </c>
      <c r="AX1046" s="14" t="s">
        <v>73</v>
      </c>
      <c r="AY1046" s="197" t="s">
        <v>239</v>
      </c>
    </row>
    <row r="1047" s="14" customFormat="1">
      <c r="A1047" s="14"/>
      <c r="B1047" s="196"/>
      <c r="C1047" s="14"/>
      <c r="D1047" s="189" t="s">
        <v>248</v>
      </c>
      <c r="E1047" s="197" t="s">
        <v>3</v>
      </c>
      <c r="F1047" s="198" t="s">
        <v>1474</v>
      </c>
      <c r="G1047" s="14"/>
      <c r="H1047" s="199">
        <v>28.968</v>
      </c>
      <c r="I1047" s="200"/>
      <c r="J1047" s="14"/>
      <c r="K1047" s="14"/>
      <c r="L1047" s="196"/>
      <c r="M1047" s="201"/>
      <c r="N1047" s="202"/>
      <c r="O1047" s="202"/>
      <c r="P1047" s="202"/>
      <c r="Q1047" s="202"/>
      <c r="R1047" s="202"/>
      <c r="S1047" s="202"/>
      <c r="T1047" s="203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197" t="s">
        <v>248</v>
      </c>
      <c r="AU1047" s="197" t="s">
        <v>86</v>
      </c>
      <c r="AV1047" s="14" t="s">
        <v>86</v>
      </c>
      <c r="AW1047" s="14" t="s">
        <v>33</v>
      </c>
      <c r="AX1047" s="14" t="s">
        <v>73</v>
      </c>
      <c r="AY1047" s="197" t="s">
        <v>239</v>
      </c>
    </row>
    <row r="1048" s="16" customFormat="1">
      <c r="A1048" s="16"/>
      <c r="B1048" s="239"/>
      <c r="C1048" s="16"/>
      <c r="D1048" s="189" t="s">
        <v>248</v>
      </c>
      <c r="E1048" s="240" t="s">
        <v>3</v>
      </c>
      <c r="F1048" s="241" t="s">
        <v>695</v>
      </c>
      <c r="G1048" s="16"/>
      <c r="H1048" s="242">
        <v>76.311000000000007</v>
      </c>
      <c r="I1048" s="243"/>
      <c r="J1048" s="16"/>
      <c r="K1048" s="16"/>
      <c r="L1048" s="239"/>
      <c r="M1048" s="244"/>
      <c r="N1048" s="245"/>
      <c r="O1048" s="245"/>
      <c r="P1048" s="245"/>
      <c r="Q1048" s="245"/>
      <c r="R1048" s="245"/>
      <c r="S1048" s="245"/>
      <c r="T1048" s="24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T1048" s="240" t="s">
        <v>248</v>
      </c>
      <c r="AU1048" s="240" t="s">
        <v>86</v>
      </c>
      <c r="AV1048" s="16" t="s">
        <v>117</v>
      </c>
      <c r="AW1048" s="16" t="s">
        <v>33</v>
      </c>
      <c r="AX1048" s="16" t="s">
        <v>73</v>
      </c>
      <c r="AY1048" s="240" t="s">
        <v>239</v>
      </c>
    </row>
    <row r="1049" s="14" customFormat="1">
      <c r="A1049" s="14"/>
      <c r="B1049" s="196"/>
      <c r="C1049" s="14"/>
      <c r="D1049" s="189" t="s">
        <v>248</v>
      </c>
      <c r="E1049" s="197" t="s">
        <v>3</v>
      </c>
      <c r="F1049" s="198" t="s">
        <v>562</v>
      </c>
      <c r="G1049" s="14"/>
      <c r="H1049" s="199">
        <v>543.72000000000003</v>
      </c>
      <c r="I1049" s="200"/>
      <c r="J1049" s="14"/>
      <c r="K1049" s="14"/>
      <c r="L1049" s="196"/>
      <c r="M1049" s="201"/>
      <c r="N1049" s="202"/>
      <c r="O1049" s="202"/>
      <c r="P1049" s="202"/>
      <c r="Q1049" s="202"/>
      <c r="R1049" s="202"/>
      <c r="S1049" s="202"/>
      <c r="T1049" s="203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197" t="s">
        <v>248</v>
      </c>
      <c r="AU1049" s="197" t="s">
        <v>86</v>
      </c>
      <c r="AV1049" s="14" t="s">
        <v>86</v>
      </c>
      <c r="AW1049" s="14" t="s">
        <v>33</v>
      </c>
      <c r="AX1049" s="14" t="s">
        <v>73</v>
      </c>
      <c r="AY1049" s="197" t="s">
        <v>239</v>
      </c>
    </row>
    <row r="1050" s="15" customFormat="1">
      <c r="A1050" s="15"/>
      <c r="B1050" s="204"/>
      <c r="C1050" s="15"/>
      <c r="D1050" s="189" t="s">
        <v>248</v>
      </c>
      <c r="E1050" s="205" t="s">
        <v>3</v>
      </c>
      <c r="F1050" s="206" t="s">
        <v>251</v>
      </c>
      <c r="G1050" s="15"/>
      <c r="H1050" s="207">
        <v>980.16899999999998</v>
      </c>
      <c r="I1050" s="208"/>
      <c r="J1050" s="15"/>
      <c r="K1050" s="15"/>
      <c r="L1050" s="204"/>
      <c r="M1050" s="209"/>
      <c r="N1050" s="210"/>
      <c r="O1050" s="210"/>
      <c r="P1050" s="210"/>
      <c r="Q1050" s="210"/>
      <c r="R1050" s="210"/>
      <c r="S1050" s="210"/>
      <c r="T1050" s="211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T1050" s="205" t="s">
        <v>248</v>
      </c>
      <c r="AU1050" s="205" t="s">
        <v>86</v>
      </c>
      <c r="AV1050" s="15" t="s">
        <v>246</v>
      </c>
      <c r="AW1050" s="15" t="s">
        <v>33</v>
      </c>
      <c r="AX1050" s="15" t="s">
        <v>80</v>
      </c>
      <c r="AY1050" s="205" t="s">
        <v>239</v>
      </c>
    </row>
    <row r="1051" s="2" customFormat="1">
      <c r="A1051" s="39"/>
      <c r="B1051" s="174"/>
      <c r="C1051" s="212" t="s">
        <v>1509</v>
      </c>
      <c r="D1051" s="212" t="s">
        <v>294</v>
      </c>
      <c r="E1051" s="213" t="s">
        <v>1501</v>
      </c>
      <c r="F1051" s="214" t="s">
        <v>1502</v>
      </c>
      <c r="G1051" s="215" t="s">
        <v>244</v>
      </c>
      <c r="H1051" s="216">
        <v>1029.1769999999999</v>
      </c>
      <c r="I1051" s="217"/>
      <c r="J1051" s="218">
        <f>ROUND(I1051*H1051,2)</f>
        <v>0</v>
      </c>
      <c r="K1051" s="214" t="s">
        <v>245</v>
      </c>
      <c r="L1051" s="219"/>
      <c r="M1051" s="220" t="s">
        <v>3</v>
      </c>
      <c r="N1051" s="221" t="s">
        <v>45</v>
      </c>
      <c r="O1051" s="73"/>
      <c r="P1051" s="184">
        <f>O1051*H1051</f>
        <v>0</v>
      </c>
      <c r="Q1051" s="184">
        <v>0.00010000000000000001</v>
      </c>
      <c r="R1051" s="184">
        <f>Q1051*H1051</f>
        <v>0.1029177</v>
      </c>
      <c r="S1051" s="184">
        <v>0</v>
      </c>
      <c r="T1051" s="185">
        <f>S1051*H1051</f>
        <v>0</v>
      </c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R1051" s="186" t="s">
        <v>542</v>
      </c>
      <c r="AT1051" s="186" t="s">
        <v>294</v>
      </c>
      <c r="AU1051" s="186" t="s">
        <v>86</v>
      </c>
      <c r="AY1051" s="20" t="s">
        <v>239</v>
      </c>
      <c r="BE1051" s="187">
        <f>IF(N1051="základní",J1051,0)</f>
        <v>0</v>
      </c>
      <c r="BF1051" s="187">
        <f>IF(N1051="snížená",J1051,0)</f>
        <v>0</v>
      </c>
      <c r="BG1051" s="187">
        <f>IF(N1051="zákl. přenesená",J1051,0)</f>
        <v>0</v>
      </c>
      <c r="BH1051" s="187">
        <f>IF(N1051="sníž. přenesená",J1051,0)</f>
        <v>0</v>
      </c>
      <c r="BI1051" s="187">
        <f>IF(N1051="nulová",J1051,0)</f>
        <v>0</v>
      </c>
      <c r="BJ1051" s="20" t="s">
        <v>86</v>
      </c>
      <c r="BK1051" s="187">
        <f>ROUND(I1051*H1051,2)</f>
        <v>0</v>
      </c>
      <c r="BL1051" s="20" t="s">
        <v>377</v>
      </c>
      <c r="BM1051" s="186" t="s">
        <v>1510</v>
      </c>
    </row>
    <row r="1052" s="14" customFormat="1">
      <c r="A1052" s="14"/>
      <c r="B1052" s="196"/>
      <c r="C1052" s="14"/>
      <c r="D1052" s="189" t="s">
        <v>248</v>
      </c>
      <c r="E1052" s="14"/>
      <c r="F1052" s="198" t="s">
        <v>1511</v>
      </c>
      <c r="G1052" s="14"/>
      <c r="H1052" s="199">
        <v>1029.1769999999999</v>
      </c>
      <c r="I1052" s="200"/>
      <c r="J1052" s="14"/>
      <c r="K1052" s="14"/>
      <c r="L1052" s="196"/>
      <c r="M1052" s="201"/>
      <c r="N1052" s="202"/>
      <c r="O1052" s="202"/>
      <c r="P1052" s="202"/>
      <c r="Q1052" s="202"/>
      <c r="R1052" s="202"/>
      <c r="S1052" s="202"/>
      <c r="T1052" s="203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197" t="s">
        <v>248</v>
      </c>
      <c r="AU1052" s="197" t="s">
        <v>86</v>
      </c>
      <c r="AV1052" s="14" t="s">
        <v>86</v>
      </c>
      <c r="AW1052" s="14" t="s">
        <v>4</v>
      </c>
      <c r="AX1052" s="14" t="s">
        <v>80</v>
      </c>
      <c r="AY1052" s="197" t="s">
        <v>239</v>
      </c>
    </row>
    <row r="1053" s="2" customFormat="1">
      <c r="A1053" s="39"/>
      <c r="B1053" s="174"/>
      <c r="C1053" s="175" t="s">
        <v>1512</v>
      </c>
      <c r="D1053" s="175" t="s">
        <v>241</v>
      </c>
      <c r="E1053" s="176" t="s">
        <v>1513</v>
      </c>
      <c r="F1053" s="177" t="s">
        <v>1514</v>
      </c>
      <c r="G1053" s="178" t="s">
        <v>279</v>
      </c>
      <c r="H1053" s="179">
        <v>13.83</v>
      </c>
      <c r="I1053" s="180"/>
      <c r="J1053" s="181">
        <f>ROUND(I1053*H1053,2)</f>
        <v>0</v>
      </c>
      <c r="K1053" s="177" t="s">
        <v>245</v>
      </c>
      <c r="L1053" s="40"/>
      <c r="M1053" s="182" t="s">
        <v>3</v>
      </c>
      <c r="N1053" s="183" t="s">
        <v>45</v>
      </c>
      <c r="O1053" s="73"/>
      <c r="P1053" s="184">
        <f>O1053*H1053</f>
        <v>0</v>
      </c>
      <c r="Q1053" s="184">
        <v>0</v>
      </c>
      <c r="R1053" s="184">
        <f>Q1053*H1053</f>
        <v>0</v>
      </c>
      <c r="S1053" s="184">
        <v>0</v>
      </c>
      <c r="T1053" s="185">
        <f>S1053*H1053</f>
        <v>0</v>
      </c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R1053" s="186" t="s">
        <v>377</v>
      </c>
      <c r="AT1053" s="186" t="s">
        <v>241</v>
      </c>
      <c r="AU1053" s="186" t="s">
        <v>86</v>
      </c>
      <c r="AY1053" s="20" t="s">
        <v>239</v>
      </c>
      <c r="BE1053" s="187">
        <f>IF(N1053="základní",J1053,0)</f>
        <v>0</v>
      </c>
      <c r="BF1053" s="187">
        <f>IF(N1053="snížená",J1053,0)</f>
        <v>0</v>
      </c>
      <c r="BG1053" s="187">
        <f>IF(N1053="zákl. přenesená",J1053,0)</f>
        <v>0</v>
      </c>
      <c r="BH1053" s="187">
        <f>IF(N1053="sníž. přenesená",J1053,0)</f>
        <v>0</v>
      </c>
      <c r="BI1053" s="187">
        <f>IF(N1053="nulová",J1053,0)</f>
        <v>0</v>
      </c>
      <c r="BJ1053" s="20" t="s">
        <v>86</v>
      </c>
      <c r="BK1053" s="187">
        <f>ROUND(I1053*H1053,2)</f>
        <v>0</v>
      </c>
      <c r="BL1053" s="20" t="s">
        <v>377</v>
      </c>
      <c r="BM1053" s="186" t="s">
        <v>1515</v>
      </c>
    </row>
    <row r="1054" s="12" customFormat="1" ht="22.8" customHeight="1">
      <c r="A1054" s="12"/>
      <c r="B1054" s="161"/>
      <c r="C1054" s="12"/>
      <c r="D1054" s="162" t="s">
        <v>72</v>
      </c>
      <c r="E1054" s="172" t="s">
        <v>1516</v>
      </c>
      <c r="F1054" s="172" t="s">
        <v>1517</v>
      </c>
      <c r="G1054" s="12"/>
      <c r="H1054" s="12"/>
      <c r="I1054" s="164"/>
      <c r="J1054" s="173">
        <f>BK1054</f>
        <v>0</v>
      </c>
      <c r="K1054" s="12"/>
      <c r="L1054" s="161"/>
      <c r="M1054" s="166"/>
      <c r="N1054" s="167"/>
      <c r="O1054" s="167"/>
      <c r="P1054" s="168">
        <f>SUM(P1055:P1088)</f>
        <v>0</v>
      </c>
      <c r="Q1054" s="167"/>
      <c r="R1054" s="168">
        <f>SUM(R1055:R1088)</f>
        <v>128.54717719999999</v>
      </c>
      <c r="S1054" s="167"/>
      <c r="T1054" s="169">
        <f>SUM(T1055:T1088)</f>
        <v>0</v>
      </c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R1054" s="162" t="s">
        <v>86</v>
      </c>
      <c r="AT1054" s="170" t="s">
        <v>72</v>
      </c>
      <c r="AU1054" s="170" t="s">
        <v>80</v>
      </c>
      <c r="AY1054" s="162" t="s">
        <v>239</v>
      </c>
      <c r="BK1054" s="171">
        <f>SUM(BK1055:BK1088)</f>
        <v>0</v>
      </c>
    </row>
    <row r="1055" s="2" customFormat="1">
      <c r="A1055" s="39"/>
      <c r="B1055" s="174"/>
      <c r="C1055" s="175" t="s">
        <v>1518</v>
      </c>
      <c r="D1055" s="175" t="s">
        <v>241</v>
      </c>
      <c r="E1055" s="176" t="s">
        <v>1519</v>
      </c>
      <c r="F1055" s="177" t="s">
        <v>1520</v>
      </c>
      <c r="G1055" s="178" t="s">
        <v>244</v>
      </c>
      <c r="H1055" s="179">
        <v>1216.915</v>
      </c>
      <c r="I1055" s="180"/>
      <c r="J1055" s="181">
        <f>ROUND(I1055*H1055,2)</f>
        <v>0</v>
      </c>
      <c r="K1055" s="177" t="s">
        <v>245</v>
      </c>
      <c r="L1055" s="40"/>
      <c r="M1055" s="182" t="s">
        <v>3</v>
      </c>
      <c r="N1055" s="183" t="s">
        <v>45</v>
      </c>
      <c r="O1055" s="73"/>
      <c r="P1055" s="184">
        <f>O1055*H1055</f>
        <v>0</v>
      </c>
      <c r="Q1055" s="184">
        <v>0</v>
      </c>
      <c r="R1055" s="184">
        <f>Q1055*H1055</f>
        <v>0</v>
      </c>
      <c r="S1055" s="184">
        <v>0</v>
      </c>
      <c r="T1055" s="185">
        <f>S1055*H1055</f>
        <v>0</v>
      </c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R1055" s="186" t="s">
        <v>377</v>
      </c>
      <c r="AT1055" s="186" t="s">
        <v>241</v>
      </c>
      <c r="AU1055" s="186" t="s">
        <v>86</v>
      </c>
      <c r="AY1055" s="20" t="s">
        <v>239</v>
      </c>
      <c r="BE1055" s="187">
        <f>IF(N1055="základní",J1055,0)</f>
        <v>0</v>
      </c>
      <c r="BF1055" s="187">
        <f>IF(N1055="snížená",J1055,0)</f>
        <v>0</v>
      </c>
      <c r="BG1055" s="187">
        <f>IF(N1055="zákl. přenesená",J1055,0)</f>
        <v>0</v>
      </c>
      <c r="BH1055" s="187">
        <f>IF(N1055="sníž. přenesená",J1055,0)</f>
        <v>0</v>
      </c>
      <c r="BI1055" s="187">
        <f>IF(N1055="nulová",J1055,0)</f>
        <v>0</v>
      </c>
      <c r="BJ1055" s="20" t="s">
        <v>86</v>
      </c>
      <c r="BK1055" s="187">
        <f>ROUND(I1055*H1055,2)</f>
        <v>0</v>
      </c>
      <c r="BL1055" s="20" t="s">
        <v>377</v>
      </c>
      <c r="BM1055" s="186" t="s">
        <v>1521</v>
      </c>
    </row>
    <row r="1056" s="14" customFormat="1">
      <c r="A1056" s="14"/>
      <c r="B1056" s="196"/>
      <c r="C1056" s="14"/>
      <c r="D1056" s="189" t="s">
        <v>248</v>
      </c>
      <c r="E1056" s="197" t="s">
        <v>3</v>
      </c>
      <c r="F1056" s="198" t="s">
        <v>628</v>
      </c>
      <c r="G1056" s="14"/>
      <c r="H1056" s="199">
        <v>778.32100000000003</v>
      </c>
      <c r="I1056" s="200"/>
      <c r="J1056" s="14"/>
      <c r="K1056" s="14"/>
      <c r="L1056" s="196"/>
      <c r="M1056" s="201"/>
      <c r="N1056" s="202"/>
      <c r="O1056" s="202"/>
      <c r="P1056" s="202"/>
      <c r="Q1056" s="202"/>
      <c r="R1056" s="202"/>
      <c r="S1056" s="202"/>
      <c r="T1056" s="203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197" t="s">
        <v>248</v>
      </c>
      <c r="AU1056" s="197" t="s">
        <v>86</v>
      </c>
      <c r="AV1056" s="14" t="s">
        <v>86</v>
      </c>
      <c r="AW1056" s="14" t="s">
        <v>33</v>
      </c>
      <c r="AX1056" s="14" t="s">
        <v>73</v>
      </c>
      <c r="AY1056" s="197" t="s">
        <v>239</v>
      </c>
    </row>
    <row r="1057" s="16" customFormat="1">
      <c r="A1057" s="16"/>
      <c r="B1057" s="239"/>
      <c r="C1057" s="16"/>
      <c r="D1057" s="189" t="s">
        <v>248</v>
      </c>
      <c r="E1057" s="240" t="s">
        <v>3</v>
      </c>
      <c r="F1057" s="241" t="s">
        <v>695</v>
      </c>
      <c r="G1057" s="16"/>
      <c r="H1057" s="242">
        <v>778.32100000000003</v>
      </c>
      <c r="I1057" s="243"/>
      <c r="J1057" s="16"/>
      <c r="K1057" s="16"/>
      <c r="L1057" s="239"/>
      <c r="M1057" s="244"/>
      <c r="N1057" s="245"/>
      <c r="O1057" s="245"/>
      <c r="P1057" s="245"/>
      <c r="Q1057" s="245"/>
      <c r="R1057" s="245"/>
      <c r="S1057" s="245"/>
      <c r="T1057" s="24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T1057" s="240" t="s">
        <v>248</v>
      </c>
      <c r="AU1057" s="240" t="s">
        <v>86</v>
      </c>
      <c r="AV1057" s="16" t="s">
        <v>117</v>
      </c>
      <c r="AW1057" s="16" t="s">
        <v>33</v>
      </c>
      <c r="AX1057" s="16" t="s">
        <v>73</v>
      </c>
      <c r="AY1057" s="240" t="s">
        <v>239</v>
      </c>
    </row>
    <row r="1058" s="13" customFormat="1">
      <c r="A1058" s="13"/>
      <c r="B1058" s="188"/>
      <c r="C1058" s="13"/>
      <c r="D1058" s="189" t="s">
        <v>248</v>
      </c>
      <c r="E1058" s="190" t="s">
        <v>3</v>
      </c>
      <c r="F1058" s="191" t="s">
        <v>1522</v>
      </c>
      <c r="G1058" s="13"/>
      <c r="H1058" s="190" t="s">
        <v>3</v>
      </c>
      <c r="I1058" s="192"/>
      <c r="J1058" s="13"/>
      <c r="K1058" s="13"/>
      <c r="L1058" s="188"/>
      <c r="M1058" s="193"/>
      <c r="N1058" s="194"/>
      <c r="O1058" s="194"/>
      <c r="P1058" s="194"/>
      <c r="Q1058" s="194"/>
      <c r="R1058" s="194"/>
      <c r="S1058" s="194"/>
      <c r="T1058" s="195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0" t="s">
        <v>248</v>
      </c>
      <c r="AU1058" s="190" t="s">
        <v>86</v>
      </c>
      <c r="AV1058" s="13" t="s">
        <v>80</v>
      </c>
      <c r="AW1058" s="13" t="s">
        <v>33</v>
      </c>
      <c r="AX1058" s="13" t="s">
        <v>73</v>
      </c>
      <c r="AY1058" s="190" t="s">
        <v>239</v>
      </c>
    </row>
    <row r="1059" s="14" customFormat="1">
      <c r="A1059" s="14"/>
      <c r="B1059" s="196"/>
      <c r="C1059" s="14"/>
      <c r="D1059" s="189" t="s">
        <v>248</v>
      </c>
      <c r="E1059" s="197" t="s">
        <v>3</v>
      </c>
      <c r="F1059" s="198" t="s">
        <v>1458</v>
      </c>
      <c r="G1059" s="14"/>
      <c r="H1059" s="199">
        <v>352.61000000000001</v>
      </c>
      <c r="I1059" s="200"/>
      <c r="J1059" s="14"/>
      <c r="K1059" s="14"/>
      <c r="L1059" s="196"/>
      <c r="M1059" s="201"/>
      <c r="N1059" s="202"/>
      <c r="O1059" s="202"/>
      <c r="P1059" s="202"/>
      <c r="Q1059" s="202"/>
      <c r="R1059" s="202"/>
      <c r="S1059" s="202"/>
      <c r="T1059" s="203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197" t="s">
        <v>248</v>
      </c>
      <c r="AU1059" s="197" t="s">
        <v>86</v>
      </c>
      <c r="AV1059" s="14" t="s">
        <v>86</v>
      </c>
      <c r="AW1059" s="14" t="s">
        <v>33</v>
      </c>
      <c r="AX1059" s="14" t="s">
        <v>73</v>
      </c>
      <c r="AY1059" s="197" t="s">
        <v>239</v>
      </c>
    </row>
    <row r="1060" s="16" customFormat="1">
      <c r="A1060" s="16"/>
      <c r="B1060" s="239"/>
      <c r="C1060" s="16"/>
      <c r="D1060" s="189" t="s">
        <v>248</v>
      </c>
      <c r="E1060" s="240" t="s">
        <v>608</v>
      </c>
      <c r="F1060" s="241" t="s">
        <v>695</v>
      </c>
      <c r="G1060" s="16"/>
      <c r="H1060" s="242">
        <v>352.61000000000001</v>
      </c>
      <c r="I1060" s="243"/>
      <c r="J1060" s="16"/>
      <c r="K1060" s="16"/>
      <c r="L1060" s="239"/>
      <c r="M1060" s="244"/>
      <c r="N1060" s="245"/>
      <c r="O1060" s="245"/>
      <c r="P1060" s="245"/>
      <c r="Q1060" s="245"/>
      <c r="R1060" s="245"/>
      <c r="S1060" s="245"/>
      <c r="T1060" s="24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T1060" s="240" t="s">
        <v>248</v>
      </c>
      <c r="AU1060" s="240" t="s">
        <v>86</v>
      </c>
      <c r="AV1060" s="16" t="s">
        <v>117</v>
      </c>
      <c r="AW1060" s="16" t="s">
        <v>33</v>
      </c>
      <c r="AX1060" s="16" t="s">
        <v>73</v>
      </c>
      <c r="AY1060" s="240" t="s">
        <v>239</v>
      </c>
    </row>
    <row r="1061" s="13" customFormat="1">
      <c r="A1061" s="13"/>
      <c r="B1061" s="188"/>
      <c r="C1061" s="13"/>
      <c r="D1061" s="189" t="s">
        <v>248</v>
      </c>
      <c r="E1061" s="190" t="s">
        <v>3</v>
      </c>
      <c r="F1061" s="191" t="s">
        <v>1472</v>
      </c>
      <c r="G1061" s="13"/>
      <c r="H1061" s="190" t="s">
        <v>3</v>
      </c>
      <c r="I1061" s="192"/>
      <c r="J1061" s="13"/>
      <c r="K1061" s="13"/>
      <c r="L1061" s="188"/>
      <c r="M1061" s="193"/>
      <c r="N1061" s="194"/>
      <c r="O1061" s="194"/>
      <c r="P1061" s="194"/>
      <c r="Q1061" s="194"/>
      <c r="R1061" s="194"/>
      <c r="S1061" s="194"/>
      <c r="T1061" s="195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190" t="s">
        <v>248</v>
      </c>
      <c r="AU1061" s="190" t="s">
        <v>86</v>
      </c>
      <c r="AV1061" s="13" t="s">
        <v>80</v>
      </c>
      <c r="AW1061" s="13" t="s">
        <v>33</v>
      </c>
      <c r="AX1061" s="13" t="s">
        <v>73</v>
      </c>
      <c r="AY1061" s="190" t="s">
        <v>239</v>
      </c>
    </row>
    <row r="1062" s="14" customFormat="1">
      <c r="A1062" s="14"/>
      <c r="B1062" s="196"/>
      <c r="C1062" s="14"/>
      <c r="D1062" s="189" t="s">
        <v>248</v>
      </c>
      <c r="E1062" s="197" t="s">
        <v>3</v>
      </c>
      <c r="F1062" s="198" t="s">
        <v>1523</v>
      </c>
      <c r="G1062" s="14"/>
      <c r="H1062" s="199">
        <v>53.344000000000001</v>
      </c>
      <c r="I1062" s="200"/>
      <c r="J1062" s="14"/>
      <c r="K1062" s="14"/>
      <c r="L1062" s="196"/>
      <c r="M1062" s="201"/>
      <c r="N1062" s="202"/>
      <c r="O1062" s="202"/>
      <c r="P1062" s="202"/>
      <c r="Q1062" s="202"/>
      <c r="R1062" s="202"/>
      <c r="S1062" s="202"/>
      <c r="T1062" s="203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197" t="s">
        <v>248</v>
      </c>
      <c r="AU1062" s="197" t="s">
        <v>86</v>
      </c>
      <c r="AV1062" s="14" t="s">
        <v>86</v>
      </c>
      <c r="AW1062" s="14" t="s">
        <v>33</v>
      </c>
      <c r="AX1062" s="14" t="s">
        <v>73</v>
      </c>
      <c r="AY1062" s="197" t="s">
        <v>239</v>
      </c>
    </row>
    <row r="1063" s="14" customFormat="1">
      <c r="A1063" s="14"/>
      <c r="B1063" s="196"/>
      <c r="C1063" s="14"/>
      <c r="D1063" s="189" t="s">
        <v>248</v>
      </c>
      <c r="E1063" s="197" t="s">
        <v>3</v>
      </c>
      <c r="F1063" s="198" t="s">
        <v>1524</v>
      </c>
      <c r="G1063" s="14"/>
      <c r="H1063" s="199">
        <v>32.640000000000001</v>
      </c>
      <c r="I1063" s="200"/>
      <c r="J1063" s="14"/>
      <c r="K1063" s="14"/>
      <c r="L1063" s="196"/>
      <c r="M1063" s="201"/>
      <c r="N1063" s="202"/>
      <c r="O1063" s="202"/>
      <c r="P1063" s="202"/>
      <c r="Q1063" s="202"/>
      <c r="R1063" s="202"/>
      <c r="S1063" s="202"/>
      <c r="T1063" s="203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197" t="s">
        <v>248</v>
      </c>
      <c r="AU1063" s="197" t="s">
        <v>86</v>
      </c>
      <c r="AV1063" s="14" t="s">
        <v>86</v>
      </c>
      <c r="AW1063" s="14" t="s">
        <v>33</v>
      </c>
      <c r="AX1063" s="14" t="s">
        <v>73</v>
      </c>
      <c r="AY1063" s="197" t="s">
        <v>239</v>
      </c>
    </row>
    <row r="1064" s="16" customFormat="1">
      <c r="A1064" s="16"/>
      <c r="B1064" s="239"/>
      <c r="C1064" s="16"/>
      <c r="D1064" s="189" t="s">
        <v>248</v>
      </c>
      <c r="E1064" s="240" t="s">
        <v>3</v>
      </c>
      <c r="F1064" s="241" t="s">
        <v>695</v>
      </c>
      <c r="G1064" s="16"/>
      <c r="H1064" s="242">
        <v>85.983999999999995</v>
      </c>
      <c r="I1064" s="243"/>
      <c r="J1064" s="16"/>
      <c r="K1064" s="16"/>
      <c r="L1064" s="239"/>
      <c r="M1064" s="244"/>
      <c r="N1064" s="245"/>
      <c r="O1064" s="245"/>
      <c r="P1064" s="245"/>
      <c r="Q1064" s="245"/>
      <c r="R1064" s="245"/>
      <c r="S1064" s="245"/>
      <c r="T1064" s="24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T1064" s="240" t="s">
        <v>248</v>
      </c>
      <c r="AU1064" s="240" t="s">
        <v>86</v>
      </c>
      <c r="AV1064" s="16" t="s">
        <v>117</v>
      </c>
      <c r="AW1064" s="16" t="s">
        <v>33</v>
      </c>
      <c r="AX1064" s="16" t="s">
        <v>73</v>
      </c>
      <c r="AY1064" s="240" t="s">
        <v>239</v>
      </c>
    </row>
    <row r="1065" s="15" customFormat="1">
      <c r="A1065" s="15"/>
      <c r="B1065" s="204"/>
      <c r="C1065" s="15"/>
      <c r="D1065" s="189" t="s">
        <v>248</v>
      </c>
      <c r="E1065" s="205" t="s">
        <v>3</v>
      </c>
      <c r="F1065" s="206" t="s">
        <v>251</v>
      </c>
      <c r="G1065" s="15"/>
      <c r="H1065" s="207">
        <v>1216.915</v>
      </c>
      <c r="I1065" s="208"/>
      <c r="J1065" s="15"/>
      <c r="K1065" s="15"/>
      <c r="L1065" s="204"/>
      <c r="M1065" s="209"/>
      <c r="N1065" s="210"/>
      <c r="O1065" s="210"/>
      <c r="P1065" s="210"/>
      <c r="Q1065" s="210"/>
      <c r="R1065" s="210"/>
      <c r="S1065" s="210"/>
      <c r="T1065" s="211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T1065" s="205" t="s">
        <v>248</v>
      </c>
      <c r="AU1065" s="205" t="s">
        <v>86</v>
      </c>
      <c r="AV1065" s="15" t="s">
        <v>246</v>
      </c>
      <c r="AW1065" s="15" t="s">
        <v>33</v>
      </c>
      <c r="AX1065" s="15" t="s">
        <v>80</v>
      </c>
      <c r="AY1065" s="205" t="s">
        <v>239</v>
      </c>
    </row>
    <row r="1066" s="2" customFormat="1" ht="33" customHeight="1">
      <c r="A1066" s="39"/>
      <c r="B1066" s="174"/>
      <c r="C1066" s="212" t="s">
        <v>1525</v>
      </c>
      <c r="D1066" s="212" t="s">
        <v>294</v>
      </c>
      <c r="E1066" s="213" t="s">
        <v>1526</v>
      </c>
      <c r="F1066" s="214" t="s">
        <v>1527</v>
      </c>
      <c r="G1066" s="215" t="s">
        <v>244</v>
      </c>
      <c r="H1066" s="216">
        <v>1524.1189999999999</v>
      </c>
      <c r="I1066" s="217"/>
      <c r="J1066" s="218">
        <f>ROUND(I1066*H1066,2)</f>
        <v>0</v>
      </c>
      <c r="K1066" s="214" t="s">
        <v>245</v>
      </c>
      <c r="L1066" s="219"/>
      <c r="M1066" s="220" t="s">
        <v>3</v>
      </c>
      <c r="N1066" s="221" t="s">
        <v>45</v>
      </c>
      <c r="O1066" s="73"/>
      <c r="P1066" s="184">
        <f>O1066*H1066</f>
        <v>0</v>
      </c>
      <c r="Q1066" s="184">
        <v>0.0025000000000000001</v>
      </c>
      <c r="R1066" s="184">
        <f>Q1066*H1066</f>
        <v>3.8102974999999999</v>
      </c>
      <c r="S1066" s="184">
        <v>0</v>
      </c>
      <c r="T1066" s="185">
        <f>S1066*H1066</f>
        <v>0</v>
      </c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R1066" s="186" t="s">
        <v>542</v>
      </c>
      <c r="AT1066" s="186" t="s">
        <v>294</v>
      </c>
      <c r="AU1066" s="186" t="s">
        <v>86</v>
      </c>
      <c r="AY1066" s="20" t="s">
        <v>239</v>
      </c>
      <c r="BE1066" s="187">
        <f>IF(N1066="základní",J1066,0)</f>
        <v>0</v>
      </c>
      <c r="BF1066" s="187">
        <f>IF(N1066="snížená",J1066,0)</f>
        <v>0</v>
      </c>
      <c r="BG1066" s="187">
        <f>IF(N1066="zákl. přenesená",J1066,0)</f>
        <v>0</v>
      </c>
      <c r="BH1066" s="187">
        <f>IF(N1066="sníž. přenesená",J1066,0)</f>
        <v>0</v>
      </c>
      <c r="BI1066" s="187">
        <f>IF(N1066="nulová",J1066,0)</f>
        <v>0</v>
      </c>
      <c r="BJ1066" s="20" t="s">
        <v>86</v>
      </c>
      <c r="BK1066" s="187">
        <f>ROUND(I1066*H1066,2)</f>
        <v>0</v>
      </c>
      <c r="BL1066" s="20" t="s">
        <v>377</v>
      </c>
      <c r="BM1066" s="186" t="s">
        <v>1528</v>
      </c>
    </row>
    <row r="1067" s="14" customFormat="1">
      <c r="A1067" s="14"/>
      <c r="B1067" s="196"/>
      <c r="C1067" s="14"/>
      <c r="D1067" s="189" t="s">
        <v>248</v>
      </c>
      <c r="E1067" s="14"/>
      <c r="F1067" s="198" t="s">
        <v>1529</v>
      </c>
      <c r="G1067" s="14"/>
      <c r="H1067" s="199">
        <v>1524.1189999999999</v>
      </c>
      <c r="I1067" s="200"/>
      <c r="J1067" s="14"/>
      <c r="K1067" s="14"/>
      <c r="L1067" s="196"/>
      <c r="M1067" s="201"/>
      <c r="N1067" s="202"/>
      <c r="O1067" s="202"/>
      <c r="P1067" s="202"/>
      <c r="Q1067" s="202"/>
      <c r="R1067" s="202"/>
      <c r="S1067" s="202"/>
      <c r="T1067" s="203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197" t="s">
        <v>248</v>
      </c>
      <c r="AU1067" s="197" t="s">
        <v>86</v>
      </c>
      <c r="AV1067" s="14" t="s">
        <v>86</v>
      </c>
      <c r="AW1067" s="14" t="s">
        <v>4</v>
      </c>
      <c r="AX1067" s="14" t="s">
        <v>80</v>
      </c>
      <c r="AY1067" s="197" t="s">
        <v>239</v>
      </c>
    </row>
    <row r="1068" s="2" customFormat="1" ht="44.25" customHeight="1">
      <c r="A1068" s="39"/>
      <c r="B1068" s="174"/>
      <c r="C1068" s="175" t="s">
        <v>1530</v>
      </c>
      <c r="D1068" s="175" t="s">
        <v>241</v>
      </c>
      <c r="E1068" s="176" t="s">
        <v>1531</v>
      </c>
      <c r="F1068" s="177" t="s">
        <v>1532</v>
      </c>
      <c r="G1068" s="178" t="s">
        <v>326</v>
      </c>
      <c r="H1068" s="179">
        <v>389.161</v>
      </c>
      <c r="I1068" s="180"/>
      <c r="J1068" s="181">
        <f>ROUND(I1068*H1068,2)</f>
        <v>0</v>
      </c>
      <c r="K1068" s="177" t="s">
        <v>245</v>
      </c>
      <c r="L1068" s="40"/>
      <c r="M1068" s="182" t="s">
        <v>3</v>
      </c>
      <c r="N1068" s="183" t="s">
        <v>45</v>
      </c>
      <c r="O1068" s="73"/>
      <c r="P1068" s="184">
        <f>O1068*H1068</f>
        <v>0</v>
      </c>
      <c r="Q1068" s="184">
        <v>0</v>
      </c>
      <c r="R1068" s="184">
        <f>Q1068*H1068</f>
        <v>0</v>
      </c>
      <c r="S1068" s="184">
        <v>0</v>
      </c>
      <c r="T1068" s="185">
        <f>S1068*H1068</f>
        <v>0</v>
      </c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R1068" s="186" t="s">
        <v>377</v>
      </c>
      <c r="AT1068" s="186" t="s">
        <v>241</v>
      </c>
      <c r="AU1068" s="186" t="s">
        <v>86</v>
      </c>
      <c r="AY1068" s="20" t="s">
        <v>239</v>
      </c>
      <c r="BE1068" s="187">
        <f>IF(N1068="základní",J1068,0)</f>
        <v>0</v>
      </c>
      <c r="BF1068" s="187">
        <f>IF(N1068="snížená",J1068,0)</f>
        <v>0</v>
      </c>
      <c r="BG1068" s="187">
        <f>IF(N1068="zákl. přenesená",J1068,0)</f>
        <v>0</v>
      </c>
      <c r="BH1068" s="187">
        <f>IF(N1068="sníž. přenesená",J1068,0)</f>
        <v>0</v>
      </c>
      <c r="BI1068" s="187">
        <f>IF(N1068="nulová",J1068,0)</f>
        <v>0</v>
      </c>
      <c r="BJ1068" s="20" t="s">
        <v>86</v>
      </c>
      <c r="BK1068" s="187">
        <f>ROUND(I1068*H1068,2)</f>
        <v>0</v>
      </c>
      <c r="BL1068" s="20" t="s">
        <v>377</v>
      </c>
      <c r="BM1068" s="186" t="s">
        <v>1533</v>
      </c>
    </row>
    <row r="1069" s="14" customFormat="1">
      <c r="A1069" s="14"/>
      <c r="B1069" s="196"/>
      <c r="C1069" s="14"/>
      <c r="D1069" s="189" t="s">
        <v>248</v>
      </c>
      <c r="E1069" s="197" t="s">
        <v>3</v>
      </c>
      <c r="F1069" s="198" t="s">
        <v>1534</v>
      </c>
      <c r="G1069" s="14"/>
      <c r="H1069" s="199">
        <v>389.161</v>
      </c>
      <c r="I1069" s="200"/>
      <c r="J1069" s="14"/>
      <c r="K1069" s="14"/>
      <c r="L1069" s="196"/>
      <c r="M1069" s="201"/>
      <c r="N1069" s="202"/>
      <c r="O1069" s="202"/>
      <c r="P1069" s="202"/>
      <c r="Q1069" s="202"/>
      <c r="R1069" s="202"/>
      <c r="S1069" s="202"/>
      <c r="T1069" s="203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197" t="s">
        <v>248</v>
      </c>
      <c r="AU1069" s="197" t="s">
        <v>86</v>
      </c>
      <c r="AV1069" s="14" t="s">
        <v>86</v>
      </c>
      <c r="AW1069" s="14" t="s">
        <v>33</v>
      </c>
      <c r="AX1069" s="14" t="s">
        <v>73</v>
      </c>
      <c r="AY1069" s="197" t="s">
        <v>239</v>
      </c>
    </row>
    <row r="1070" s="15" customFormat="1">
      <c r="A1070" s="15"/>
      <c r="B1070" s="204"/>
      <c r="C1070" s="15"/>
      <c r="D1070" s="189" t="s">
        <v>248</v>
      </c>
      <c r="E1070" s="205" t="s">
        <v>3</v>
      </c>
      <c r="F1070" s="206" t="s">
        <v>251</v>
      </c>
      <c r="G1070" s="15"/>
      <c r="H1070" s="207">
        <v>389.161</v>
      </c>
      <c r="I1070" s="208"/>
      <c r="J1070" s="15"/>
      <c r="K1070" s="15"/>
      <c r="L1070" s="204"/>
      <c r="M1070" s="209"/>
      <c r="N1070" s="210"/>
      <c r="O1070" s="210"/>
      <c r="P1070" s="210"/>
      <c r="Q1070" s="210"/>
      <c r="R1070" s="210"/>
      <c r="S1070" s="210"/>
      <c r="T1070" s="211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T1070" s="205" t="s">
        <v>248</v>
      </c>
      <c r="AU1070" s="205" t="s">
        <v>86</v>
      </c>
      <c r="AV1070" s="15" t="s">
        <v>246</v>
      </c>
      <c r="AW1070" s="15" t="s">
        <v>33</v>
      </c>
      <c r="AX1070" s="15" t="s">
        <v>80</v>
      </c>
      <c r="AY1070" s="205" t="s">
        <v>239</v>
      </c>
    </row>
    <row r="1071" s="2" customFormat="1" ht="33" customHeight="1">
      <c r="A1071" s="39"/>
      <c r="B1071" s="174"/>
      <c r="C1071" s="212" t="s">
        <v>1535</v>
      </c>
      <c r="D1071" s="212" t="s">
        <v>294</v>
      </c>
      <c r="E1071" s="213" t="s">
        <v>1526</v>
      </c>
      <c r="F1071" s="214" t="s">
        <v>1527</v>
      </c>
      <c r="G1071" s="215" t="s">
        <v>244</v>
      </c>
      <c r="H1071" s="216">
        <v>57.700000000000003</v>
      </c>
      <c r="I1071" s="217"/>
      <c r="J1071" s="218">
        <f>ROUND(I1071*H1071,2)</f>
        <v>0</v>
      </c>
      <c r="K1071" s="214" t="s">
        <v>245</v>
      </c>
      <c r="L1071" s="219"/>
      <c r="M1071" s="220" t="s">
        <v>3</v>
      </c>
      <c r="N1071" s="221" t="s">
        <v>45</v>
      </c>
      <c r="O1071" s="73"/>
      <c r="P1071" s="184">
        <f>O1071*H1071</f>
        <v>0</v>
      </c>
      <c r="Q1071" s="184">
        <v>0.0025000000000000001</v>
      </c>
      <c r="R1071" s="184">
        <f>Q1071*H1071</f>
        <v>0.14425000000000002</v>
      </c>
      <c r="S1071" s="184">
        <v>0</v>
      </c>
      <c r="T1071" s="185">
        <f>S1071*H1071</f>
        <v>0</v>
      </c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R1071" s="186" t="s">
        <v>542</v>
      </c>
      <c r="AT1071" s="186" t="s">
        <v>294</v>
      </c>
      <c r="AU1071" s="186" t="s">
        <v>86</v>
      </c>
      <c r="AY1071" s="20" t="s">
        <v>239</v>
      </c>
      <c r="BE1071" s="187">
        <f>IF(N1071="základní",J1071,0)</f>
        <v>0</v>
      </c>
      <c r="BF1071" s="187">
        <f>IF(N1071="snížená",J1071,0)</f>
        <v>0</v>
      </c>
      <c r="BG1071" s="187">
        <f>IF(N1071="zákl. přenesená",J1071,0)</f>
        <v>0</v>
      </c>
      <c r="BH1071" s="187">
        <f>IF(N1071="sníž. přenesená",J1071,0)</f>
        <v>0</v>
      </c>
      <c r="BI1071" s="187">
        <f>IF(N1071="nulová",J1071,0)</f>
        <v>0</v>
      </c>
      <c r="BJ1071" s="20" t="s">
        <v>86</v>
      </c>
      <c r="BK1071" s="187">
        <f>ROUND(I1071*H1071,2)</f>
        <v>0</v>
      </c>
      <c r="BL1071" s="20" t="s">
        <v>377</v>
      </c>
      <c r="BM1071" s="186" t="s">
        <v>1536</v>
      </c>
    </row>
    <row r="1072" s="14" customFormat="1">
      <c r="A1072" s="14"/>
      <c r="B1072" s="196"/>
      <c r="C1072" s="14"/>
      <c r="D1072" s="189" t="s">
        <v>248</v>
      </c>
      <c r="E1072" s="197" t="s">
        <v>3</v>
      </c>
      <c r="F1072" s="198" t="s">
        <v>1537</v>
      </c>
      <c r="G1072" s="14"/>
      <c r="H1072" s="199">
        <v>49.506999999999998</v>
      </c>
      <c r="I1072" s="200"/>
      <c r="J1072" s="14"/>
      <c r="K1072" s="14"/>
      <c r="L1072" s="196"/>
      <c r="M1072" s="201"/>
      <c r="N1072" s="202"/>
      <c r="O1072" s="202"/>
      <c r="P1072" s="202"/>
      <c r="Q1072" s="202"/>
      <c r="R1072" s="202"/>
      <c r="S1072" s="202"/>
      <c r="T1072" s="203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197" t="s">
        <v>248</v>
      </c>
      <c r="AU1072" s="197" t="s">
        <v>86</v>
      </c>
      <c r="AV1072" s="14" t="s">
        <v>86</v>
      </c>
      <c r="AW1072" s="14" t="s">
        <v>33</v>
      </c>
      <c r="AX1072" s="14" t="s">
        <v>73</v>
      </c>
      <c r="AY1072" s="197" t="s">
        <v>239</v>
      </c>
    </row>
    <row r="1073" s="15" customFormat="1">
      <c r="A1073" s="15"/>
      <c r="B1073" s="204"/>
      <c r="C1073" s="15"/>
      <c r="D1073" s="189" t="s">
        <v>248</v>
      </c>
      <c r="E1073" s="205" t="s">
        <v>3</v>
      </c>
      <c r="F1073" s="206" t="s">
        <v>251</v>
      </c>
      <c r="G1073" s="15"/>
      <c r="H1073" s="207">
        <v>49.506999999999998</v>
      </c>
      <c r="I1073" s="208"/>
      <c r="J1073" s="15"/>
      <c r="K1073" s="15"/>
      <c r="L1073" s="204"/>
      <c r="M1073" s="209"/>
      <c r="N1073" s="210"/>
      <c r="O1073" s="210"/>
      <c r="P1073" s="210"/>
      <c r="Q1073" s="210"/>
      <c r="R1073" s="210"/>
      <c r="S1073" s="210"/>
      <c r="T1073" s="211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T1073" s="205" t="s">
        <v>248</v>
      </c>
      <c r="AU1073" s="205" t="s">
        <v>86</v>
      </c>
      <c r="AV1073" s="15" t="s">
        <v>246</v>
      </c>
      <c r="AW1073" s="15" t="s">
        <v>33</v>
      </c>
      <c r="AX1073" s="15" t="s">
        <v>80</v>
      </c>
      <c r="AY1073" s="205" t="s">
        <v>239</v>
      </c>
    </row>
    <row r="1074" s="14" customFormat="1">
      <c r="A1074" s="14"/>
      <c r="B1074" s="196"/>
      <c r="C1074" s="14"/>
      <c r="D1074" s="189" t="s">
        <v>248</v>
      </c>
      <c r="E1074" s="14"/>
      <c r="F1074" s="198" t="s">
        <v>1538</v>
      </c>
      <c r="G1074" s="14"/>
      <c r="H1074" s="199">
        <v>57.700000000000003</v>
      </c>
      <c r="I1074" s="200"/>
      <c r="J1074" s="14"/>
      <c r="K1074" s="14"/>
      <c r="L1074" s="196"/>
      <c r="M1074" s="201"/>
      <c r="N1074" s="202"/>
      <c r="O1074" s="202"/>
      <c r="P1074" s="202"/>
      <c r="Q1074" s="202"/>
      <c r="R1074" s="202"/>
      <c r="S1074" s="202"/>
      <c r="T1074" s="203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197" t="s">
        <v>248</v>
      </c>
      <c r="AU1074" s="197" t="s">
        <v>86</v>
      </c>
      <c r="AV1074" s="14" t="s">
        <v>86</v>
      </c>
      <c r="AW1074" s="14" t="s">
        <v>4</v>
      </c>
      <c r="AX1074" s="14" t="s">
        <v>80</v>
      </c>
      <c r="AY1074" s="197" t="s">
        <v>239</v>
      </c>
    </row>
    <row r="1075" s="2" customFormat="1" ht="33" customHeight="1">
      <c r="A1075" s="39"/>
      <c r="B1075" s="174"/>
      <c r="C1075" s="175" t="s">
        <v>1539</v>
      </c>
      <c r="D1075" s="175" t="s">
        <v>241</v>
      </c>
      <c r="E1075" s="176" t="s">
        <v>1540</v>
      </c>
      <c r="F1075" s="177" t="s">
        <v>1541</v>
      </c>
      <c r="G1075" s="178" t="s">
        <v>244</v>
      </c>
      <c r="H1075" s="179">
        <v>535.90999999999997</v>
      </c>
      <c r="I1075" s="180"/>
      <c r="J1075" s="181">
        <f>ROUND(I1075*H1075,2)</f>
        <v>0</v>
      </c>
      <c r="K1075" s="177" t="s">
        <v>245</v>
      </c>
      <c r="L1075" s="40"/>
      <c r="M1075" s="182" t="s">
        <v>3</v>
      </c>
      <c r="N1075" s="183" t="s">
        <v>45</v>
      </c>
      <c r="O1075" s="73"/>
      <c r="P1075" s="184">
        <f>O1075*H1075</f>
        <v>0</v>
      </c>
      <c r="Q1075" s="184">
        <v>0</v>
      </c>
      <c r="R1075" s="184">
        <f>Q1075*H1075</f>
        <v>0</v>
      </c>
      <c r="S1075" s="184">
        <v>0</v>
      </c>
      <c r="T1075" s="185">
        <f>S1075*H1075</f>
        <v>0</v>
      </c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R1075" s="186" t="s">
        <v>377</v>
      </c>
      <c r="AT1075" s="186" t="s">
        <v>241</v>
      </c>
      <c r="AU1075" s="186" t="s">
        <v>86</v>
      </c>
      <c r="AY1075" s="20" t="s">
        <v>239</v>
      </c>
      <c r="BE1075" s="187">
        <f>IF(N1075="základní",J1075,0)</f>
        <v>0</v>
      </c>
      <c r="BF1075" s="187">
        <f>IF(N1075="snížená",J1075,0)</f>
        <v>0</v>
      </c>
      <c r="BG1075" s="187">
        <f>IF(N1075="zákl. přenesená",J1075,0)</f>
        <v>0</v>
      </c>
      <c r="BH1075" s="187">
        <f>IF(N1075="sníž. přenesená",J1075,0)</f>
        <v>0</v>
      </c>
      <c r="BI1075" s="187">
        <f>IF(N1075="nulová",J1075,0)</f>
        <v>0</v>
      </c>
      <c r="BJ1075" s="20" t="s">
        <v>86</v>
      </c>
      <c r="BK1075" s="187">
        <f>ROUND(I1075*H1075,2)</f>
        <v>0</v>
      </c>
      <c r="BL1075" s="20" t="s">
        <v>377</v>
      </c>
      <c r="BM1075" s="186" t="s">
        <v>1542</v>
      </c>
    </row>
    <row r="1076" s="14" customFormat="1">
      <c r="A1076" s="14"/>
      <c r="B1076" s="196"/>
      <c r="C1076" s="14"/>
      <c r="D1076" s="189" t="s">
        <v>248</v>
      </c>
      <c r="E1076" s="197" t="s">
        <v>3</v>
      </c>
      <c r="F1076" s="198" t="s">
        <v>608</v>
      </c>
      <c r="G1076" s="14"/>
      <c r="H1076" s="199">
        <v>352.61000000000001</v>
      </c>
      <c r="I1076" s="200"/>
      <c r="J1076" s="14"/>
      <c r="K1076" s="14"/>
      <c r="L1076" s="196"/>
      <c r="M1076" s="201"/>
      <c r="N1076" s="202"/>
      <c r="O1076" s="202"/>
      <c r="P1076" s="202"/>
      <c r="Q1076" s="202"/>
      <c r="R1076" s="202"/>
      <c r="S1076" s="202"/>
      <c r="T1076" s="203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197" t="s">
        <v>248</v>
      </c>
      <c r="AU1076" s="197" t="s">
        <v>86</v>
      </c>
      <c r="AV1076" s="14" t="s">
        <v>86</v>
      </c>
      <c r="AW1076" s="14" t="s">
        <v>33</v>
      </c>
      <c r="AX1076" s="14" t="s">
        <v>73</v>
      </c>
      <c r="AY1076" s="197" t="s">
        <v>239</v>
      </c>
    </row>
    <row r="1077" s="13" customFormat="1">
      <c r="A1077" s="13"/>
      <c r="B1077" s="188"/>
      <c r="C1077" s="13"/>
      <c r="D1077" s="189" t="s">
        <v>248</v>
      </c>
      <c r="E1077" s="190" t="s">
        <v>3</v>
      </c>
      <c r="F1077" s="191" t="s">
        <v>1543</v>
      </c>
      <c r="G1077" s="13"/>
      <c r="H1077" s="190" t="s">
        <v>3</v>
      </c>
      <c r="I1077" s="192"/>
      <c r="J1077" s="13"/>
      <c r="K1077" s="13"/>
      <c r="L1077" s="188"/>
      <c r="M1077" s="193"/>
      <c r="N1077" s="194"/>
      <c r="O1077" s="194"/>
      <c r="P1077" s="194"/>
      <c r="Q1077" s="194"/>
      <c r="R1077" s="194"/>
      <c r="S1077" s="194"/>
      <c r="T1077" s="195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190" t="s">
        <v>248</v>
      </c>
      <c r="AU1077" s="190" t="s">
        <v>86</v>
      </c>
      <c r="AV1077" s="13" t="s">
        <v>80</v>
      </c>
      <c r="AW1077" s="13" t="s">
        <v>33</v>
      </c>
      <c r="AX1077" s="13" t="s">
        <v>73</v>
      </c>
      <c r="AY1077" s="190" t="s">
        <v>239</v>
      </c>
    </row>
    <row r="1078" s="14" customFormat="1">
      <c r="A1078" s="14"/>
      <c r="B1078" s="196"/>
      <c r="C1078" s="14"/>
      <c r="D1078" s="189" t="s">
        <v>248</v>
      </c>
      <c r="E1078" s="197" t="s">
        <v>3</v>
      </c>
      <c r="F1078" s="198" t="s">
        <v>613</v>
      </c>
      <c r="G1078" s="14"/>
      <c r="H1078" s="199">
        <v>183.30000000000001</v>
      </c>
      <c r="I1078" s="200"/>
      <c r="J1078" s="14"/>
      <c r="K1078" s="14"/>
      <c r="L1078" s="196"/>
      <c r="M1078" s="201"/>
      <c r="N1078" s="202"/>
      <c r="O1078" s="202"/>
      <c r="P1078" s="202"/>
      <c r="Q1078" s="202"/>
      <c r="R1078" s="202"/>
      <c r="S1078" s="202"/>
      <c r="T1078" s="203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197" t="s">
        <v>248</v>
      </c>
      <c r="AU1078" s="197" t="s">
        <v>86</v>
      </c>
      <c r="AV1078" s="14" t="s">
        <v>86</v>
      </c>
      <c r="AW1078" s="14" t="s">
        <v>33</v>
      </c>
      <c r="AX1078" s="14" t="s">
        <v>73</v>
      </c>
      <c r="AY1078" s="197" t="s">
        <v>239</v>
      </c>
    </row>
    <row r="1079" s="15" customFormat="1">
      <c r="A1079" s="15"/>
      <c r="B1079" s="204"/>
      <c r="C1079" s="15"/>
      <c r="D1079" s="189" t="s">
        <v>248</v>
      </c>
      <c r="E1079" s="205" t="s">
        <v>3</v>
      </c>
      <c r="F1079" s="206" t="s">
        <v>251</v>
      </c>
      <c r="G1079" s="15"/>
      <c r="H1079" s="207">
        <v>535.90999999999997</v>
      </c>
      <c r="I1079" s="208"/>
      <c r="J1079" s="15"/>
      <c r="K1079" s="15"/>
      <c r="L1079" s="204"/>
      <c r="M1079" s="209"/>
      <c r="N1079" s="210"/>
      <c r="O1079" s="210"/>
      <c r="P1079" s="210"/>
      <c r="Q1079" s="210"/>
      <c r="R1079" s="210"/>
      <c r="S1079" s="210"/>
      <c r="T1079" s="211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T1079" s="205" t="s">
        <v>248</v>
      </c>
      <c r="AU1079" s="205" t="s">
        <v>86</v>
      </c>
      <c r="AV1079" s="15" t="s">
        <v>246</v>
      </c>
      <c r="AW1079" s="15" t="s">
        <v>33</v>
      </c>
      <c r="AX1079" s="15" t="s">
        <v>80</v>
      </c>
      <c r="AY1079" s="205" t="s">
        <v>239</v>
      </c>
    </row>
    <row r="1080" s="2" customFormat="1">
      <c r="A1080" s="39"/>
      <c r="B1080" s="174"/>
      <c r="C1080" s="212" t="s">
        <v>1544</v>
      </c>
      <c r="D1080" s="212" t="s">
        <v>294</v>
      </c>
      <c r="E1080" s="213" t="s">
        <v>1501</v>
      </c>
      <c r="F1080" s="214" t="s">
        <v>1502</v>
      </c>
      <c r="G1080" s="215" t="s">
        <v>244</v>
      </c>
      <c r="H1080" s="216">
        <v>616.29700000000003</v>
      </c>
      <c r="I1080" s="217"/>
      <c r="J1080" s="218">
        <f>ROUND(I1080*H1080,2)</f>
        <v>0</v>
      </c>
      <c r="K1080" s="214" t="s">
        <v>245</v>
      </c>
      <c r="L1080" s="219"/>
      <c r="M1080" s="220" t="s">
        <v>3</v>
      </c>
      <c r="N1080" s="221" t="s">
        <v>45</v>
      </c>
      <c r="O1080" s="73"/>
      <c r="P1080" s="184">
        <f>O1080*H1080</f>
        <v>0</v>
      </c>
      <c r="Q1080" s="184">
        <v>0.00010000000000000001</v>
      </c>
      <c r="R1080" s="184">
        <f>Q1080*H1080</f>
        <v>0.061629700000000003</v>
      </c>
      <c r="S1080" s="184">
        <v>0</v>
      </c>
      <c r="T1080" s="185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186" t="s">
        <v>542</v>
      </c>
      <c r="AT1080" s="186" t="s">
        <v>294</v>
      </c>
      <c r="AU1080" s="186" t="s">
        <v>86</v>
      </c>
      <c r="AY1080" s="20" t="s">
        <v>239</v>
      </c>
      <c r="BE1080" s="187">
        <f>IF(N1080="základní",J1080,0)</f>
        <v>0</v>
      </c>
      <c r="BF1080" s="187">
        <f>IF(N1080="snížená",J1080,0)</f>
        <v>0</v>
      </c>
      <c r="BG1080" s="187">
        <f>IF(N1080="zákl. přenesená",J1080,0)</f>
        <v>0</v>
      </c>
      <c r="BH1080" s="187">
        <f>IF(N1080="sníž. přenesená",J1080,0)</f>
        <v>0</v>
      </c>
      <c r="BI1080" s="187">
        <f>IF(N1080="nulová",J1080,0)</f>
        <v>0</v>
      </c>
      <c r="BJ1080" s="20" t="s">
        <v>86</v>
      </c>
      <c r="BK1080" s="187">
        <f>ROUND(I1080*H1080,2)</f>
        <v>0</v>
      </c>
      <c r="BL1080" s="20" t="s">
        <v>377</v>
      </c>
      <c r="BM1080" s="186" t="s">
        <v>1545</v>
      </c>
    </row>
    <row r="1081" s="14" customFormat="1">
      <c r="A1081" s="14"/>
      <c r="B1081" s="196"/>
      <c r="C1081" s="14"/>
      <c r="D1081" s="189" t="s">
        <v>248</v>
      </c>
      <c r="E1081" s="14"/>
      <c r="F1081" s="198" t="s">
        <v>1546</v>
      </c>
      <c r="G1081" s="14"/>
      <c r="H1081" s="199">
        <v>616.29700000000003</v>
      </c>
      <c r="I1081" s="200"/>
      <c r="J1081" s="14"/>
      <c r="K1081" s="14"/>
      <c r="L1081" s="196"/>
      <c r="M1081" s="201"/>
      <c r="N1081" s="202"/>
      <c r="O1081" s="202"/>
      <c r="P1081" s="202"/>
      <c r="Q1081" s="202"/>
      <c r="R1081" s="202"/>
      <c r="S1081" s="202"/>
      <c r="T1081" s="203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197" t="s">
        <v>248</v>
      </c>
      <c r="AU1081" s="197" t="s">
        <v>86</v>
      </c>
      <c r="AV1081" s="14" t="s">
        <v>86</v>
      </c>
      <c r="AW1081" s="14" t="s">
        <v>4</v>
      </c>
      <c r="AX1081" s="14" t="s">
        <v>80</v>
      </c>
      <c r="AY1081" s="197" t="s">
        <v>239</v>
      </c>
    </row>
    <row r="1082" s="2" customFormat="1">
      <c r="A1082" s="39"/>
      <c r="B1082" s="174"/>
      <c r="C1082" s="175" t="s">
        <v>1547</v>
      </c>
      <c r="D1082" s="175" t="s">
        <v>241</v>
      </c>
      <c r="E1082" s="176" t="s">
        <v>1548</v>
      </c>
      <c r="F1082" s="177" t="s">
        <v>1549</v>
      </c>
      <c r="G1082" s="178" t="s">
        <v>244</v>
      </c>
      <c r="H1082" s="179">
        <v>778.32100000000003</v>
      </c>
      <c r="I1082" s="180"/>
      <c r="J1082" s="181">
        <f>ROUND(I1082*H1082,2)</f>
        <v>0</v>
      </c>
      <c r="K1082" s="177" t="s">
        <v>245</v>
      </c>
      <c r="L1082" s="40"/>
      <c r="M1082" s="182" t="s">
        <v>3</v>
      </c>
      <c r="N1082" s="183" t="s">
        <v>45</v>
      </c>
      <c r="O1082" s="73"/>
      <c r="P1082" s="184">
        <f>O1082*H1082</f>
        <v>0</v>
      </c>
      <c r="Q1082" s="184">
        <v>0</v>
      </c>
      <c r="R1082" s="184">
        <f>Q1082*H1082</f>
        <v>0</v>
      </c>
      <c r="S1082" s="184">
        <v>0</v>
      </c>
      <c r="T1082" s="185">
        <f>S1082*H1082</f>
        <v>0</v>
      </c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R1082" s="186" t="s">
        <v>377</v>
      </c>
      <c r="AT1082" s="186" t="s">
        <v>241</v>
      </c>
      <c r="AU1082" s="186" t="s">
        <v>86</v>
      </c>
      <c r="AY1082" s="20" t="s">
        <v>239</v>
      </c>
      <c r="BE1082" s="187">
        <f>IF(N1082="základní",J1082,0)</f>
        <v>0</v>
      </c>
      <c r="BF1082" s="187">
        <f>IF(N1082="snížená",J1082,0)</f>
        <v>0</v>
      </c>
      <c r="BG1082" s="187">
        <f>IF(N1082="zákl. přenesená",J1082,0)</f>
        <v>0</v>
      </c>
      <c r="BH1082" s="187">
        <f>IF(N1082="sníž. přenesená",J1082,0)</f>
        <v>0</v>
      </c>
      <c r="BI1082" s="187">
        <f>IF(N1082="nulová",J1082,0)</f>
        <v>0</v>
      </c>
      <c r="BJ1082" s="20" t="s">
        <v>86</v>
      </c>
      <c r="BK1082" s="187">
        <f>ROUND(I1082*H1082,2)</f>
        <v>0</v>
      </c>
      <c r="BL1082" s="20" t="s">
        <v>377</v>
      </c>
      <c r="BM1082" s="186" t="s">
        <v>1550</v>
      </c>
    </row>
    <row r="1083" s="14" customFormat="1">
      <c r="A1083" s="14"/>
      <c r="B1083" s="196"/>
      <c r="C1083" s="14"/>
      <c r="D1083" s="189" t="s">
        <v>248</v>
      </c>
      <c r="E1083" s="197" t="s">
        <v>3</v>
      </c>
      <c r="F1083" s="198" t="s">
        <v>628</v>
      </c>
      <c r="G1083" s="14"/>
      <c r="H1083" s="199">
        <v>778.32100000000003</v>
      </c>
      <c r="I1083" s="200"/>
      <c r="J1083" s="14"/>
      <c r="K1083" s="14"/>
      <c r="L1083" s="196"/>
      <c r="M1083" s="201"/>
      <c r="N1083" s="202"/>
      <c r="O1083" s="202"/>
      <c r="P1083" s="202"/>
      <c r="Q1083" s="202"/>
      <c r="R1083" s="202"/>
      <c r="S1083" s="202"/>
      <c r="T1083" s="203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197" t="s">
        <v>248</v>
      </c>
      <c r="AU1083" s="197" t="s">
        <v>86</v>
      </c>
      <c r="AV1083" s="14" t="s">
        <v>86</v>
      </c>
      <c r="AW1083" s="14" t="s">
        <v>33</v>
      </c>
      <c r="AX1083" s="14" t="s">
        <v>73</v>
      </c>
      <c r="AY1083" s="197" t="s">
        <v>239</v>
      </c>
    </row>
    <row r="1084" s="15" customFormat="1">
      <c r="A1084" s="15"/>
      <c r="B1084" s="204"/>
      <c r="C1084" s="15"/>
      <c r="D1084" s="189" t="s">
        <v>248</v>
      </c>
      <c r="E1084" s="205" t="s">
        <v>3</v>
      </c>
      <c r="F1084" s="206" t="s">
        <v>251</v>
      </c>
      <c r="G1084" s="15"/>
      <c r="H1084" s="207">
        <v>778.32100000000003</v>
      </c>
      <c r="I1084" s="208"/>
      <c r="J1084" s="15"/>
      <c r="K1084" s="15"/>
      <c r="L1084" s="204"/>
      <c r="M1084" s="209"/>
      <c r="N1084" s="210"/>
      <c r="O1084" s="210"/>
      <c r="P1084" s="210"/>
      <c r="Q1084" s="210"/>
      <c r="R1084" s="210"/>
      <c r="S1084" s="210"/>
      <c r="T1084" s="211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T1084" s="205" t="s">
        <v>248</v>
      </c>
      <c r="AU1084" s="205" t="s">
        <v>86</v>
      </c>
      <c r="AV1084" s="15" t="s">
        <v>246</v>
      </c>
      <c r="AW1084" s="15" t="s">
        <v>33</v>
      </c>
      <c r="AX1084" s="15" t="s">
        <v>80</v>
      </c>
      <c r="AY1084" s="205" t="s">
        <v>239</v>
      </c>
    </row>
    <row r="1085" s="2" customFormat="1" ht="16.5" customHeight="1">
      <c r="A1085" s="39"/>
      <c r="B1085" s="174"/>
      <c r="C1085" s="212" t="s">
        <v>1551</v>
      </c>
      <c r="D1085" s="212" t="s">
        <v>294</v>
      </c>
      <c r="E1085" s="213" t="s">
        <v>1552</v>
      </c>
      <c r="F1085" s="214" t="s">
        <v>1553</v>
      </c>
      <c r="G1085" s="215" t="s">
        <v>279</v>
      </c>
      <c r="H1085" s="216">
        <v>124.53100000000001</v>
      </c>
      <c r="I1085" s="217"/>
      <c r="J1085" s="218">
        <f>ROUND(I1085*H1085,2)</f>
        <v>0</v>
      </c>
      <c r="K1085" s="214" t="s">
        <v>245</v>
      </c>
      <c r="L1085" s="219"/>
      <c r="M1085" s="220" t="s">
        <v>3</v>
      </c>
      <c r="N1085" s="221" t="s">
        <v>45</v>
      </c>
      <c r="O1085" s="73"/>
      <c r="P1085" s="184">
        <f>O1085*H1085</f>
        <v>0</v>
      </c>
      <c r="Q1085" s="184">
        <v>1</v>
      </c>
      <c r="R1085" s="184">
        <f>Q1085*H1085</f>
        <v>124.53100000000001</v>
      </c>
      <c r="S1085" s="184">
        <v>0</v>
      </c>
      <c r="T1085" s="185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186" t="s">
        <v>542</v>
      </c>
      <c r="AT1085" s="186" t="s">
        <v>294</v>
      </c>
      <c r="AU1085" s="186" t="s">
        <v>86</v>
      </c>
      <c r="AY1085" s="20" t="s">
        <v>239</v>
      </c>
      <c r="BE1085" s="187">
        <f>IF(N1085="základní",J1085,0)</f>
        <v>0</v>
      </c>
      <c r="BF1085" s="187">
        <f>IF(N1085="snížená",J1085,0)</f>
        <v>0</v>
      </c>
      <c r="BG1085" s="187">
        <f>IF(N1085="zákl. přenesená",J1085,0)</f>
        <v>0</v>
      </c>
      <c r="BH1085" s="187">
        <f>IF(N1085="sníž. přenesená",J1085,0)</f>
        <v>0</v>
      </c>
      <c r="BI1085" s="187">
        <f>IF(N1085="nulová",J1085,0)</f>
        <v>0</v>
      </c>
      <c r="BJ1085" s="20" t="s">
        <v>86</v>
      </c>
      <c r="BK1085" s="187">
        <f>ROUND(I1085*H1085,2)</f>
        <v>0</v>
      </c>
      <c r="BL1085" s="20" t="s">
        <v>377</v>
      </c>
      <c r="BM1085" s="186" t="s">
        <v>1554</v>
      </c>
    </row>
    <row r="1086" s="14" customFormat="1">
      <c r="A1086" s="14"/>
      <c r="B1086" s="196"/>
      <c r="C1086" s="14"/>
      <c r="D1086" s="189" t="s">
        <v>248</v>
      </c>
      <c r="E1086" s="197" t="s">
        <v>3</v>
      </c>
      <c r="F1086" s="198" t="s">
        <v>1555</v>
      </c>
      <c r="G1086" s="14"/>
      <c r="H1086" s="199">
        <v>124.53100000000001</v>
      </c>
      <c r="I1086" s="200"/>
      <c r="J1086" s="14"/>
      <c r="K1086" s="14"/>
      <c r="L1086" s="196"/>
      <c r="M1086" s="201"/>
      <c r="N1086" s="202"/>
      <c r="O1086" s="202"/>
      <c r="P1086" s="202"/>
      <c r="Q1086" s="202"/>
      <c r="R1086" s="202"/>
      <c r="S1086" s="202"/>
      <c r="T1086" s="203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197" t="s">
        <v>248</v>
      </c>
      <c r="AU1086" s="197" t="s">
        <v>86</v>
      </c>
      <c r="AV1086" s="14" t="s">
        <v>86</v>
      </c>
      <c r="AW1086" s="14" t="s">
        <v>33</v>
      </c>
      <c r="AX1086" s="14" t="s">
        <v>73</v>
      </c>
      <c r="AY1086" s="197" t="s">
        <v>239</v>
      </c>
    </row>
    <row r="1087" s="15" customFormat="1">
      <c r="A1087" s="15"/>
      <c r="B1087" s="204"/>
      <c r="C1087" s="15"/>
      <c r="D1087" s="189" t="s">
        <v>248</v>
      </c>
      <c r="E1087" s="205" t="s">
        <v>3</v>
      </c>
      <c r="F1087" s="206" t="s">
        <v>251</v>
      </c>
      <c r="G1087" s="15"/>
      <c r="H1087" s="207">
        <v>124.53100000000001</v>
      </c>
      <c r="I1087" s="208"/>
      <c r="J1087" s="15"/>
      <c r="K1087" s="15"/>
      <c r="L1087" s="204"/>
      <c r="M1087" s="209"/>
      <c r="N1087" s="210"/>
      <c r="O1087" s="210"/>
      <c r="P1087" s="210"/>
      <c r="Q1087" s="210"/>
      <c r="R1087" s="210"/>
      <c r="S1087" s="210"/>
      <c r="T1087" s="211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05" t="s">
        <v>248</v>
      </c>
      <c r="AU1087" s="205" t="s">
        <v>86</v>
      </c>
      <c r="AV1087" s="15" t="s">
        <v>246</v>
      </c>
      <c r="AW1087" s="15" t="s">
        <v>33</v>
      </c>
      <c r="AX1087" s="15" t="s">
        <v>80</v>
      </c>
      <c r="AY1087" s="205" t="s">
        <v>239</v>
      </c>
    </row>
    <row r="1088" s="2" customFormat="1">
      <c r="A1088" s="39"/>
      <c r="B1088" s="174"/>
      <c r="C1088" s="175" t="s">
        <v>1556</v>
      </c>
      <c r="D1088" s="175" t="s">
        <v>241</v>
      </c>
      <c r="E1088" s="176" t="s">
        <v>1557</v>
      </c>
      <c r="F1088" s="177" t="s">
        <v>1558</v>
      </c>
      <c r="G1088" s="178" t="s">
        <v>279</v>
      </c>
      <c r="H1088" s="179">
        <v>128.547</v>
      </c>
      <c r="I1088" s="180"/>
      <c r="J1088" s="181">
        <f>ROUND(I1088*H1088,2)</f>
        <v>0</v>
      </c>
      <c r="K1088" s="177" t="s">
        <v>245</v>
      </c>
      <c r="L1088" s="40"/>
      <c r="M1088" s="182" t="s">
        <v>3</v>
      </c>
      <c r="N1088" s="183" t="s">
        <v>45</v>
      </c>
      <c r="O1088" s="73"/>
      <c r="P1088" s="184">
        <f>O1088*H1088</f>
        <v>0</v>
      </c>
      <c r="Q1088" s="184">
        <v>0</v>
      </c>
      <c r="R1088" s="184">
        <f>Q1088*H1088</f>
        <v>0</v>
      </c>
      <c r="S1088" s="184">
        <v>0</v>
      </c>
      <c r="T1088" s="185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186" t="s">
        <v>377</v>
      </c>
      <c r="AT1088" s="186" t="s">
        <v>241</v>
      </c>
      <c r="AU1088" s="186" t="s">
        <v>86</v>
      </c>
      <c r="AY1088" s="20" t="s">
        <v>239</v>
      </c>
      <c r="BE1088" s="187">
        <f>IF(N1088="základní",J1088,0)</f>
        <v>0</v>
      </c>
      <c r="BF1088" s="187">
        <f>IF(N1088="snížená",J1088,0)</f>
        <v>0</v>
      </c>
      <c r="BG1088" s="187">
        <f>IF(N1088="zákl. přenesená",J1088,0)</f>
        <v>0</v>
      </c>
      <c r="BH1088" s="187">
        <f>IF(N1088="sníž. přenesená",J1088,0)</f>
        <v>0</v>
      </c>
      <c r="BI1088" s="187">
        <f>IF(N1088="nulová",J1088,0)</f>
        <v>0</v>
      </c>
      <c r="BJ1088" s="20" t="s">
        <v>86</v>
      </c>
      <c r="BK1088" s="187">
        <f>ROUND(I1088*H1088,2)</f>
        <v>0</v>
      </c>
      <c r="BL1088" s="20" t="s">
        <v>377</v>
      </c>
      <c r="BM1088" s="186" t="s">
        <v>1559</v>
      </c>
    </row>
    <row r="1089" s="12" customFormat="1" ht="22.8" customHeight="1">
      <c r="A1089" s="12"/>
      <c r="B1089" s="161"/>
      <c r="C1089" s="12"/>
      <c r="D1089" s="162" t="s">
        <v>72</v>
      </c>
      <c r="E1089" s="172" t="s">
        <v>535</v>
      </c>
      <c r="F1089" s="172" t="s">
        <v>536</v>
      </c>
      <c r="G1089" s="12"/>
      <c r="H1089" s="12"/>
      <c r="I1089" s="164"/>
      <c r="J1089" s="173">
        <f>BK1089</f>
        <v>0</v>
      </c>
      <c r="K1089" s="12"/>
      <c r="L1089" s="161"/>
      <c r="M1089" s="166"/>
      <c r="N1089" s="167"/>
      <c r="O1089" s="167"/>
      <c r="P1089" s="168">
        <f>SUM(P1090:P1248)</f>
        <v>0</v>
      </c>
      <c r="Q1089" s="167"/>
      <c r="R1089" s="168">
        <f>SUM(R1090:R1248)</f>
        <v>78.083011599999992</v>
      </c>
      <c r="S1089" s="167"/>
      <c r="T1089" s="169">
        <f>SUM(T1090:T1248)</f>
        <v>0</v>
      </c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R1089" s="162" t="s">
        <v>86</v>
      </c>
      <c r="AT1089" s="170" t="s">
        <v>72</v>
      </c>
      <c r="AU1089" s="170" t="s">
        <v>80</v>
      </c>
      <c r="AY1089" s="162" t="s">
        <v>239</v>
      </c>
      <c r="BK1089" s="171">
        <f>SUM(BK1090:BK1248)</f>
        <v>0</v>
      </c>
    </row>
    <row r="1090" s="2" customFormat="1">
      <c r="A1090" s="39"/>
      <c r="B1090" s="174"/>
      <c r="C1090" s="175" t="s">
        <v>1560</v>
      </c>
      <c r="D1090" s="175" t="s">
        <v>241</v>
      </c>
      <c r="E1090" s="176" t="s">
        <v>1561</v>
      </c>
      <c r="F1090" s="177" t="s">
        <v>1562</v>
      </c>
      <c r="G1090" s="178" t="s">
        <v>244</v>
      </c>
      <c r="H1090" s="179">
        <v>2674.8299999999999</v>
      </c>
      <c r="I1090" s="180"/>
      <c r="J1090" s="181">
        <f>ROUND(I1090*H1090,2)</f>
        <v>0</v>
      </c>
      <c r="K1090" s="177" t="s">
        <v>245</v>
      </c>
      <c r="L1090" s="40"/>
      <c r="M1090" s="182" t="s">
        <v>3</v>
      </c>
      <c r="N1090" s="183" t="s">
        <v>45</v>
      </c>
      <c r="O1090" s="73"/>
      <c r="P1090" s="184">
        <f>O1090*H1090</f>
        <v>0</v>
      </c>
      <c r="Q1090" s="184">
        <v>0</v>
      </c>
      <c r="R1090" s="184">
        <f>Q1090*H1090</f>
        <v>0</v>
      </c>
      <c r="S1090" s="184">
        <v>0</v>
      </c>
      <c r="T1090" s="185">
        <f>S1090*H1090</f>
        <v>0</v>
      </c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R1090" s="186" t="s">
        <v>377</v>
      </c>
      <c r="AT1090" s="186" t="s">
        <v>241</v>
      </c>
      <c r="AU1090" s="186" t="s">
        <v>86</v>
      </c>
      <c r="AY1090" s="20" t="s">
        <v>239</v>
      </c>
      <c r="BE1090" s="187">
        <f>IF(N1090="základní",J1090,0)</f>
        <v>0</v>
      </c>
      <c r="BF1090" s="187">
        <f>IF(N1090="snížená",J1090,0)</f>
        <v>0</v>
      </c>
      <c r="BG1090" s="187">
        <f>IF(N1090="zákl. přenesená",J1090,0)</f>
        <v>0</v>
      </c>
      <c r="BH1090" s="187">
        <f>IF(N1090="sníž. přenesená",J1090,0)</f>
        <v>0</v>
      </c>
      <c r="BI1090" s="187">
        <f>IF(N1090="nulová",J1090,0)</f>
        <v>0</v>
      </c>
      <c r="BJ1090" s="20" t="s">
        <v>86</v>
      </c>
      <c r="BK1090" s="187">
        <f>ROUND(I1090*H1090,2)</f>
        <v>0</v>
      </c>
      <c r="BL1090" s="20" t="s">
        <v>377</v>
      </c>
      <c r="BM1090" s="186" t="s">
        <v>1563</v>
      </c>
    </row>
    <row r="1091" s="13" customFormat="1">
      <c r="A1091" s="13"/>
      <c r="B1091" s="188"/>
      <c r="C1091" s="13"/>
      <c r="D1091" s="189" t="s">
        <v>248</v>
      </c>
      <c r="E1091" s="190" t="s">
        <v>3</v>
      </c>
      <c r="F1091" s="191" t="s">
        <v>1564</v>
      </c>
      <c r="G1091" s="13"/>
      <c r="H1091" s="190" t="s">
        <v>3</v>
      </c>
      <c r="I1091" s="192"/>
      <c r="J1091" s="13"/>
      <c r="K1091" s="13"/>
      <c r="L1091" s="188"/>
      <c r="M1091" s="193"/>
      <c r="N1091" s="194"/>
      <c r="O1091" s="194"/>
      <c r="P1091" s="194"/>
      <c r="Q1091" s="194"/>
      <c r="R1091" s="194"/>
      <c r="S1091" s="194"/>
      <c r="T1091" s="195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190" t="s">
        <v>248</v>
      </c>
      <c r="AU1091" s="190" t="s">
        <v>86</v>
      </c>
      <c r="AV1091" s="13" t="s">
        <v>80</v>
      </c>
      <c r="AW1091" s="13" t="s">
        <v>33</v>
      </c>
      <c r="AX1091" s="13" t="s">
        <v>73</v>
      </c>
      <c r="AY1091" s="190" t="s">
        <v>239</v>
      </c>
    </row>
    <row r="1092" s="13" customFormat="1">
      <c r="A1092" s="13"/>
      <c r="B1092" s="188"/>
      <c r="C1092" s="13"/>
      <c r="D1092" s="189" t="s">
        <v>248</v>
      </c>
      <c r="E1092" s="190" t="s">
        <v>3</v>
      </c>
      <c r="F1092" s="191" t="s">
        <v>678</v>
      </c>
      <c r="G1092" s="13"/>
      <c r="H1092" s="190" t="s">
        <v>3</v>
      </c>
      <c r="I1092" s="192"/>
      <c r="J1092" s="13"/>
      <c r="K1092" s="13"/>
      <c r="L1092" s="188"/>
      <c r="M1092" s="193"/>
      <c r="N1092" s="194"/>
      <c r="O1092" s="194"/>
      <c r="P1092" s="194"/>
      <c r="Q1092" s="194"/>
      <c r="R1092" s="194"/>
      <c r="S1092" s="194"/>
      <c r="T1092" s="195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190" t="s">
        <v>248</v>
      </c>
      <c r="AU1092" s="190" t="s">
        <v>86</v>
      </c>
      <c r="AV1092" s="13" t="s">
        <v>80</v>
      </c>
      <c r="AW1092" s="13" t="s">
        <v>33</v>
      </c>
      <c r="AX1092" s="13" t="s">
        <v>73</v>
      </c>
      <c r="AY1092" s="190" t="s">
        <v>239</v>
      </c>
    </row>
    <row r="1093" s="14" customFormat="1">
      <c r="A1093" s="14"/>
      <c r="B1093" s="196"/>
      <c r="C1093" s="14"/>
      <c r="D1093" s="189" t="s">
        <v>248</v>
      </c>
      <c r="E1093" s="197" t="s">
        <v>3</v>
      </c>
      <c r="F1093" s="198" t="s">
        <v>828</v>
      </c>
      <c r="G1093" s="14"/>
      <c r="H1093" s="199">
        <v>52.200000000000003</v>
      </c>
      <c r="I1093" s="200"/>
      <c r="J1093" s="14"/>
      <c r="K1093" s="14"/>
      <c r="L1093" s="196"/>
      <c r="M1093" s="201"/>
      <c r="N1093" s="202"/>
      <c r="O1093" s="202"/>
      <c r="P1093" s="202"/>
      <c r="Q1093" s="202"/>
      <c r="R1093" s="202"/>
      <c r="S1093" s="202"/>
      <c r="T1093" s="203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197" t="s">
        <v>248</v>
      </c>
      <c r="AU1093" s="197" t="s">
        <v>86</v>
      </c>
      <c r="AV1093" s="14" t="s">
        <v>86</v>
      </c>
      <c r="AW1093" s="14" t="s">
        <v>33</v>
      </c>
      <c r="AX1093" s="14" t="s">
        <v>73</v>
      </c>
      <c r="AY1093" s="197" t="s">
        <v>239</v>
      </c>
    </row>
    <row r="1094" s="14" customFormat="1">
      <c r="A1094" s="14"/>
      <c r="B1094" s="196"/>
      <c r="C1094" s="14"/>
      <c r="D1094" s="189" t="s">
        <v>248</v>
      </c>
      <c r="E1094" s="197" t="s">
        <v>3</v>
      </c>
      <c r="F1094" s="198" t="s">
        <v>829</v>
      </c>
      <c r="G1094" s="14"/>
      <c r="H1094" s="199">
        <v>16.59</v>
      </c>
      <c r="I1094" s="200"/>
      <c r="J1094" s="14"/>
      <c r="K1094" s="14"/>
      <c r="L1094" s="196"/>
      <c r="M1094" s="201"/>
      <c r="N1094" s="202"/>
      <c r="O1094" s="202"/>
      <c r="P1094" s="202"/>
      <c r="Q1094" s="202"/>
      <c r="R1094" s="202"/>
      <c r="S1094" s="202"/>
      <c r="T1094" s="203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197" t="s">
        <v>248</v>
      </c>
      <c r="AU1094" s="197" t="s">
        <v>86</v>
      </c>
      <c r="AV1094" s="14" t="s">
        <v>86</v>
      </c>
      <c r="AW1094" s="14" t="s">
        <v>33</v>
      </c>
      <c r="AX1094" s="14" t="s">
        <v>73</v>
      </c>
      <c r="AY1094" s="197" t="s">
        <v>239</v>
      </c>
    </row>
    <row r="1095" s="14" customFormat="1">
      <c r="A1095" s="14"/>
      <c r="B1095" s="196"/>
      <c r="C1095" s="14"/>
      <c r="D1095" s="189" t="s">
        <v>248</v>
      </c>
      <c r="E1095" s="197" t="s">
        <v>3</v>
      </c>
      <c r="F1095" s="198" t="s">
        <v>830</v>
      </c>
      <c r="G1095" s="14"/>
      <c r="H1095" s="199">
        <v>3.96</v>
      </c>
      <c r="I1095" s="200"/>
      <c r="J1095" s="14"/>
      <c r="K1095" s="14"/>
      <c r="L1095" s="196"/>
      <c r="M1095" s="201"/>
      <c r="N1095" s="202"/>
      <c r="O1095" s="202"/>
      <c r="P1095" s="202"/>
      <c r="Q1095" s="202"/>
      <c r="R1095" s="202"/>
      <c r="S1095" s="202"/>
      <c r="T1095" s="203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197" t="s">
        <v>248</v>
      </c>
      <c r="AU1095" s="197" t="s">
        <v>86</v>
      </c>
      <c r="AV1095" s="14" t="s">
        <v>86</v>
      </c>
      <c r="AW1095" s="14" t="s">
        <v>33</v>
      </c>
      <c r="AX1095" s="14" t="s">
        <v>73</v>
      </c>
      <c r="AY1095" s="197" t="s">
        <v>239</v>
      </c>
    </row>
    <row r="1096" s="14" customFormat="1">
      <c r="A1096" s="14"/>
      <c r="B1096" s="196"/>
      <c r="C1096" s="14"/>
      <c r="D1096" s="189" t="s">
        <v>248</v>
      </c>
      <c r="E1096" s="197" t="s">
        <v>3</v>
      </c>
      <c r="F1096" s="198" t="s">
        <v>831</v>
      </c>
      <c r="G1096" s="14"/>
      <c r="H1096" s="199">
        <v>2.04</v>
      </c>
      <c r="I1096" s="200"/>
      <c r="J1096" s="14"/>
      <c r="K1096" s="14"/>
      <c r="L1096" s="196"/>
      <c r="M1096" s="201"/>
      <c r="N1096" s="202"/>
      <c r="O1096" s="202"/>
      <c r="P1096" s="202"/>
      <c r="Q1096" s="202"/>
      <c r="R1096" s="202"/>
      <c r="S1096" s="202"/>
      <c r="T1096" s="203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197" t="s">
        <v>248</v>
      </c>
      <c r="AU1096" s="197" t="s">
        <v>86</v>
      </c>
      <c r="AV1096" s="14" t="s">
        <v>86</v>
      </c>
      <c r="AW1096" s="14" t="s">
        <v>33</v>
      </c>
      <c r="AX1096" s="14" t="s">
        <v>73</v>
      </c>
      <c r="AY1096" s="197" t="s">
        <v>239</v>
      </c>
    </row>
    <row r="1097" s="14" customFormat="1">
      <c r="A1097" s="14"/>
      <c r="B1097" s="196"/>
      <c r="C1097" s="14"/>
      <c r="D1097" s="189" t="s">
        <v>248</v>
      </c>
      <c r="E1097" s="197" t="s">
        <v>3</v>
      </c>
      <c r="F1097" s="198" t="s">
        <v>832</v>
      </c>
      <c r="G1097" s="14"/>
      <c r="H1097" s="199">
        <v>1.5600000000000001</v>
      </c>
      <c r="I1097" s="200"/>
      <c r="J1097" s="14"/>
      <c r="K1097" s="14"/>
      <c r="L1097" s="196"/>
      <c r="M1097" s="201"/>
      <c r="N1097" s="202"/>
      <c r="O1097" s="202"/>
      <c r="P1097" s="202"/>
      <c r="Q1097" s="202"/>
      <c r="R1097" s="202"/>
      <c r="S1097" s="202"/>
      <c r="T1097" s="203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197" t="s">
        <v>248</v>
      </c>
      <c r="AU1097" s="197" t="s">
        <v>86</v>
      </c>
      <c r="AV1097" s="14" t="s">
        <v>86</v>
      </c>
      <c r="AW1097" s="14" t="s">
        <v>33</v>
      </c>
      <c r="AX1097" s="14" t="s">
        <v>73</v>
      </c>
      <c r="AY1097" s="197" t="s">
        <v>239</v>
      </c>
    </row>
    <row r="1098" s="14" customFormat="1">
      <c r="A1098" s="14"/>
      <c r="B1098" s="196"/>
      <c r="C1098" s="14"/>
      <c r="D1098" s="189" t="s">
        <v>248</v>
      </c>
      <c r="E1098" s="197" t="s">
        <v>3</v>
      </c>
      <c r="F1098" s="198" t="s">
        <v>833</v>
      </c>
      <c r="G1098" s="14"/>
      <c r="H1098" s="199">
        <v>5.7000000000000002</v>
      </c>
      <c r="I1098" s="200"/>
      <c r="J1098" s="14"/>
      <c r="K1098" s="14"/>
      <c r="L1098" s="196"/>
      <c r="M1098" s="201"/>
      <c r="N1098" s="202"/>
      <c r="O1098" s="202"/>
      <c r="P1098" s="202"/>
      <c r="Q1098" s="202"/>
      <c r="R1098" s="202"/>
      <c r="S1098" s="202"/>
      <c r="T1098" s="203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197" t="s">
        <v>248</v>
      </c>
      <c r="AU1098" s="197" t="s">
        <v>86</v>
      </c>
      <c r="AV1098" s="14" t="s">
        <v>86</v>
      </c>
      <c r="AW1098" s="14" t="s">
        <v>33</v>
      </c>
      <c r="AX1098" s="14" t="s">
        <v>73</v>
      </c>
      <c r="AY1098" s="197" t="s">
        <v>239</v>
      </c>
    </row>
    <row r="1099" s="14" customFormat="1">
      <c r="A1099" s="14"/>
      <c r="B1099" s="196"/>
      <c r="C1099" s="14"/>
      <c r="D1099" s="189" t="s">
        <v>248</v>
      </c>
      <c r="E1099" s="197" t="s">
        <v>3</v>
      </c>
      <c r="F1099" s="198" t="s">
        <v>834</v>
      </c>
      <c r="G1099" s="14"/>
      <c r="H1099" s="199">
        <v>8.4700000000000006</v>
      </c>
      <c r="I1099" s="200"/>
      <c r="J1099" s="14"/>
      <c r="K1099" s="14"/>
      <c r="L1099" s="196"/>
      <c r="M1099" s="201"/>
      <c r="N1099" s="202"/>
      <c r="O1099" s="202"/>
      <c r="P1099" s="202"/>
      <c r="Q1099" s="202"/>
      <c r="R1099" s="202"/>
      <c r="S1099" s="202"/>
      <c r="T1099" s="203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197" t="s">
        <v>248</v>
      </c>
      <c r="AU1099" s="197" t="s">
        <v>86</v>
      </c>
      <c r="AV1099" s="14" t="s">
        <v>86</v>
      </c>
      <c r="AW1099" s="14" t="s">
        <v>33</v>
      </c>
      <c r="AX1099" s="14" t="s">
        <v>73</v>
      </c>
      <c r="AY1099" s="197" t="s">
        <v>239</v>
      </c>
    </row>
    <row r="1100" s="14" customFormat="1">
      <c r="A1100" s="14"/>
      <c r="B1100" s="196"/>
      <c r="C1100" s="14"/>
      <c r="D1100" s="189" t="s">
        <v>248</v>
      </c>
      <c r="E1100" s="197" t="s">
        <v>3</v>
      </c>
      <c r="F1100" s="198" t="s">
        <v>835</v>
      </c>
      <c r="G1100" s="14"/>
      <c r="H1100" s="199">
        <v>14.460000000000001</v>
      </c>
      <c r="I1100" s="200"/>
      <c r="J1100" s="14"/>
      <c r="K1100" s="14"/>
      <c r="L1100" s="196"/>
      <c r="M1100" s="201"/>
      <c r="N1100" s="202"/>
      <c r="O1100" s="202"/>
      <c r="P1100" s="202"/>
      <c r="Q1100" s="202"/>
      <c r="R1100" s="202"/>
      <c r="S1100" s="202"/>
      <c r="T1100" s="203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197" t="s">
        <v>248</v>
      </c>
      <c r="AU1100" s="197" t="s">
        <v>86</v>
      </c>
      <c r="AV1100" s="14" t="s">
        <v>86</v>
      </c>
      <c r="AW1100" s="14" t="s">
        <v>33</v>
      </c>
      <c r="AX1100" s="14" t="s">
        <v>73</v>
      </c>
      <c r="AY1100" s="197" t="s">
        <v>239</v>
      </c>
    </row>
    <row r="1101" s="14" customFormat="1">
      <c r="A1101" s="14"/>
      <c r="B1101" s="196"/>
      <c r="C1101" s="14"/>
      <c r="D1101" s="189" t="s">
        <v>248</v>
      </c>
      <c r="E1101" s="197" t="s">
        <v>3</v>
      </c>
      <c r="F1101" s="198" t="s">
        <v>836</v>
      </c>
      <c r="G1101" s="14"/>
      <c r="H1101" s="199">
        <v>10.44</v>
      </c>
      <c r="I1101" s="200"/>
      <c r="J1101" s="14"/>
      <c r="K1101" s="14"/>
      <c r="L1101" s="196"/>
      <c r="M1101" s="201"/>
      <c r="N1101" s="202"/>
      <c r="O1101" s="202"/>
      <c r="P1101" s="202"/>
      <c r="Q1101" s="202"/>
      <c r="R1101" s="202"/>
      <c r="S1101" s="202"/>
      <c r="T1101" s="203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197" t="s">
        <v>248</v>
      </c>
      <c r="AU1101" s="197" t="s">
        <v>86</v>
      </c>
      <c r="AV1101" s="14" t="s">
        <v>86</v>
      </c>
      <c r="AW1101" s="14" t="s">
        <v>33</v>
      </c>
      <c r="AX1101" s="14" t="s">
        <v>73</v>
      </c>
      <c r="AY1101" s="197" t="s">
        <v>239</v>
      </c>
    </row>
    <row r="1102" s="14" customFormat="1">
      <c r="A1102" s="14"/>
      <c r="B1102" s="196"/>
      <c r="C1102" s="14"/>
      <c r="D1102" s="189" t="s">
        <v>248</v>
      </c>
      <c r="E1102" s="197" t="s">
        <v>3</v>
      </c>
      <c r="F1102" s="198" t="s">
        <v>837</v>
      </c>
      <c r="G1102" s="14"/>
      <c r="H1102" s="199">
        <v>25.170000000000002</v>
      </c>
      <c r="I1102" s="200"/>
      <c r="J1102" s="14"/>
      <c r="K1102" s="14"/>
      <c r="L1102" s="196"/>
      <c r="M1102" s="201"/>
      <c r="N1102" s="202"/>
      <c r="O1102" s="202"/>
      <c r="P1102" s="202"/>
      <c r="Q1102" s="202"/>
      <c r="R1102" s="202"/>
      <c r="S1102" s="202"/>
      <c r="T1102" s="203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197" t="s">
        <v>248</v>
      </c>
      <c r="AU1102" s="197" t="s">
        <v>86</v>
      </c>
      <c r="AV1102" s="14" t="s">
        <v>86</v>
      </c>
      <c r="AW1102" s="14" t="s">
        <v>33</v>
      </c>
      <c r="AX1102" s="14" t="s">
        <v>73</v>
      </c>
      <c r="AY1102" s="197" t="s">
        <v>239</v>
      </c>
    </row>
    <row r="1103" s="16" customFormat="1">
      <c r="A1103" s="16"/>
      <c r="B1103" s="239"/>
      <c r="C1103" s="16"/>
      <c r="D1103" s="189" t="s">
        <v>248</v>
      </c>
      <c r="E1103" s="240" t="s">
        <v>597</v>
      </c>
      <c r="F1103" s="241" t="s">
        <v>695</v>
      </c>
      <c r="G1103" s="16"/>
      <c r="H1103" s="242">
        <v>140.59</v>
      </c>
      <c r="I1103" s="243"/>
      <c r="J1103" s="16"/>
      <c r="K1103" s="16"/>
      <c r="L1103" s="239"/>
      <c r="M1103" s="244"/>
      <c r="N1103" s="245"/>
      <c r="O1103" s="245"/>
      <c r="P1103" s="245"/>
      <c r="Q1103" s="245"/>
      <c r="R1103" s="245"/>
      <c r="S1103" s="245"/>
      <c r="T1103" s="24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T1103" s="240" t="s">
        <v>248</v>
      </c>
      <c r="AU1103" s="240" t="s">
        <v>86</v>
      </c>
      <c r="AV1103" s="16" t="s">
        <v>117</v>
      </c>
      <c r="AW1103" s="16" t="s">
        <v>33</v>
      </c>
      <c r="AX1103" s="16" t="s">
        <v>73</v>
      </c>
      <c r="AY1103" s="240" t="s">
        <v>239</v>
      </c>
    </row>
    <row r="1104" s="13" customFormat="1">
      <c r="A1104" s="13"/>
      <c r="B1104" s="188"/>
      <c r="C1104" s="13"/>
      <c r="D1104" s="189" t="s">
        <v>248</v>
      </c>
      <c r="E1104" s="190" t="s">
        <v>3</v>
      </c>
      <c r="F1104" s="191" t="s">
        <v>1565</v>
      </c>
      <c r="G1104" s="13"/>
      <c r="H1104" s="190" t="s">
        <v>3</v>
      </c>
      <c r="I1104" s="192"/>
      <c r="J1104" s="13"/>
      <c r="K1104" s="13"/>
      <c r="L1104" s="188"/>
      <c r="M1104" s="193"/>
      <c r="N1104" s="194"/>
      <c r="O1104" s="194"/>
      <c r="P1104" s="194"/>
      <c r="Q1104" s="194"/>
      <c r="R1104" s="194"/>
      <c r="S1104" s="194"/>
      <c r="T1104" s="195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190" t="s">
        <v>248</v>
      </c>
      <c r="AU1104" s="190" t="s">
        <v>86</v>
      </c>
      <c r="AV1104" s="13" t="s">
        <v>80</v>
      </c>
      <c r="AW1104" s="13" t="s">
        <v>33</v>
      </c>
      <c r="AX1104" s="13" t="s">
        <v>73</v>
      </c>
      <c r="AY1104" s="190" t="s">
        <v>239</v>
      </c>
    </row>
    <row r="1105" s="13" customFormat="1">
      <c r="A1105" s="13"/>
      <c r="B1105" s="188"/>
      <c r="C1105" s="13"/>
      <c r="D1105" s="189" t="s">
        <v>248</v>
      </c>
      <c r="E1105" s="190" t="s">
        <v>3</v>
      </c>
      <c r="F1105" s="191" t="s">
        <v>678</v>
      </c>
      <c r="G1105" s="13"/>
      <c r="H1105" s="190" t="s">
        <v>3</v>
      </c>
      <c r="I1105" s="192"/>
      <c r="J1105" s="13"/>
      <c r="K1105" s="13"/>
      <c r="L1105" s="188"/>
      <c r="M1105" s="193"/>
      <c r="N1105" s="194"/>
      <c r="O1105" s="194"/>
      <c r="P1105" s="194"/>
      <c r="Q1105" s="194"/>
      <c r="R1105" s="194"/>
      <c r="S1105" s="194"/>
      <c r="T1105" s="195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190" t="s">
        <v>248</v>
      </c>
      <c r="AU1105" s="190" t="s">
        <v>86</v>
      </c>
      <c r="AV1105" s="13" t="s">
        <v>80</v>
      </c>
      <c r="AW1105" s="13" t="s">
        <v>33</v>
      </c>
      <c r="AX1105" s="13" t="s">
        <v>73</v>
      </c>
      <c r="AY1105" s="190" t="s">
        <v>239</v>
      </c>
    </row>
    <row r="1106" s="14" customFormat="1">
      <c r="A1106" s="14"/>
      <c r="B1106" s="196"/>
      <c r="C1106" s="14"/>
      <c r="D1106" s="189" t="s">
        <v>248</v>
      </c>
      <c r="E1106" s="197" t="s">
        <v>3</v>
      </c>
      <c r="F1106" s="198" t="s">
        <v>838</v>
      </c>
      <c r="G1106" s="14"/>
      <c r="H1106" s="199">
        <v>12.6</v>
      </c>
      <c r="I1106" s="200"/>
      <c r="J1106" s="14"/>
      <c r="K1106" s="14"/>
      <c r="L1106" s="196"/>
      <c r="M1106" s="201"/>
      <c r="N1106" s="202"/>
      <c r="O1106" s="202"/>
      <c r="P1106" s="202"/>
      <c r="Q1106" s="202"/>
      <c r="R1106" s="202"/>
      <c r="S1106" s="202"/>
      <c r="T1106" s="203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197" t="s">
        <v>248</v>
      </c>
      <c r="AU1106" s="197" t="s">
        <v>86</v>
      </c>
      <c r="AV1106" s="14" t="s">
        <v>86</v>
      </c>
      <c r="AW1106" s="14" t="s">
        <v>33</v>
      </c>
      <c r="AX1106" s="14" t="s">
        <v>73</v>
      </c>
      <c r="AY1106" s="197" t="s">
        <v>239</v>
      </c>
    </row>
    <row r="1107" s="14" customFormat="1">
      <c r="A1107" s="14"/>
      <c r="B1107" s="196"/>
      <c r="C1107" s="14"/>
      <c r="D1107" s="189" t="s">
        <v>248</v>
      </c>
      <c r="E1107" s="197" t="s">
        <v>3</v>
      </c>
      <c r="F1107" s="198" t="s">
        <v>839</v>
      </c>
      <c r="G1107" s="14"/>
      <c r="H1107" s="199">
        <v>64.239999999999995</v>
      </c>
      <c r="I1107" s="200"/>
      <c r="J1107" s="14"/>
      <c r="K1107" s="14"/>
      <c r="L1107" s="196"/>
      <c r="M1107" s="201"/>
      <c r="N1107" s="202"/>
      <c r="O1107" s="202"/>
      <c r="P1107" s="202"/>
      <c r="Q1107" s="202"/>
      <c r="R1107" s="202"/>
      <c r="S1107" s="202"/>
      <c r="T1107" s="203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197" t="s">
        <v>248</v>
      </c>
      <c r="AU1107" s="197" t="s">
        <v>86</v>
      </c>
      <c r="AV1107" s="14" t="s">
        <v>86</v>
      </c>
      <c r="AW1107" s="14" t="s">
        <v>33</v>
      </c>
      <c r="AX1107" s="14" t="s">
        <v>73</v>
      </c>
      <c r="AY1107" s="197" t="s">
        <v>239</v>
      </c>
    </row>
    <row r="1108" s="14" customFormat="1">
      <c r="A1108" s="14"/>
      <c r="B1108" s="196"/>
      <c r="C1108" s="14"/>
      <c r="D1108" s="189" t="s">
        <v>248</v>
      </c>
      <c r="E1108" s="197" t="s">
        <v>3</v>
      </c>
      <c r="F1108" s="198" t="s">
        <v>840</v>
      </c>
      <c r="G1108" s="14"/>
      <c r="H1108" s="199">
        <v>54.810000000000002</v>
      </c>
      <c r="I1108" s="200"/>
      <c r="J1108" s="14"/>
      <c r="K1108" s="14"/>
      <c r="L1108" s="196"/>
      <c r="M1108" s="201"/>
      <c r="N1108" s="202"/>
      <c r="O1108" s="202"/>
      <c r="P1108" s="202"/>
      <c r="Q1108" s="202"/>
      <c r="R1108" s="202"/>
      <c r="S1108" s="202"/>
      <c r="T1108" s="203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197" t="s">
        <v>248</v>
      </c>
      <c r="AU1108" s="197" t="s">
        <v>86</v>
      </c>
      <c r="AV1108" s="14" t="s">
        <v>86</v>
      </c>
      <c r="AW1108" s="14" t="s">
        <v>33</v>
      </c>
      <c r="AX1108" s="14" t="s">
        <v>73</v>
      </c>
      <c r="AY1108" s="197" t="s">
        <v>239</v>
      </c>
    </row>
    <row r="1109" s="14" customFormat="1">
      <c r="A1109" s="14"/>
      <c r="B1109" s="196"/>
      <c r="C1109" s="14"/>
      <c r="D1109" s="189" t="s">
        <v>248</v>
      </c>
      <c r="E1109" s="197" t="s">
        <v>3</v>
      </c>
      <c r="F1109" s="198" t="s">
        <v>841</v>
      </c>
      <c r="G1109" s="14"/>
      <c r="H1109" s="199">
        <v>140.75999999999999</v>
      </c>
      <c r="I1109" s="200"/>
      <c r="J1109" s="14"/>
      <c r="K1109" s="14"/>
      <c r="L1109" s="196"/>
      <c r="M1109" s="201"/>
      <c r="N1109" s="202"/>
      <c r="O1109" s="202"/>
      <c r="P1109" s="202"/>
      <c r="Q1109" s="202"/>
      <c r="R1109" s="202"/>
      <c r="S1109" s="202"/>
      <c r="T1109" s="203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197" t="s">
        <v>248</v>
      </c>
      <c r="AU1109" s="197" t="s">
        <v>86</v>
      </c>
      <c r="AV1109" s="14" t="s">
        <v>86</v>
      </c>
      <c r="AW1109" s="14" t="s">
        <v>33</v>
      </c>
      <c r="AX1109" s="14" t="s">
        <v>73</v>
      </c>
      <c r="AY1109" s="197" t="s">
        <v>239</v>
      </c>
    </row>
    <row r="1110" s="14" customFormat="1">
      <c r="A1110" s="14"/>
      <c r="B1110" s="196"/>
      <c r="C1110" s="14"/>
      <c r="D1110" s="189" t="s">
        <v>248</v>
      </c>
      <c r="E1110" s="197" t="s">
        <v>3</v>
      </c>
      <c r="F1110" s="198" t="s">
        <v>842</v>
      </c>
      <c r="G1110" s="14"/>
      <c r="H1110" s="199">
        <v>155.97</v>
      </c>
      <c r="I1110" s="200"/>
      <c r="J1110" s="14"/>
      <c r="K1110" s="14"/>
      <c r="L1110" s="196"/>
      <c r="M1110" s="201"/>
      <c r="N1110" s="202"/>
      <c r="O1110" s="202"/>
      <c r="P1110" s="202"/>
      <c r="Q1110" s="202"/>
      <c r="R1110" s="202"/>
      <c r="S1110" s="202"/>
      <c r="T1110" s="203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197" t="s">
        <v>248</v>
      </c>
      <c r="AU1110" s="197" t="s">
        <v>86</v>
      </c>
      <c r="AV1110" s="14" t="s">
        <v>86</v>
      </c>
      <c r="AW1110" s="14" t="s">
        <v>33</v>
      </c>
      <c r="AX1110" s="14" t="s">
        <v>73</v>
      </c>
      <c r="AY1110" s="197" t="s">
        <v>239</v>
      </c>
    </row>
    <row r="1111" s="14" customFormat="1">
      <c r="A1111" s="14"/>
      <c r="B1111" s="196"/>
      <c r="C1111" s="14"/>
      <c r="D1111" s="189" t="s">
        <v>248</v>
      </c>
      <c r="E1111" s="197" t="s">
        <v>3</v>
      </c>
      <c r="F1111" s="198" t="s">
        <v>843</v>
      </c>
      <c r="G1111" s="14"/>
      <c r="H1111" s="199">
        <v>51.479999999999997</v>
      </c>
      <c r="I1111" s="200"/>
      <c r="J1111" s="14"/>
      <c r="K1111" s="14"/>
      <c r="L1111" s="196"/>
      <c r="M1111" s="201"/>
      <c r="N1111" s="202"/>
      <c r="O1111" s="202"/>
      <c r="P1111" s="202"/>
      <c r="Q1111" s="202"/>
      <c r="R1111" s="202"/>
      <c r="S1111" s="202"/>
      <c r="T1111" s="203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197" t="s">
        <v>248</v>
      </c>
      <c r="AU1111" s="197" t="s">
        <v>86</v>
      </c>
      <c r="AV1111" s="14" t="s">
        <v>86</v>
      </c>
      <c r="AW1111" s="14" t="s">
        <v>33</v>
      </c>
      <c r="AX1111" s="14" t="s">
        <v>73</v>
      </c>
      <c r="AY1111" s="197" t="s">
        <v>239</v>
      </c>
    </row>
    <row r="1112" s="13" customFormat="1">
      <c r="A1112" s="13"/>
      <c r="B1112" s="188"/>
      <c r="C1112" s="13"/>
      <c r="D1112" s="189" t="s">
        <v>248</v>
      </c>
      <c r="E1112" s="190" t="s">
        <v>3</v>
      </c>
      <c r="F1112" s="191" t="s">
        <v>696</v>
      </c>
      <c r="G1112" s="13"/>
      <c r="H1112" s="190" t="s">
        <v>3</v>
      </c>
      <c r="I1112" s="192"/>
      <c r="J1112" s="13"/>
      <c r="K1112" s="13"/>
      <c r="L1112" s="188"/>
      <c r="M1112" s="193"/>
      <c r="N1112" s="194"/>
      <c r="O1112" s="194"/>
      <c r="P1112" s="194"/>
      <c r="Q1112" s="194"/>
      <c r="R1112" s="194"/>
      <c r="S1112" s="194"/>
      <c r="T1112" s="195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190" t="s">
        <v>248</v>
      </c>
      <c r="AU1112" s="190" t="s">
        <v>86</v>
      </c>
      <c r="AV1112" s="13" t="s">
        <v>80</v>
      </c>
      <c r="AW1112" s="13" t="s">
        <v>33</v>
      </c>
      <c r="AX1112" s="13" t="s">
        <v>73</v>
      </c>
      <c r="AY1112" s="190" t="s">
        <v>239</v>
      </c>
    </row>
    <row r="1113" s="14" customFormat="1">
      <c r="A1113" s="14"/>
      <c r="B1113" s="196"/>
      <c r="C1113" s="14"/>
      <c r="D1113" s="189" t="s">
        <v>248</v>
      </c>
      <c r="E1113" s="197" t="s">
        <v>3</v>
      </c>
      <c r="F1113" s="198" t="s">
        <v>844</v>
      </c>
      <c r="G1113" s="14"/>
      <c r="H1113" s="199">
        <v>50.399999999999999</v>
      </c>
      <c r="I1113" s="200"/>
      <c r="J1113" s="14"/>
      <c r="K1113" s="14"/>
      <c r="L1113" s="196"/>
      <c r="M1113" s="201"/>
      <c r="N1113" s="202"/>
      <c r="O1113" s="202"/>
      <c r="P1113" s="202"/>
      <c r="Q1113" s="202"/>
      <c r="R1113" s="202"/>
      <c r="S1113" s="202"/>
      <c r="T1113" s="203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197" t="s">
        <v>248</v>
      </c>
      <c r="AU1113" s="197" t="s">
        <v>86</v>
      </c>
      <c r="AV1113" s="14" t="s">
        <v>86</v>
      </c>
      <c r="AW1113" s="14" t="s">
        <v>33</v>
      </c>
      <c r="AX1113" s="14" t="s">
        <v>73</v>
      </c>
      <c r="AY1113" s="197" t="s">
        <v>239</v>
      </c>
    </row>
    <row r="1114" s="14" customFormat="1">
      <c r="A1114" s="14"/>
      <c r="B1114" s="196"/>
      <c r="C1114" s="14"/>
      <c r="D1114" s="189" t="s">
        <v>248</v>
      </c>
      <c r="E1114" s="197" t="s">
        <v>3</v>
      </c>
      <c r="F1114" s="198" t="s">
        <v>845</v>
      </c>
      <c r="G1114" s="14"/>
      <c r="H1114" s="199">
        <v>256.95999999999998</v>
      </c>
      <c r="I1114" s="200"/>
      <c r="J1114" s="14"/>
      <c r="K1114" s="14"/>
      <c r="L1114" s="196"/>
      <c r="M1114" s="201"/>
      <c r="N1114" s="202"/>
      <c r="O1114" s="202"/>
      <c r="P1114" s="202"/>
      <c r="Q1114" s="202"/>
      <c r="R1114" s="202"/>
      <c r="S1114" s="202"/>
      <c r="T1114" s="203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197" t="s">
        <v>248</v>
      </c>
      <c r="AU1114" s="197" t="s">
        <v>86</v>
      </c>
      <c r="AV1114" s="14" t="s">
        <v>86</v>
      </c>
      <c r="AW1114" s="14" t="s">
        <v>33</v>
      </c>
      <c r="AX1114" s="14" t="s">
        <v>73</v>
      </c>
      <c r="AY1114" s="197" t="s">
        <v>239</v>
      </c>
    </row>
    <row r="1115" s="14" customFormat="1">
      <c r="A1115" s="14"/>
      <c r="B1115" s="196"/>
      <c r="C1115" s="14"/>
      <c r="D1115" s="189" t="s">
        <v>248</v>
      </c>
      <c r="E1115" s="197" t="s">
        <v>3</v>
      </c>
      <c r="F1115" s="198" t="s">
        <v>846</v>
      </c>
      <c r="G1115" s="14"/>
      <c r="H1115" s="199">
        <v>18.27</v>
      </c>
      <c r="I1115" s="200"/>
      <c r="J1115" s="14"/>
      <c r="K1115" s="14"/>
      <c r="L1115" s="196"/>
      <c r="M1115" s="201"/>
      <c r="N1115" s="202"/>
      <c r="O1115" s="202"/>
      <c r="P1115" s="202"/>
      <c r="Q1115" s="202"/>
      <c r="R1115" s="202"/>
      <c r="S1115" s="202"/>
      <c r="T1115" s="203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197" t="s">
        <v>248</v>
      </c>
      <c r="AU1115" s="197" t="s">
        <v>86</v>
      </c>
      <c r="AV1115" s="14" t="s">
        <v>86</v>
      </c>
      <c r="AW1115" s="14" t="s">
        <v>33</v>
      </c>
      <c r="AX1115" s="14" t="s">
        <v>73</v>
      </c>
      <c r="AY1115" s="197" t="s">
        <v>239</v>
      </c>
    </row>
    <row r="1116" s="14" customFormat="1">
      <c r="A1116" s="14"/>
      <c r="B1116" s="196"/>
      <c r="C1116" s="14"/>
      <c r="D1116" s="189" t="s">
        <v>248</v>
      </c>
      <c r="E1116" s="197" t="s">
        <v>3</v>
      </c>
      <c r="F1116" s="198" t="s">
        <v>847</v>
      </c>
      <c r="G1116" s="14"/>
      <c r="H1116" s="199">
        <v>46.920000000000002</v>
      </c>
      <c r="I1116" s="200"/>
      <c r="J1116" s="14"/>
      <c r="K1116" s="14"/>
      <c r="L1116" s="196"/>
      <c r="M1116" s="201"/>
      <c r="N1116" s="202"/>
      <c r="O1116" s="202"/>
      <c r="P1116" s="202"/>
      <c r="Q1116" s="202"/>
      <c r="R1116" s="202"/>
      <c r="S1116" s="202"/>
      <c r="T1116" s="203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197" t="s">
        <v>248</v>
      </c>
      <c r="AU1116" s="197" t="s">
        <v>86</v>
      </c>
      <c r="AV1116" s="14" t="s">
        <v>86</v>
      </c>
      <c r="AW1116" s="14" t="s">
        <v>33</v>
      </c>
      <c r="AX1116" s="14" t="s">
        <v>73</v>
      </c>
      <c r="AY1116" s="197" t="s">
        <v>239</v>
      </c>
    </row>
    <row r="1117" s="14" customFormat="1">
      <c r="A1117" s="14"/>
      <c r="B1117" s="196"/>
      <c r="C1117" s="14"/>
      <c r="D1117" s="189" t="s">
        <v>248</v>
      </c>
      <c r="E1117" s="197" t="s">
        <v>3</v>
      </c>
      <c r="F1117" s="198" t="s">
        <v>848</v>
      </c>
      <c r="G1117" s="14"/>
      <c r="H1117" s="199">
        <v>51.990000000000002</v>
      </c>
      <c r="I1117" s="200"/>
      <c r="J1117" s="14"/>
      <c r="K1117" s="14"/>
      <c r="L1117" s="196"/>
      <c r="M1117" s="201"/>
      <c r="N1117" s="202"/>
      <c r="O1117" s="202"/>
      <c r="P1117" s="202"/>
      <c r="Q1117" s="202"/>
      <c r="R1117" s="202"/>
      <c r="S1117" s="202"/>
      <c r="T1117" s="203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197" t="s">
        <v>248</v>
      </c>
      <c r="AU1117" s="197" t="s">
        <v>86</v>
      </c>
      <c r="AV1117" s="14" t="s">
        <v>86</v>
      </c>
      <c r="AW1117" s="14" t="s">
        <v>33</v>
      </c>
      <c r="AX1117" s="14" t="s">
        <v>73</v>
      </c>
      <c r="AY1117" s="197" t="s">
        <v>239</v>
      </c>
    </row>
    <row r="1118" s="14" customFormat="1">
      <c r="A1118" s="14"/>
      <c r="B1118" s="196"/>
      <c r="C1118" s="14"/>
      <c r="D1118" s="189" t="s">
        <v>248</v>
      </c>
      <c r="E1118" s="197" t="s">
        <v>3</v>
      </c>
      <c r="F1118" s="198" t="s">
        <v>849</v>
      </c>
      <c r="G1118" s="14"/>
      <c r="H1118" s="199">
        <v>17.16</v>
      </c>
      <c r="I1118" s="200"/>
      <c r="J1118" s="14"/>
      <c r="K1118" s="14"/>
      <c r="L1118" s="196"/>
      <c r="M1118" s="201"/>
      <c r="N1118" s="202"/>
      <c r="O1118" s="202"/>
      <c r="P1118" s="202"/>
      <c r="Q1118" s="202"/>
      <c r="R1118" s="202"/>
      <c r="S1118" s="202"/>
      <c r="T1118" s="203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197" t="s">
        <v>248</v>
      </c>
      <c r="AU1118" s="197" t="s">
        <v>86</v>
      </c>
      <c r="AV1118" s="14" t="s">
        <v>86</v>
      </c>
      <c r="AW1118" s="14" t="s">
        <v>33</v>
      </c>
      <c r="AX1118" s="14" t="s">
        <v>73</v>
      </c>
      <c r="AY1118" s="197" t="s">
        <v>239</v>
      </c>
    </row>
    <row r="1119" s="14" customFormat="1">
      <c r="A1119" s="14"/>
      <c r="B1119" s="196"/>
      <c r="C1119" s="14"/>
      <c r="D1119" s="189" t="s">
        <v>248</v>
      </c>
      <c r="E1119" s="197" t="s">
        <v>3</v>
      </c>
      <c r="F1119" s="198" t="s">
        <v>850</v>
      </c>
      <c r="G1119" s="14"/>
      <c r="H1119" s="199">
        <v>25.18</v>
      </c>
      <c r="I1119" s="200"/>
      <c r="J1119" s="14"/>
      <c r="K1119" s="14"/>
      <c r="L1119" s="196"/>
      <c r="M1119" s="201"/>
      <c r="N1119" s="202"/>
      <c r="O1119" s="202"/>
      <c r="P1119" s="202"/>
      <c r="Q1119" s="202"/>
      <c r="R1119" s="202"/>
      <c r="S1119" s="202"/>
      <c r="T1119" s="203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197" t="s">
        <v>248</v>
      </c>
      <c r="AU1119" s="197" t="s">
        <v>86</v>
      </c>
      <c r="AV1119" s="14" t="s">
        <v>86</v>
      </c>
      <c r="AW1119" s="14" t="s">
        <v>33</v>
      </c>
      <c r="AX1119" s="14" t="s">
        <v>73</v>
      </c>
      <c r="AY1119" s="197" t="s">
        <v>239</v>
      </c>
    </row>
    <row r="1120" s="14" customFormat="1">
      <c r="A1120" s="14"/>
      <c r="B1120" s="196"/>
      <c r="C1120" s="14"/>
      <c r="D1120" s="189" t="s">
        <v>248</v>
      </c>
      <c r="E1120" s="197" t="s">
        <v>3</v>
      </c>
      <c r="F1120" s="198" t="s">
        <v>851</v>
      </c>
      <c r="G1120" s="14"/>
      <c r="H1120" s="199">
        <v>30.719999999999999</v>
      </c>
      <c r="I1120" s="200"/>
      <c r="J1120" s="14"/>
      <c r="K1120" s="14"/>
      <c r="L1120" s="196"/>
      <c r="M1120" s="201"/>
      <c r="N1120" s="202"/>
      <c r="O1120" s="202"/>
      <c r="P1120" s="202"/>
      <c r="Q1120" s="202"/>
      <c r="R1120" s="202"/>
      <c r="S1120" s="202"/>
      <c r="T1120" s="203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197" t="s">
        <v>248</v>
      </c>
      <c r="AU1120" s="197" t="s">
        <v>86</v>
      </c>
      <c r="AV1120" s="14" t="s">
        <v>86</v>
      </c>
      <c r="AW1120" s="14" t="s">
        <v>33</v>
      </c>
      <c r="AX1120" s="14" t="s">
        <v>73</v>
      </c>
      <c r="AY1120" s="197" t="s">
        <v>239</v>
      </c>
    </row>
    <row r="1121" s="14" customFormat="1">
      <c r="A1121" s="14"/>
      <c r="B1121" s="196"/>
      <c r="C1121" s="14"/>
      <c r="D1121" s="189" t="s">
        <v>248</v>
      </c>
      <c r="E1121" s="197" t="s">
        <v>3</v>
      </c>
      <c r="F1121" s="198" t="s">
        <v>852</v>
      </c>
      <c r="G1121" s="14"/>
      <c r="H1121" s="199">
        <v>34.159999999999997</v>
      </c>
      <c r="I1121" s="200"/>
      <c r="J1121" s="14"/>
      <c r="K1121" s="14"/>
      <c r="L1121" s="196"/>
      <c r="M1121" s="201"/>
      <c r="N1121" s="202"/>
      <c r="O1121" s="202"/>
      <c r="P1121" s="202"/>
      <c r="Q1121" s="202"/>
      <c r="R1121" s="202"/>
      <c r="S1121" s="202"/>
      <c r="T1121" s="203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197" t="s">
        <v>248</v>
      </c>
      <c r="AU1121" s="197" t="s">
        <v>86</v>
      </c>
      <c r="AV1121" s="14" t="s">
        <v>86</v>
      </c>
      <c r="AW1121" s="14" t="s">
        <v>33</v>
      </c>
      <c r="AX1121" s="14" t="s">
        <v>73</v>
      </c>
      <c r="AY1121" s="197" t="s">
        <v>239</v>
      </c>
    </row>
    <row r="1122" s="14" customFormat="1">
      <c r="A1122" s="14"/>
      <c r="B1122" s="196"/>
      <c r="C1122" s="14"/>
      <c r="D1122" s="189" t="s">
        <v>248</v>
      </c>
      <c r="E1122" s="197" t="s">
        <v>3</v>
      </c>
      <c r="F1122" s="198" t="s">
        <v>853</v>
      </c>
      <c r="G1122" s="14"/>
      <c r="H1122" s="199">
        <v>34.560000000000002</v>
      </c>
      <c r="I1122" s="200"/>
      <c r="J1122" s="14"/>
      <c r="K1122" s="14"/>
      <c r="L1122" s="196"/>
      <c r="M1122" s="201"/>
      <c r="N1122" s="202"/>
      <c r="O1122" s="202"/>
      <c r="P1122" s="202"/>
      <c r="Q1122" s="202"/>
      <c r="R1122" s="202"/>
      <c r="S1122" s="202"/>
      <c r="T1122" s="203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197" t="s">
        <v>248</v>
      </c>
      <c r="AU1122" s="197" t="s">
        <v>86</v>
      </c>
      <c r="AV1122" s="14" t="s">
        <v>86</v>
      </c>
      <c r="AW1122" s="14" t="s">
        <v>33</v>
      </c>
      <c r="AX1122" s="14" t="s">
        <v>73</v>
      </c>
      <c r="AY1122" s="197" t="s">
        <v>239</v>
      </c>
    </row>
    <row r="1123" s="14" customFormat="1">
      <c r="A1123" s="14"/>
      <c r="B1123" s="196"/>
      <c r="C1123" s="14"/>
      <c r="D1123" s="189" t="s">
        <v>248</v>
      </c>
      <c r="E1123" s="197" t="s">
        <v>3</v>
      </c>
      <c r="F1123" s="198" t="s">
        <v>854</v>
      </c>
      <c r="G1123" s="14"/>
      <c r="H1123" s="199">
        <v>16.16</v>
      </c>
      <c r="I1123" s="200"/>
      <c r="J1123" s="14"/>
      <c r="K1123" s="14"/>
      <c r="L1123" s="196"/>
      <c r="M1123" s="201"/>
      <c r="N1123" s="202"/>
      <c r="O1123" s="202"/>
      <c r="P1123" s="202"/>
      <c r="Q1123" s="202"/>
      <c r="R1123" s="202"/>
      <c r="S1123" s="202"/>
      <c r="T1123" s="203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197" t="s">
        <v>248</v>
      </c>
      <c r="AU1123" s="197" t="s">
        <v>86</v>
      </c>
      <c r="AV1123" s="14" t="s">
        <v>86</v>
      </c>
      <c r="AW1123" s="14" t="s">
        <v>33</v>
      </c>
      <c r="AX1123" s="14" t="s">
        <v>73</v>
      </c>
      <c r="AY1123" s="197" t="s">
        <v>239</v>
      </c>
    </row>
    <row r="1124" s="13" customFormat="1">
      <c r="A1124" s="13"/>
      <c r="B1124" s="188"/>
      <c r="C1124" s="13"/>
      <c r="D1124" s="189" t="s">
        <v>248</v>
      </c>
      <c r="E1124" s="190" t="s">
        <v>3</v>
      </c>
      <c r="F1124" s="191" t="s">
        <v>701</v>
      </c>
      <c r="G1124" s="13"/>
      <c r="H1124" s="190" t="s">
        <v>3</v>
      </c>
      <c r="I1124" s="192"/>
      <c r="J1124" s="13"/>
      <c r="K1124" s="13"/>
      <c r="L1124" s="188"/>
      <c r="M1124" s="193"/>
      <c r="N1124" s="194"/>
      <c r="O1124" s="194"/>
      <c r="P1124" s="194"/>
      <c r="Q1124" s="194"/>
      <c r="R1124" s="194"/>
      <c r="S1124" s="194"/>
      <c r="T1124" s="195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190" t="s">
        <v>248</v>
      </c>
      <c r="AU1124" s="190" t="s">
        <v>86</v>
      </c>
      <c r="AV1124" s="13" t="s">
        <v>80</v>
      </c>
      <c r="AW1124" s="13" t="s">
        <v>33</v>
      </c>
      <c r="AX1124" s="13" t="s">
        <v>73</v>
      </c>
      <c r="AY1124" s="190" t="s">
        <v>239</v>
      </c>
    </row>
    <row r="1125" s="14" customFormat="1">
      <c r="A1125" s="14"/>
      <c r="B1125" s="196"/>
      <c r="C1125" s="14"/>
      <c r="D1125" s="189" t="s">
        <v>248</v>
      </c>
      <c r="E1125" s="197" t="s">
        <v>3</v>
      </c>
      <c r="F1125" s="198" t="s">
        <v>855</v>
      </c>
      <c r="G1125" s="14"/>
      <c r="H1125" s="199">
        <v>31.5</v>
      </c>
      <c r="I1125" s="200"/>
      <c r="J1125" s="14"/>
      <c r="K1125" s="14"/>
      <c r="L1125" s="196"/>
      <c r="M1125" s="201"/>
      <c r="N1125" s="202"/>
      <c r="O1125" s="202"/>
      <c r="P1125" s="202"/>
      <c r="Q1125" s="202"/>
      <c r="R1125" s="202"/>
      <c r="S1125" s="202"/>
      <c r="T1125" s="203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197" t="s">
        <v>248</v>
      </c>
      <c r="AU1125" s="197" t="s">
        <v>86</v>
      </c>
      <c r="AV1125" s="14" t="s">
        <v>86</v>
      </c>
      <c r="AW1125" s="14" t="s">
        <v>33</v>
      </c>
      <c r="AX1125" s="14" t="s">
        <v>73</v>
      </c>
      <c r="AY1125" s="197" t="s">
        <v>239</v>
      </c>
    </row>
    <row r="1126" s="14" customFormat="1">
      <c r="A1126" s="14"/>
      <c r="B1126" s="196"/>
      <c r="C1126" s="14"/>
      <c r="D1126" s="189" t="s">
        <v>248</v>
      </c>
      <c r="E1126" s="197" t="s">
        <v>3</v>
      </c>
      <c r="F1126" s="198" t="s">
        <v>856</v>
      </c>
      <c r="G1126" s="14"/>
      <c r="H1126" s="199">
        <v>160.59999999999999</v>
      </c>
      <c r="I1126" s="200"/>
      <c r="J1126" s="14"/>
      <c r="K1126" s="14"/>
      <c r="L1126" s="196"/>
      <c r="M1126" s="201"/>
      <c r="N1126" s="202"/>
      <c r="O1126" s="202"/>
      <c r="P1126" s="202"/>
      <c r="Q1126" s="202"/>
      <c r="R1126" s="202"/>
      <c r="S1126" s="202"/>
      <c r="T1126" s="203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197" t="s">
        <v>248</v>
      </c>
      <c r="AU1126" s="197" t="s">
        <v>86</v>
      </c>
      <c r="AV1126" s="14" t="s">
        <v>86</v>
      </c>
      <c r="AW1126" s="14" t="s">
        <v>33</v>
      </c>
      <c r="AX1126" s="14" t="s">
        <v>73</v>
      </c>
      <c r="AY1126" s="197" t="s">
        <v>239</v>
      </c>
    </row>
    <row r="1127" s="14" customFormat="1">
      <c r="A1127" s="14"/>
      <c r="B1127" s="196"/>
      <c r="C1127" s="14"/>
      <c r="D1127" s="189" t="s">
        <v>248</v>
      </c>
      <c r="E1127" s="197" t="s">
        <v>3</v>
      </c>
      <c r="F1127" s="198" t="s">
        <v>857</v>
      </c>
      <c r="G1127" s="14"/>
      <c r="H1127" s="199">
        <v>75.540000000000006</v>
      </c>
      <c r="I1127" s="200"/>
      <c r="J1127" s="14"/>
      <c r="K1127" s="14"/>
      <c r="L1127" s="196"/>
      <c r="M1127" s="201"/>
      <c r="N1127" s="202"/>
      <c r="O1127" s="202"/>
      <c r="P1127" s="202"/>
      <c r="Q1127" s="202"/>
      <c r="R1127" s="202"/>
      <c r="S1127" s="202"/>
      <c r="T1127" s="203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197" t="s">
        <v>248</v>
      </c>
      <c r="AU1127" s="197" t="s">
        <v>86</v>
      </c>
      <c r="AV1127" s="14" t="s">
        <v>86</v>
      </c>
      <c r="AW1127" s="14" t="s">
        <v>33</v>
      </c>
      <c r="AX1127" s="14" t="s">
        <v>73</v>
      </c>
      <c r="AY1127" s="197" t="s">
        <v>239</v>
      </c>
    </row>
    <row r="1128" s="14" customFormat="1">
      <c r="A1128" s="14"/>
      <c r="B1128" s="196"/>
      <c r="C1128" s="14"/>
      <c r="D1128" s="189" t="s">
        <v>248</v>
      </c>
      <c r="E1128" s="197" t="s">
        <v>3</v>
      </c>
      <c r="F1128" s="198" t="s">
        <v>858</v>
      </c>
      <c r="G1128" s="14"/>
      <c r="H1128" s="199">
        <v>92.159999999999997</v>
      </c>
      <c r="I1128" s="200"/>
      <c r="J1128" s="14"/>
      <c r="K1128" s="14"/>
      <c r="L1128" s="196"/>
      <c r="M1128" s="201"/>
      <c r="N1128" s="202"/>
      <c r="O1128" s="202"/>
      <c r="P1128" s="202"/>
      <c r="Q1128" s="202"/>
      <c r="R1128" s="202"/>
      <c r="S1128" s="202"/>
      <c r="T1128" s="203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197" t="s">
        <v>248</v>
      </c>
      <c r="AU1128" s="197" t="s">
        <v>86</v>
      </c>
      <c r="AV1128" s="14" t="s">
        <v>86</v>
      </c>
      <c r="AW1128" s="14" t="s">
        <v>33</v>
      </c>
      <c r="AX1128" s="14" t="s">
        <v>73</v>
      </c>
      <c r="AY1128" s="197" t="s">
        <v>239</v>
      </c>
    </row>
    <row r="1129" s="14" customFormat="1">
      <c r="A1129" s="14"/>
      <c r="B1129" s="196"/>
      <c r="C1129" s="14"/>
      <c r="D1129" s="189" t="s">
        <v>248</v>
      </c>
      <c r="E1129" s="197" t="s">
        <v>3</v>
      </c>
      <c r="F1129" s="198" t="s">
        <v>859</v>
      </c>
      <c r="G1129" s="14"/>
      <c r="H1129" s="199">
        <v>102.48</v>
      </c>
      <c r="I1129" s="200"/>
      <c r="J1129" s="14"/>
      <c r="K1129" s="14"/>
      <c r="L1129" s="196"/>
      <c r="M1129" s="201"/>
      <c r="N1129" s="202"/>
      <c r="O1129" s="202"/>
      <c r="P1129" s="202"/>
      <c r="Q1129" s="202"/>
      <c r="R1129" s="202"/>
      <c r="S1129" s="202"/>
      <c r="T1129" s="203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197" t="s">
        <v>248</v>
      </c>
      <c r="AU1129" s="197" t="s">
        <v>86</v>
      </c>
      <c r="AV1129" s="14" t="s">
        <v>86</v>
      </c>
      <c r="AW1129" s="14" t="s">
        <v>33</v>
      </c>
      <c r="AX1129" s="14" t="s">
        <v>73</v>
      </c>
      <c r="AY1129" s="197" t="s">
        <v>239</v>
      </c>
    </row>
    <row r="1130" s="14" customFormat="1">
      <c r="A1130" s="14"/>
      <c r="B1130" s="196"/>
      <c r="C1130" s="14"/>
      <c r="D1130" s="189" t="s">
        <v>248</v>
      </c>
      <c r="E1130" s="197" t="s">
        <v>3</v>
      </c>
      <c r="F1130" s="198" t="s">
        <v>860</v>
      </c>
      <c r="G1130" s="14"/>
      <c r="H1130" s="199">
        <v>103.68000000000001</v>
      </c>
      <c r="I1130" s="200"/>
      <c r="J1130" s="14"/>
      <c r="K1130" s="14"/>
      <c r="L1130" s="196"/>
      <c r="M1130" s="201"/>
      <c r="N1130" s="202"/>
      <c r="O1130" s="202"/>
      <c r="P1130" s="202"/>
      <c r="Q1130" s="202"/>
      <c r="R1130" s="202"/>
      <c r="S1130" s="202"/>
      <c r="T1130" s="203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197" t="s">
        <v>248</v>
      </c>
      <c r="AU1130" s="197" t="s">
        <v>86</v>
      </c>
      <c r="AV1130" s="14" t="s">
        <v>86</v>
      </c>
      <c r="AW1130" s="14" t="s">
        <v>33</v>
      </c>
      <c r="AX1130" s="14" t="s">
        <v>73</v>
      </c>
      <c r="AY1130" s="197" t="s">
        <v>239</v>
      </c>
    </row>
    <row r="1131" s="14" customFormat="1">
      <c r="A1131" s="14"/>
      <c r="B1131" s="196"/>
      <c r="C1131" s="14"/>
      <c r="D1131" s="189" t="s">
        <v>248</v>
      </c>
      <c r="E1131" s="197" t="s">
        <v>3</v>
      </c>
      <c r="F1131" s="198" t="s">
        <v>861</v>
      </c>
      <c r="G1131" s="14"/>
      <c r="H1131" s="199">
        <v>48.479999999999997</v>
      </c>
      <c r="I1131" s="200"/>
      <c r="J1131" s="14"/>
      <c r="K1131" s="14"/>
      <c r="L1131" s="196"/>
      <c r="M1131" s="201"/>
      <c r="N1131" s="202"/>
      <c r="O1131" s="202"/>
      <c r="P1131" s="202"/>
      <c r="Q1131" s="202"/>
      <c r="R1131" s="202"/>
      <c r="S1131" s="202"/>
      <c r="T1131" s="203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197" t="s">
        <v>248</v>
      </c>
      <c r="AU1131" s="197" t="s">
        <v>86</v>
      </c>
      <c r="AV1131" s="14" t="s">
        <v>86</v>
      </c>
      <c r="AW1131" s="14" t="s">
        <v>33</v>
      </c>
      <c r="AX1131" s="14" t="s">
        <v>73</v>
      </c>
      <c r="AY1131" s="197" t="s">
        <v>239</v>
      </c>
    </row>
    <row r="1132" s="16" customFormat="1">
      <c r="A1132" s="16"/>
      <c r="B1132" s="239"/>
      <c r="C1132" s="16"/>
      <c r="D1132" s="189" t="s">
        <v>248</v>
      </c>
      <c r="E1132" s="240" t="s">
        <v>600</v>
      </c>
      <c r="F1132" s="241" t="s">
        <v>695</v>
      </c>
      <c r="G1132" s="16"/>
      <c r="H1132" s="242">
        <v>1676.78</v>
      </c>
      <c r="I1132" s="243"/>
      <c r="J1132" s="16"/>
      <c r="K1132" s="16"/>
      <c r="L1132" s="239"/>
      <c r="M1132" s="244"/>
      <c r="N1132" s="245"/>
      <c r="O1132" s="245"/>
      <c r="P1132" s="245"/>
      <c r="Q1132" s="245"/>
      <c r="R1132" s="245"/>
      <c r="S1132" s="245"/>
      <c r="T1132" s="24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T1132" s="240" t="s">
        <v>248</v>
      </c>
      <c r="AU1132" s="240" t="s">
        <v>86</v>
      </c>
      <c r="AV1132" s="16" t="s">
        <v>117</v>
      </c>
      <c r="AW1132" s="16" t="s">
        <v>33</v>
      </c>
      <c r="AX1132" s="16" t="s">
        <v>73</v>
      </c>
      <c r="AY1132" s="240" t="s">
        <v>239</v>
      </c>
    </row>
    <row r="1133" s="13" customFormat="1">
      <c r="A1133" s="13"/>
      <c r="B1133" s="188"/>
      <c r="C1133" s="13"/>
      <c r="D1133" s="189" t="s">
        <v>248</v>
      </c>
      <c r="E1133" s="190" t="s">
        <v>3</v>
      </c>
      <c r="F1133" s="191" t="s">
        <v>1566</v>
      </c>
      <c r="G1133" s="13"/>
      <c r="H1133" s="190" t="s">
        <v>3</v>
      </c>
      <c r="I1133" s="192"/>
      <c r="J1133" s="13"/>
      <c r="K1133" s="13"/>
      <c r="L1133" s="188"/>
      <c r="M1133" s="193"/>
      <c r="N1133" s="194"/>
      <c r="O1133" s="194"/>
      <c r="P1133" s="194"/>
      <c r="Q1133" s="194"/>
      <c r="R1133" s="194"/>
      <c r="S1133" s="194"/>
      <c r="T1133" s="195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190" t="s">
        <v>248</v>
      </c>
      <c r="AU1133" s="190" t="s">
        <v>86</v>
      </c>
      <c r="AV1133" s="13" t="s">
        <v>80</v>
      </c>
      <c r="AW1133" s="13" t="s">
        <v>33</v>
      </c>
      <c r="AX1133" s="13" t="s">
        <v>73</v>
      </c>
      <c r="AY1133" s="190" t="s">
        <v>239</v>
      </c>
    </row>
    <row r="1134" s="13" customFormat="1">
      <c r="A1134" s="13"/>
      <c r="B1134" s="188"/>
      <c r="C1134" s="13"/>
      <c r="D1134" s="189" t="s">
        <v>248</v>
      </c>
      <c r="E1134" s="190" t="s">
        <v>3</v>
      </c>
      <c r="F1134" s="191" t="s">
        <v>678</v>
      </c>
      <c r="G1134" s="13"/>
      <c r="H1134" s="190" t="s">
        <v>3</v>
      </c>
      <c r="I1134" s="192"/>
      <c r="J1134" s="13"/>
      <c r="K1134" s="13"/>
      <c r="L1134" s="188"/>
      <c r="M1134" s="193"/>
      <c r="N1134" s="194"/>
      <c r="O1134" s="194"/>
      <c r="P1134" s="194"/>
      <c r="Q1134" s="194"/>
      <c r="R1134" s="194"/>
      <c r="S1134" s="194"/>
      <c r="T1134" s="195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190" t="s">
        <v>248</v>
      </c>
      <c r="AU1134" s="190" t="s">
        <v>86</v>
      </c>
      <c r="AV1134" s="13" t="s">
        <v>80</v>
      </c>
      <c r="AW1134" s="13" t="s">
        <v>33</v>
      </c>
      <c r="AX1134" s="13" t="s">
        <v>73</v>
      </c>
      <c r="AY1134" s="190" t="s">
        <v>239</v>
      </c>
    </row>
    <row r="1135" s="14" customFormat="1">
      <c r="A1135" s="14"/>
      <c r="B1135" s="196"/>
      <c r="C1135" s="14"/>
      <c r="D1135" s="189" t="s">
        <v>248</v>
      </c>
      <c r="E1135" s="197" t="s">
        <v>3</v>
      </c>
      <c r="F1135" s="198" t="s">
        <v>1567</v>
      </c>
      <c r="G1135" s="14"/>
      <c r="H1135" s="199">
        <v>18.52</v>
      </c>
      <c r="I1135" s="200"/>
      <c r="J1135" s="14"/>
      <c r="K1135" s="14"/>
      <c r="L1135" s="196"/>
      <c r="M1135" s="201"/>
      <c r="N1135" s="202"/>
      <c r="O1135" s="202"/>
      <c r="P1135" s="202"/>
      <c r="Q1135" s="202"/>
      <c r="R1135" s="202"/>
      <c r="S1135" s="202"/>
      <c r="T1135" s="203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197" t="s">
        <v>248</v>
      </c>
      <c r="AU1135" s="197" t="s">
        <v>86</v>
      </c>
      <c r="AV1135" s="14" t="s">
        <v>86</v>
      </c>
      <c r="AW1135" s="14" t="s">
        <v>33</v>
      </c>
      <c r="AX1135" s="14" t="s">
        <v>73</v>
      </c>
      <c r="AY1135" s="197" t="s">
        <v>239</v>
      </c>
    </row>
    <row r="1136" s="14" customFormat="1">
      <c r="A1136" s="14"/>
      <c r="B1136" s="196"/>
      <c r="C1136" s="14"/>
      <c r="D1136" s="189" t="s">
        <v>248</v>
      </c>
      <c r="E1136" s="197" t="s">
        <v>3</v>
      </c>
      <c r="F1136" s="198" t="s">
        <v>1568</v>
      </c>
      <c r="G1136" s="14"/>
      <c r="H1136" s="199">
        <v>12.51</v>
      </c>
      <c r="I1136" s="200"/>
      <c r="J1136" s="14"/>
      <c r="K1136" s="14"/>
      <c r="L1136" s="196"/>
      <c r="M1136" s="201"/>
      <c r="N1136" s="202"/>
      <c r="O1136" s="202"/>
      <c r="P1136" s="202"/>
      <c r="Q1136" s="202"/>
      <c r="R1136" s="202"/>
      <c r="S1136" s="202"/>
      <c r="T1136" s="203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197" t="s">
        <v>248</v>
      </c>
      <c r="AU1136" s="197" t="s">
        <v>86</v>
      </c>
      <c r="AV1136" s="14" t="s">
        <v>86</v>
      </c>
      <c r="AW1136" s="14" t="s">
        <v>33</v>
      </c>
      <c r="AX1136" s="14" t="s">
        <v>73</v>
      </c>
      <c r="AY1136" s="197" t="s">
        <v>239</v>
      </c>
    </row>
    <row r="1137" s="14" customFormat="1">
      <c r="A1137" s="14"/>
      <c r="B1137" s="196"/>
      <c r="C1137" s="14"/>
      <c r="D1137" s="189" t="s">
        <v>248</v>
      </c>
      <c r="E1137" s="197" t="s">
        <v>3</v>
      </c>
      <c r="F1137" s="198" t="s">
        <v>1569</v>
      </c>
      <c r="G1137" s="14"/>
      <c r="H1137" s="199">
        <v>31.59</v>
      </c>
      <c r="I1137" s="200"/>
      <c r="J1137" s="14"/>
      <c r="K1137" s="14"/>
      <c r="L1137" s="196"/>
      <c r="M1137" s="201"/>
      <c r="N1137" s="202"/>
      <c r="O1137" s="202"/>
      <c r="P1137" s="202"/>
      <c r="Q1137" s="202"/>
      <c r="R1137" s="202"/>
      <c r="S1137" s="202"/>
      <c r="T1137" s="203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197" t="s">
        <v>248</v>
      </c>
      <c r="AU1137" s="197" t="s">
        <v>86</v>
      </c>
      <c r="AV1137" s="14" t="s">
        <v>86</v>
      </c>
      <c r="AW1137" s="14" t="s">
        <v>33</v>
      </c>
      <c r="AX1137" s="14" t="s">
        <v>73</v>
      </c>
      <c r="AY1137" s="197" t="s">
        <v>239</v>
      </c>
    </row>
    <row r="1138" s="13" customFormat="1">
      <c r="A1138" s="13"/>
      <c r="B1138" s="188"/>
      <c r="C1138" s="13"/>
      <c r="D1138" s="189" t="s">
        <v>248</v>
      </c>
      <c r="E1138" s="190" t="s">
        <v>3</v>
      </c>
      <c r="F1138" s="191" t="s">
        <v>696</v>
      </c>
      <c r="G1138" s="13"/>
      <c r="H1138" s="190" t="s">
        <v>3</v>
      </c>
      <c r="I1138" s="192"/>
      <c r="J1138" s="13"/>
      <c r="K1138" s="13"/>
      <c r="L1138" s="188"/>
      <c r="M1138" s="193"/>
      <c r="N1138" s="194"/>
      <c r="O1138" s="194"/>
      <c r="P1138" s="194"/>
      <c r="Q1138" s="194"/>
      <c r="R1138" s="194"/>
      <c r="S1138" s="194"/>
      <c r="T1138" s="195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190" t="s">
        <v>248</v>
      </c>
      <c r="AU1138" s="190" t="s">
        <v>86</v>
      </c>
      <c r="AV1138" s="13" t="s">
        <v>80</v>
      </c>
      <c r="AW1138" s="13" t="s">
        <v>33</v>
      </c>
      <c r="AX1138" s="13" t="s">
        <v>73</v>
      </c>
      <c r="AY1138" s="190" t="s">
        <v>239</v>
      </c>
    </row>
    <row r="1139" s="14" customFormat="1">
      <c r="A1139" s="14"/>
      <c r="B1139" s="196"/>
      <c r="C1139" s="14"/>
      <c r="D1139" s="189" t="s">
        <v>248</v>
      </c>
      <c r="E1139" s="197" t="s">
        <v>3</v>
      </c>
      <c r="F1139" s="198" t="s">
        <v>1570</v>
      </c>
      <c r="G1139" s="14"/>
      <c r="H1139" s="199">
        <v>74.079999999999998</v>
      </c>
      <c r="I1139" s="200"/>
      <c r="J1139" s="14"/>
      <c r="K1139" s="14"/>
      <c r="L1139" s="196"/>
      <c r="M1139" s="201"/>
      <c r="N1139" s="202"/>
      <c r="O1139" s="202"/>
      <c r="P1139" s="202"/>
      <c r="Q1139" s="202"/>
      <c r="R1139" s="202"/>
      <c r="S1139" s="202"/>
      <c r="T1139" s="203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197" t="s">
        <v>248</v>
      </c>
      <c r="AU1139" s="197" t="s">
        <v>86</v>
      </c>
      <c r="AV1139" s="14" t="s">
        <v>86</v>
      </c>
      <c r="AW1139" s="14" t="s">
        <v>33</v>
      </c>
      <c r="AX1139" s="14" t="s">
        <v>73</v>
      </c>
      <c r="AY1139" s="197" t="s">
        <v>239</v>
      </c>
    </row>
    <row r="1140" s="14" customFormat="1">
      <c r="A1140" s="14"/>
      <c r="B1140" s="196"/>
      <c r="C1140" s="14"/>
      <c r="D1140" s="189" t="s">
        <v>248</v>
      </c>
      <c r="E1140" s="197" t="s">
        <v>3</v>
      </c>
      <c r="F1140" s="198" t="s">
        <v>1571</v>
      </c>
      <c r="G1140" s="14"/>
      <c r="H1140" s="199">
        <v>4.1699999999999999</v>
      </c>
      <c r="I1140" s="200"/>
      <c r="J1140" s="14"/>
      <c r="K1140" s="14"/>
      <c r="L1140" s="196"/>
      <c r="M1140" s="201"/>
      <c r="N1140" s="202"/>
      <c r="O1140" s="202"/>
      <c r="P1140" s="202"/>
      <c r="Q1140" s="202"/>
      <c r="R1140" s="202"/>
      <c r="S1140" s="202"/>
      <c r="T1140" s="203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197" t="s">
        <v>248</v>
      </c>
      <c r="AU1140" s="197" t="s">
        <v>86</v>
      </c>
      <c r="AV1140" s="14" t="s">
        <v>86</v>
      </c>
      <c r="AW1140" s="14" t="s">
        <v>33</v>
      </c>
      <c r="AX1140" s="14" t="s">
        <v>73</v>
      </c>
      <c r="AY1140" s="197" t="s">
        <v>239</v>
      </c>
    </row>
    <row r="1141" s="14" customFormat="1">
      <c r="A1141" s="14"/>
      <c r="B1141" s="196"/>
      <c r="C1141" s="14"/>
      <c r="D1141" s="189" t="s">
        <v>248</v>
      </c>
      <c r="E1141" s="197" t="s">
        <v>3</v>
      </c>
      <c r="F1141" s="198" t="s">
        <v>1572</v>
      </c>
      <c r="G1141" s="14"/>
      <c r="H1141" s="199">
        <v>10.529999999999999</v>
      </c>
      <c r="I1141" s="200"/>
      <c r="J1141" s="14"/>
      <c r="K1141" s="14"/>
      <c r="L1141" s="196"/>
      <c r="M1141" s="201"/>
      <c r="N1141" s="202"/>
      <c r="O1141" s="202"/>
      <c r="P1141" s="202"/>
      <c r="Q1141" s="202"/>
      <c r="R1141" s="202"/>
      <c r="S1141" s="202"/>
      <c r="T1141" s="203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197" t="s">
        <v>248</v>
      </c>
      <c r="AU1141" s="197" t="s">
        <v>86</v>
      </c>
      <c r="AV1141" s="14" t="s">
        <v>86</v>
      </c>
      <c r="AW1141" s="14" t="s">
        <v>33</v>
      </c>
      <c r="AX1141" s="14" t="s">
        <v>73</v>
      </c>
      <c r="AY1141" s="197" t="s">
        <v>239</v>
      </c>
    </row>
    <row r="1142" s="14" customFormat="1">
      <c r="A1142" s="14"/>
      <c r="B1142" s="196"/>
      <c r="C1142" s="14"/>
      <c r="D1142" s="189" t="s">
        <v>248</v>
      </c>
      <c r="E1142" s="197" t="s">
        <v>3</v>
      </c>
      <c r="F1142" s="198" t="s">
        <v>1573</v>
      </c>
      <c r="G1142" s="14"/>
      <c r="H1142" s="199">
        <v>2.7799999999999998</v>
      </c>
      <c r="I1142" s="200"/>
      <c r="J1142" s="14"/>
      <c r="K1142" s="14"/>
      <c r="L1142" s="196"/>
      <c r="M1142" s="201"/>
      <c r="N1142" s="202"/>
      <c r="O1142" s="202"/>
      <c r="P1142" s="202"/>
      <c r="Q1142" s="202"/>
      <c r="R1142" s="202"/>
      <c r="S1142" s="202"/>
      <c r="T1142" s="203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197" t="s">
        <v>248</v>
      </c>
      <c r="AU1142" s="197" t="s">
        <v>86</v>
      </c>
      <c r="AV1142" s="14" t="s">
        <v>86</v>
      </c>
      <c r="AW1142" s="14" t="s">
        <v>33</v>
      </c>
      <c r="AX1142" s="14" t="s">
        <v>73</v>
      </c>
      <c r="AY1142" s="197" t="s">
        <v>239</v>
      </c>
    </row>
    <row r="1143" s="14" customFormat="1">
      <c r="A1143" s="14"/>
      <c r="B1143" s="196"/>
      <c r="C1143" s="14"/>
      <c r="D1143" s="189" t="s">
        <v>248</v>
      </c>
      <c r="E1143" s="197" t="s">
        <v>3</v>
      </c>
      <c r="F1143" s="198" t="s">
        <v>1574</v>
      </c>
      <c r="G1143" s="14"/>
      <c r="H1143" s="199">
        <v>7.0199999999999996</v>
      </c>
      <c r="I1143" s="200"/>
      <c r="J1143" s="14"/>
      <c r="K1143" s="14"/>
      <c r="L1143" s="196"/>
      <c r="M1143" s="201"/>
      <c r="N1143" s="202"/>
      <c r="O1143" s="202"/>
      <c r="P1143" s="202"/>
      <c r="Q1143" s="202"/>
      <c r="R1143" s="202"/>
      <c r="S1143" s="202"/>
      <c r="T1143" s="203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197" t="s">
        <v>248</v>
      </c>
      <c r="AU1143" s="197" t="s">
        <v>86</v>
      </c>
      <c r="AV1143" s="14" t="s">
        <v>86</v>
      </c>
      <c r="AW1143" s="14" t="s">
        <v>33</v>
      </c>
      <c r="AX1143" s="14" t="s">
        <v>73</v>
      </c>
      <c r="AY1143" s="197" t="s">
        <v>239</v>
      </c>
    </row>
    <row r="1144" s="13" customFormat="1">
      <c r="A1144" s="13"/>
      <c r="B1144" s="188"/>
      <c r="C1144" s="13"/>
      <c r="D1144" s="189" t="s">
        <v>248</v>
      </c>
      <c r="E1144" s="190" t="s">
        <v>3</v>
      </c>
      <c r="F1144" s="191" t="s">
        <v>701</v>
      </c>
      <c r="G1144" s="13"/>
      <c r="H1144" s="190" t="s">
        <v>3</v>
      </c>
      <c r="I1144" s="192"/>
      <c r="J1144" s="13"/>
      <c r="K1144" s="13"/>
      <c r="L1144" s="188"/>
      <c r="M1144" s="193"/>
      <c r="N1144" s="194"/>
      <c r="O1144" s="194"/>
      <c r="P1144" s="194"/>
      <c r="Q1144" s="194"/>
      <c r="R1144" s="194"/>
      <c r="S1144" s="194"/>
      <c r="T1144" s="195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190" t="s">
        <v>248</v>
      </c>
      <c r="AU1144" s="190" t="s">
        <v>86</v>
      </c>
      <c r="AV1144" s="13" t="s">
        <v>80</v>
      </c>
      <c r="AW1144" s="13" t="s">
        <v>33</v>
      </c>
      <c r="AX1144" s="13" t="s">
        <v>73</v>
      </c>
      <c r="AY1144" s="190" t="s">
        <v>239</v>
      </c>
    </row>
    <row r="1145" s="14" customFormat="1">
      <c r="A1145" s="14"/>
      <c r="B1145" s="196"/>
      <c r="C1145" s="14"/>
      <c r="D1145" s="189" t="s">
        <v>248</v>
      </c>
      <c r="E1145" s="197" t="s">
        <v>3</v>
      </c>
      <c r="F1145" s="198" t="s">
        <v>1575</v>
      </c>
      <c r="G1145" s="14"/>
      <c r="H1145" s="199">
        <v>46.299999999999997</v>
      </c>
      <c r="I1145" s="200"/>
      <c r="J1145" s="14"/>
      <c r="K1145" s="14"/>
      <c r="L1145" s="196"/>
      <c r="M1145" s="201"/>
      <c r="N1145" s="202"/>
      <c r="O1145" s="202"/>
      <c r="P1145" s="202"/>
      <c r="Q1145" s="202"/>
      <c r="R1145" s="202"/>
      <c r="S1145" s="202"/>
      <c r="T1145" s="203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197" t="s">
        <v>248</v>
      </c>
      <c r="AU1145" s="197" t="s">
        <v>86</v>
      </c>
      <c r="AV1145" s="14" t="s">
        <v>86</v>
      </c>
      <c r="AW1145" s="14" t="s">
        <v>33</v>
      </c>
      <c r="AX1145" s="14" t="s">
        <v>73</v>
      </c>
      <c r="AY1145" s="197" t="s">
        <v>239</v>
      </c>
    </row>
    <row r="1146" s="14" customFormat="1">
      <c r="A1146" s="14"/>
      <c r="B1146" s="196"/>
      <c r="C1146" s="14"/>
      <c r="D1146" s="189" t="s">
        <v>248</v>
      </c>
      <c r="E1146" s="197" t="s">
        <v>3</v>
      </c>
      <c r="F1146" s="198" t="s">
        <v>1576</v>
      </c>
      <c r="G1146" s="14"/>
      <c r="H1146" s="199">
        <v>8.3399999999999999</v>
      </c>
      <c r="I1146" s="200"/>
      <c r="J1146" s="14"/>
      <c r="K1146" s="14"/>
      <c r="L1146" s="196"/>
      <c r="M1146" s="201"/>
      <c r="N1146" s="202"/>
      <c r="O1146" s="202"/>
      <c r="P1146" s="202"/>
      <c r="Q1146" s="202"/>
      <c r="R1146" s="202"/>
      <c r="S1146" s="202"/>
      <c r="T1146" s="203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197" t="s">
        <v>248</v>
      </c>
      <c r="AU1146" s="197" t="s">
        <v>86</v>
      </c>
      <c r="AV1146" s="14" t="s">
        <v>86</v>
      </c>
      <c r="AW1146" s="14" t="s">
        <v>33</v>
      </c>
      <c r="AX1146" s="14" t="s">
        <v>73</v>
      </c>
      <c r="AY1146" s="197" t="s">
        <v>239</v>
      </c>
    </row>
    <row r="1147" s="14" customFormat="1">
      <c r="A1147" s="14"/>
      <c r="B1147" s="196"/>
      <c r="C1147" s="14"/>
      <c r="D1147" s="189" t="s">
        <v>248</v>
      </c>
      <c r="E1147" s="197" t="s">
        <v>3</v>
      </c>
      <c r="F1147" s="198" t="s">
        <v>1577</v>
      </c>
      <c r="G1147" s="14"/>
      <c r="H1147" s="199">
        <v>21.059999999999999</v>
      </c>
      <c r="I1147" s="200"/>
      <c r="J1147" s="14"/>
      <c r="K1147" s="14"/>
      <c r="L1147" s="196"/>
      <c r="M1147" s="201"/>
      <c r="N1147" s="202"/>
      <c r="O1147" s="202"/>
      <c r="P1147" s="202"/>
      <c r="Q1147" s="202"/>
      <c r="R1147" s="202"/>
      <c r="S1147" s="202"/>
      <c r="T1147" s="203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197" t="s">
        <v>248</v>
      </c>
      <c r="AU1147" s="197" t="s">
        <v>86</v>
      </c>
      <c r="AV1147" s="14" t="s">
        <v>86</v>
      </c>
      <c r="AW1147" s="14" t="s">
        <v>33</v>
      </c>
      <c r="AX1147" s="14" t="s">
        <v>73</v>
      </c>
      <c r="AY1147" s="197" t="s">
        <v>239</v>
      </c>
    </row>
    <row r="1148" s="16" customFormat="1">
      <c r="A1148" s="16"/>
      <c r="B1148" s="239"/>
      <c r="C1148" s="16"/>
      <c r="D1148" s="189" t="s">
        <v>248</v>
      </c>
      <c r="E1148" s="240" t="s">
        <v>603</v>
      </c>
      <c r="F1148" s="241" t="s">
        <v>695</v>
      </c>
      <c r="G1148" s="16"/>
      <c r="H1148" s="242">
        <v>236.90000000000001</v>
      </c>
      <c r="I1148" s="243"/>
      <c r="J1148" s="16"/>
      <c r="K1148" s="16"/>
      <c r="L1148" s="239"/>
      <c r="M1148" s="244"/>
      <c r="N1148" s="245"/>
      <c r="O1148" s="245"/>
      <c r="P1148" s="245"/>
      <c r="Q1148" s="245"/>
      <c r="R1148" s="245"/>
      <c r="S1148" s="245"/>
      <c r="T1148" s="24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T1148" s="240" t="s">
        <v>248</v>
      </c>
      <c r="AU1148" s="240" t="s">
        <v>86</v>
      </c>
      <c r="AV1148" s="16" t="s">
        <v>117</v>
      </c>
      <c r="AW1148" s="16" t="s">
        <v>33</v>
      </c>
      <c r="AX1148" s="16" t="s">
        <v>73</v>
      </c>
      <c r="AY1148" s="240" t="s">
        <v>239</v>
      </c>
    </row>
    <row r="1149" s="13" customFormat="1">
      <c r="A1149" s="13"/>
      <c r="B1149" s="188"/>
      <c r="C1149" s="13"/>
      <c r="D1149" s="189" t="s">
        <v>248</v>
      </c>
      <c r="E1149" s="190" t="s">
        <v>3</v>
      </c>
      <c r="F1149" s="191" t="s">
        <v>1578</v>
      </c>
      <c r="G1149" s="13"/>
      <c r="H1149" s="190" t="s">
        <v>3</v>
      </c>
      <c r="I1149" s="192"/>
      <c r="J1149" s="13"/>
      <c r="K1149" s="13"/>
      <c r="L1149" s="188"/>
      <c r="M1149" s="193"/>
      <c r="N1149" s="194"/>
      <c r="O1149" s="194"/>
      <c r="P1149" s="194"/>
      <c r="Q1149" s="194"/>
      <c r="R1149" s="194"/>
      <c r="S1149" s="194"/>
      <c r="T1149" s="195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190" t="s">
        <v>248</v>
      </c>
      <c r="AU1149" s="190" t="s">
        <v>86</v>
      </c>
      <c r="AV1149" s="13" t="s">
        <v>80</v>
      </c>
      <c r="AW1149" s="13" t="s">
        <v>33</v>
      </c>
      <c r="AX1149" s="13" t="s">
        <v>73</v>
      </c>
      <c r="AY1149" s="190" t="s">
        <v>239</v>
      </c>
    </row>
    <row r="1150" s="13" customFormat="1">
      <c r="A1150" s="13"/>
      <c r="B1150" s="188"/>
      <c r="C1150" s="13"/>
      <c r="D1150" s="189" t="s">
        <v>248</v>
      </c>
      <c r="E1150" s="190" t="s">
        <v>3</v>
      </c>
      <c r="F1150" s="191" t="s">
        <v>696</v>
      </c>
      <c r="G1150" s="13"/>
      <c r="H1150" s="190" t="s">
        <v>3</v>
      </c>
      <c r="I1150" s="192"/>
      <c r="J1150" s="13"/>
      <c r="K1150" s="13"/>
      <c r="L1150" s="188"/>
      <c r="M1150" s="193"/>
      <c r="N1150" s="194"/>
      <c r="O1150" s="194"/>
      <c r="P1150" s="194"/>
      <c r="Q1150" s="194"/>
      <c r="R1150" s="194"/>
      <c r="S1150" s="194"/>
      <c r="T1150" s="195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190" t="s">
        <v>248</v>
      </c>
      <c r="AU1150" s="190" t="s">
        <v>86</v>
      </c>
      <c r="AV1150" s="13" t="s">
        <v>80</v>
      </c>
      <c r="AW1150" s="13" t="s">
        <v>33</v>
      </c>
      <c r="AX1150" s="13" t="s">
        <v>73</v>
      </c>
      <c r="AY1150" s="190" t="s">
        <v>239</v>
      </c>
    </row>
    <row r="1151" s="14" customFormat="1">
      <c r="A1151" s="14"/>
      <c r="B1151" s="196"/>
      <c r="C1151" s="14"/>
      <c r="D1151" s="189" t="s">
        <v>248</v>
      </c>
      <c r="E1151" s="197" t="s">
        <v>3</v>
      </c>
      <c r="F1151" s="198" t="s">
        <v>1579</v>
      </c>
      <c r="G1151" s="14"/>
      <c r="H1151" s="199">
        <v>8.6400000000000006</v>
      </c>
      <c r="I1151" s="200"/>
      <c r="J1151" s="14"/>
      <c r="K1151" s="14"/>
      <c r="L1151" s="196"/>
      <c r="M1151" s="201"/>
      <c r="N1151" s="202"/>
      <c r="O1151" s="202"/>
      <c r="P1151" s="202"/>
      <c r="Q1151" s="202"/>
      <c r="R1151" s="202"/>
      <c r="S1151" s="202"/>
      <c r="T1151" s="203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197" t="s">
        <v>248</v>
      </c>
      <c r="AU1151" s="197" t="s">
        <v>86</v>
      </c>
      <c r="AV1151" s="14" t="s">
        <v>86</v>
      </c>
      <c r="AW1151" s="14" t="s">
        <v>33</v>
      </c>
      <c r="AX1151" s="14" t="s">
        <v>73</v>
      </c>
      <c r="AY1151" s="197" t="s">
        <v>239</v>
      </c>
    </row>
    <row r="1152" s="13" customFormat="1">
      <c r="A1152" s="13"/>
      <c r="B1152" s="188"/>
      <c r="C1152" s="13"/>
      <c r="D1152" s="189" t="s">
        <v>248</v>
      </c>
      <c r="E1152" s="190" t="s">
        <v>3</v>
      </c>
      <c r="F1152" s="191" t="s">
        <v>701</v>
      </c>
      <c r="G1152" s="13"/>
      <c r="H1152" s="190" t="s">
        <v>3</v>
      </c>
      <c r="I1152" s="192"/>
      <c r="J1152" s="13"/>
      <c r="K1152" s="13"/>
      <c r="L1152" s="188"/>
      <c r="M1152" s="193"/>
      <c r="N1152" s="194"/>
      <c r="O1152" s="194"/>
      <c r="P1152" s="194"/>
      <c r="Q1152" s="194"/>
      <c r="R1152" s="194"/>
      <c r="S1152" s="194"/>
      <c r="T1152" s="195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0" t="s">
        <v>248</v>
      </c>
      <c r="AU1152" s="190" t="s">
        <v>86</v>
      </c>
      <c r="AV1152" s="13" t="s">
        <v>80</v>
      </c>
      <c r="AW1152" s="13" t="s">
        <v>33</v>
      </c>
      <c r="AX1152" s="13" t="s">
        <v>73</v>
      </c>
      <c r="AY1152" s="190" t="s">
        <v>239</v>
      </c>
    </row>
    <row r="1153" s="14" customFormat="1">
      <c r="A1153" s="14"/>
      <c r="B1153" s="196"/>
      <c r="C1153" s="14"/>
      <c r="D1153" s="189" t="s">
        <v>248</v>
      </c>
      <c r="E1153" s="197" t="s">
        <v>3</v>
      </c>
      <c r="F1153" s="198" t="s">
        <v>1579</v>
      </c>
      <c r="G1153" s="14"/>
      <c r="H1153" s="199">
        <v>8.6400000000000006</v>
      </c>
      <c r="I1153" s="200"/>
      <c r="J1153" s="14"/>
      <c r="K1153" s="14"/>
      <c r="L1153" s="196"/>
      <c r="M1153" s="201"/>
      <c r="N1153" s="202"/>
      <c r="O1153" s="202"/>
      <c r="P1153" s="202"/>
      <c r="Q1153" s="202"/>
      <c r="R1153" s="202"/>
      <c r="S1153" s="202"/>
      <c r="T1153" s="203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197" t="s">
        <v>248</v>
      </c>
      <c r="AU1153" s="197" t="s">
        <v>86</v>
      </c>
      <c r="AV1153" s="14" t="s">
        <v>86</v>
      </c>
      <c r="AW1153" s="14" t="s">
        <v>33</v>
      </c>
      <c r="AX1153" s="14" t="s">
        <v>73</v>
      </c>
      <c r="AY1153" s="197" t="s">
        <v>239</v>
      </c>
    </row>
    <row r="1154" s="16" customFormat="1">
      <c r="A1154" s="16"/>
      <c r="B1154" s="239"/>
      <c r="C1154" s="16"/>
      <c r="D1154" s="189" t="s">
        <v>248</v>
      </c>
      <c r="E1154" s="240" t="s">
        <v>616</v>
      </c>
      <c r="F1154" s="241" t="s">
        <v>695</v>
      </c>
      <c r="G1154" s="16"/>
      <c r="H1154" s="242">
        <v>17.280000000000001</v>
      </c>
      <c r="I1154" s="243"/>
      <c r="J1154" s="16"/>
      <c r="K1154" s="16"/>
      <c r="L1154" s="239"/>
      <c r="M1154" s="244"/>
      <c r="N1154" s="245"/>
      <c r="O1154" s="245"/>
      <c r="P1154" s="245"/>
      <c r="Q1154" s="245"/>
      <c r="R1154" s="245"/>
      <c r="S1154" s="245"/>
      <c r="T1154" s="24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T1154" s="240" t="s">
        <v>248</v>
      </c>
      <c r="AU1154" s="240" t="s">
        <v>86</v>
      </c>
      <c r="AV1154" s="16" t="s">
        <v>117</v>
      </c>
      <c r="AW1154" s="16" t="s">
        <v>33</v>
      </c>
      <c r="AX1154" s="16" t="s">
        <v>73</v>
      </c>
      <c r="AY1154" s="240" t="s">
        <v>239</v>
      </c>
    </row>
    <row r="1155" s="13" customFormat="1">
      <c r="A1155" s="13"/>
      <c r="B1155" s="188"/>
      <c r="C1155" s="13"/>
      <c r="D1155" s="189" t="s">
        <v>248</v>
      </c>
      <c r="E1155" s="190" t="s">
        <v>3</v>
      </c>
      <c r="F1155" s="191" t="s">
        <v>1580</v>
      </c>
      <c r="G1155" s="13"/>
      <c r="H1155" s="190" t="s">
        <v>3</v>
      </c>
      <c r="I1155" s="192"/>
      <c r="J1155" s="13"/>
      <c r="K1155" s="13"/>
      <c r="L1155" s="188"/>
      <c r="M1155" s="193"/>
      <c r="N1155" s="194"/>
      <c r="O1155" s="194"/>
      <c r="P1155" s="194"/>
      <c r="Q1155" s="194"/>
      <c r="R1155" s="194"/>
      <c r="S1155" s="194"/>
      <c r="T1155" s="195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190" t="s">
        <v>248</v>
      </c>
      <c r="AU1155" s="190" t="s">
        <v>86</v>
      </c>
      <c r="AV1155" s="13" t="s">
        <v>80</v>
      </c>
      <c r="AW1155" s="13" t="s">
        <v>33</v>
      </c>
      <c r="AX1155" s="13" t="s">
        <v>73</v>
      </c>
      <c r="AY1155" s="190" t="s">
        <v>239</v>
      </c>
    </row>
    <row r="1156" s="13" customFormat="1">
      <c r="A1156" s="13"/>
      <c r="B1156" s="188"/>
      <c r="C1156" s="13"/>
      <c r="D1156" s="189" t="s">
        <v>248</v>
      </c>
      <c r="E1156" s="190" t="s">
        <v>3</v>
      </c>
      <c r="F1156" s="191" t="s">
        <v>696</v>
      </c>
      <c r="G1156" s="13"/>
      <c r="H1156" s="190" t="s">
        <v>3</v>
      </c>
      <c r="I1156" s="192"/>
      <c r="J1156" s="13"/>
      <c r="K1156" s="13"/>
      <c r="L1156" s="188"/>
      <c r="M1156" s="193"/>
      <c r="N1156" s="194"/>
      <c r="O1156" s="194"/>
      <c r="P1156" s="194"/>
      <c r="Q1156" s="194"/>
      <c r="R1156" s="194"/>
      <c r="S1156" s="194"/>
      <c r="T1156" s="195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190" t="s">
        <v>248</v>
      </c>
      <c r="AU1156" s="190" t="s">
        <v>86</v>
      </c>
      <c r="AV1156" s="13" t="s">
        <v>80</v>
      </c>
      <c r="AW1156" s="13" t="s">
        <v>33</v>
      </c>
      <c r="AX1156" s="13" t="s">
        <v>73</v>
      </c>
      <c r="AY1156" s="190" t="s">
        <v>239</v>
      </c>
    </row>
    <row r="1157" s="14" customFormat="1">
      <c r="A1157" s="14"/>
      <c r="B1157" s="196"/>
      <c r="C1157" s="14"/>
      <c r="D1157" s="189" t="s">
        <v>248</v>
      </c>
      <c r="E1157" s="197" t="s">
        <v>3</v>
      </c>
      <c r="F1157" s="198" t="s">
        <v>1581</v>
      </c>
      <c r="G1157" s="14"/>
      <c r="H1157" s="199">
        <v>150.81999999999999</v>
      </c>
      <c r="I1157" s="200"/>
      <c r="J1157" s="14"/>
      <c r="K1157" s="14"/>
      <c r="L1157" s="196"/>
      <c r="M1157" s="201"/>
      <c r="N1157" s="202"/>
      <c r="O1157" s="202"/>
      <c r="P1157" s="202"/>
      <c r="Q1157" s="202"/>
      <c r="R1157" s="202"/>
      <c r="S1157" s="202"/>
      <c r="T1157" s="203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197" t="s">
        <v>248</v>
      </c>
      <c r="AU1157" s="197" t="s">
        <v>86</v>
      </c>
      <c r="AV1157" s="14" t="s">
        <v>86</v>
      </c>
      <c r="AW1157" s="14" t="s">
        <v>33</v>
      </c>
      <c r="AX1157" s="14" t="s">
        <v>73</v>
      </c>
      <c r="AY1157" s="197" t="s">
        <v>239</v>
      </c>
    </row>
    <row r="1158" s="13" customFormat="1">
      <c r="A1158" s="13"/>
      <c r="B1158" s="188"/>
      <c r="C1158" s="13"/>
      <c r="D1158" s="189" t="s">
        <v>248</v>
      </c>
      <c r="E1158" s="190" t="s">
        <v>3</v>
      </c>
      <c r="F1158" s="191" t="s">
        <v>701</v>
      </c>
      <c r="G1158" s="13"/>
      <c r="H1158" s="190" t="s">
        <v>3</v>
      </c>
      <c r="I1158" s="192"/>
      <c r="J1158" s="13"/>
      <c r="K1158" s="13"/>
      <c r="L1158" s="188"/>
      <c r="M1158" s="193"/>
      <c r="N1158" s="194"/>
      <c r="O1158" s="194"/>
      <c r="P1158" s="194"/>
      <c r="Q1158" s="194"/>
      <c r="R1158" s="194"/>
      <c r="S1158" s="194"/>
      <c r="T1158" s="195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190" t="s">
        <v>248</v>
      </c>
      <c r="AU1158" s="190" t="s">
        <v>86</v>
      </c>
      <c r="AV1158" s="13" t="s">
        <v>80</v>
      </c>
      <c r="AW1158" s="13" t="s">
        <v>33</v>
      </c>
      <c r="AX1158" s="13" t="s">
        <v>73</v>
      </c>
      <c r="AY1158" s="190" t="s">
        <v>239</v>
      </c>
    </row>
    <row r="1159" s="14" customFormat="1">
      <c r="A1159" s="14"/>
      <c r="B1159" s="196"/>
      <c r="C1159" s="14"/>
      <c r="D1159" s="189" t="s">
        <v>248</v>
      </c>
      <c r="E1159" s="197" t="s">
        <v>3</v>
      </c>
      <c r="F1159" s="198" t="s">
        <v>1581</v>
      </c>
      <c r="G1159" s="14"/>
      <c r="H1159" s="199">
        <v>150.81999999999999</v>
      </c>
      <c r="I1159" s="200"/>
      <c r="J1159" s="14"/>
      <c r="K1159" s="14"/>
      <c r="L1159" s="196"/>
      <c r="M1159" s="201"/>
      <c r="N1159" s="202"/>
      <c r="O1159" s="202"/>
      <c r="P1159" s="202"/>
      <c r="Q1159" s="202"/>
      <c r="R1159" s="202"/>
      <c r="S1159" s="202"/>
      <c r="T1159" s="203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197" t="s">
        <v>248</v>
      </c>
      <c r="AU1159" s="197" t="s">
        <v>86</v>
      </c>
      <c r="AV1159" s="14" t="s">
        <v>86</v>
      </c>
      <c r="AW1159" s="14" t="s">
        <v>33</v>
      </c>
      <c r="AX1159" s="14" t="s">
        <v>73</v>
      </c>
      <c r="AY1159" s="197" t="s">
        <v>239</v>
      </c>
    </row>
    <row r="1160" s="16" customFormat="1">
      <c r="A1160" s="16"/>
      <c r="B1160" s="239"/>
      <c r="C1160" s="16"/>
      <c r="D1160" s="189" t="s">
        <v>248</v>
      </c>
      <c r="E1160" s="240" t="s">
        <v>619</v>
      </c>
      <c r="F1160" s="241" t="s">
        <v>695</v>
      </c>
      <c r="G1160" s="16"/>
      <c r="H1160" s="242">
        <v>301.63999999999999</v>
      </c>
      <c r="I1160" s="243"/>
      <c r="J1160" s="16"/>
      <c r="K1160" s="16"/>
      <c r="L1160" s="239"/>
      <c r="M1160" s="244"/>
      <c r="N1160" s="245"/>
      <c r="O1160" s="245"/>
      <c r="P1160" s="245"/>
      <c r="Q1160" s="245"/>
      <c r="R1160" s="245"/>
      <c r="S1160" s="245"/>
      <c r="T1160" s="24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T1160" s="240" t="s">
        <v>248</v>
      </c>
      <c r="AU1160" s="240" t="s">
        <v>86</v>
      </c>
      <c r="AV1160" s="16" t="s">
        <v>117</v>
      </c>
      <c r="AW1160" s="16" t="s">
        <v>33</v>
      </c>
      <c r="AX1160" s="16" t="s">
        <v>73</v>
      </c>
      <c r="AY1160" s="240" t="s">
        <v>239</v>
      </c>
    </row>
    <row r="1161" s="13" customFormat="1">
      <c r="A1161" s="13"/>
      <c r="B1161" s="188"/>
      <c r="C1161" s="13"/>
      <c r="D1161" s="189" t="s">
        <v>248</v>
      </c>
      <c r="E1161" s="190" t="s">
        <v>3</v>
      </c>
      <c r="F1161" s="191" t="s">
        <v>1582</v>
      </c>
      <c r="G1161" s="13"/>
      <c r="H1161" s="190" t="s">
        <v>3</v>
      </c>
      <c r="I1161" s="192"/>
      <c r="J1161" s="13"/>
      <c r="K1161" s="13"/>
      <c r="L1161" s="188"/>
      <c r="M1161" s="193"/>
      <c r="N1161" s="194"/>
      <c r="O1161" s="194"/>
      <c r="P1161" s="194"/>
      <c r="Q1161" s="194"/>
      <c r="R1161" s="194"/>
      <c r="S1161" s="194"/>
      <c r="T1161" s="195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190" t="s">
        <v>248</v>
      </c>
      <c r="AU1161" s="190" t="s">
        <v>86</v>
      </c>
      <c r="AV1161" s="13" t="s">
        <v>80</v>
      </c>
      <c r="AW1161" s="13" t="s">
        <v>33</v>
      </c>
      <c r="AX1161" s="13" t="s">
        <v>73</v>
      </c>
      <c r="AY1161" s="190" t="s">
        <v>239</v>
      </c>
    </row>
    <row r="1162" s="14" customFormat="1">
      <c r="A1162" s="14"/>
      <c r="B1162" s="196"/>
      <c r="C1162" s="14"/>
      <c r="D1162" s="189" t="s">
        <v>248</v>
      </c>
      <c r="E1162" s="197" t="s">
        <v>3</v>
      </c>
      <c r="F1162" s="198" t="s">
        <v>619</v>
      </c>
      <c r="G1162" s="14"/>
      <c r="H1162" s="199">
        <v>301.63999999999999</v>
      </c>
      <c r="I1162" s="200"/>
      <c r="J1162" s="14"/>
      <c r="K1162" s="14"/>
      <c r="L1162" s="196"/>
      <c r="M1162" s="201"/>
      <c r="N1162" s="202"/>
      <c r="O1162" s="202"/>
      <c r="P1162" s="202"/>
      <c r="Q1162" s="202"/>
      <c r="R1162" s="202"/>
      <c r="S1162" s="202"/>
      <c r="T1162" s="203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197" t="s">
        <v>248</v>
      </c>
      <c r="AU1162" s="197" t="s">
        <v>86</v>
      </c>
      <c r="AV1162" s="14" t="s">
        <v>86</v>
      </c>
      <c r="AW1162" s="14" t="s">
        <v>33</v>
      </c>
      <c r="AX1162" s="14" t="s">
        <v>73</v>
      </c>
      <c r="AY1162" s="197" t="s">
        <v>239</v>
      </c>
    </row>
    <row r="1163" s="16" customFormat="1">
      <c r="A1163" s="16"/>
      <c r="B1163" s="239"/>
      <c r="C1163" s="16"/>
      <c r="D1163" s="189" t="s">
        <v>248</v>
      </c>
      <c r="E1163" s="240" t="s">
        <v>3</v>
      </c>
      <c r="F1163" s="241" t="s">
        <v>695</v>
      </c>
      <c r="G1163" s="16"/>
      <c r="H1163" s="242">
        <v>301.63999999999999</v>
      </c>
      <c r="I1163" s="243"/>
      <c r="J1163" s="16"/>
      <c r="K1163" s="16"/>
      <c r="L1163" s="239"/>
      <c r="M1163" s="244"/>
      <c r="N1163" s="245"/>
      <c r="O1163" s="245"/>
      <c r="P1163" s="245"/>
      <c r="Q1163" s="245"/>
      <c r="R1163" s="245"/>
      <c r="S1163" s="245"/>
      <c r="T1163" s="24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T1163" s="240" t="s">
        <v>248</v>
      </c>
      <c r="AU1163" s="240" t="s">
        <v>86</v>
      </c>
      <c r="AV1163" s="16" t="s">
        <v>117</v>
      </c>
      <c r="AW1163" s="16" t="s">
        <v>33</v>
      </c>
      <c r="AX1163" s="16" t="s">
        <v>73</v>
      </c>
      <c r="AY1163" s="240" t="s">
        <v>239</v>
      </c>
    </row>
    <row r="1164" s="15" customFormat="1">
      <c r="A1164" s="15"/>
      <c r="B1164" s="204"/>
      <c r="C1164" s="15"/>
      <c r="D1164" s="189" t="s">
        <v>248</v>
      </c>
      <c r="E1164" s="205" t="s">
        <v>3</v>
      </c>
      <c r="F1164" s="206" t="s">
        <v>251</v>
      </c>
      <c r="G1164" s="15"/>
      <c r="H1164" s="207">
        <v>2674.8299999999999</v>
      </c>
      <c r="I1164" s="208"/>
      <c r="J1164" s="15"/>
      <c r="K1164" s="15"/>
      <c r="L1164" s="204"/>
      <c r="M1164" s="209"/>
      <c r="N1164" s="210"/>
      <c r="O1164" s="210"/>
      <c r="P1164" s="210"/>
      <c r="Q1164" s="210"/>
      <c r="R1164" s="210"/>
      <c r="S1164" s="210"/>
      <c r="T1164" s="211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T1164" s="205" t="s">
        <v>248</v>
      </c>
      <c r="AU1164" s="205" t="s">
        <v>86</v>
      </c>
      <c r="AV1164" s="15" t="s">
        <v>246</v>
      </c>
      <c r="AW1164" s="15" t="s">
        <v>33</v>
      </c>
      <c r="AX1164" s="15" t="s">
        <v>80</v>
      </c>
      <c r="AY1164" s="205" t="s">
        <v>239</v>
      </c>
    </row>
    <row r="1165" s="2" customFormat="1">
      <c r="A1165" s="39"/>
      <c r="B1165" s="174"/>
      <c r="C1165" s="212" t="s">
        <v>1583</v>
      </c>
      <c r="D1165" s="212" t="s">
        <v>294</v>
      </c>
      <c r="E1165" s="213" t="s">
        <v>1584</v>
      </c>
      <c r="F1165" s="214" t="s">
        <v>1585</v>
      </c>
      <c r="G1165" s="215" t="s">
        <v>244</v>
      </c>
      <c r="H1165" s="216">
        <v>143.40199999999999</v>
      </c>
      <c r="I1165" s="217"/>
      <c r="J1165" s="218">
        <f>ROUND(I1165*H1165,2)</f>
        <v>0</v>
      </c>
      <c r="K1165" s="214" t="s">
        <v>245</v>
      </c>
      <c r="L1165" s="219"/>
      <c r="M1165" s="220" t="s">
        <v>3</v>
      </c>
      <c r="N1165" s="221" t="s">
        <v>45</v>
      </c>
      <c r="O1165" s="73"/>
      <c r="P1165" s="184">
        <f>O1165*H1165</f>
        <v>0</v>
      </c>
      <c r="Q1165" s="184">
        <v>0.0011999999999999999</v>
      </c>
      <c r="R1165" s="184">
        <f>Q1165*H1165</f>
        <v>0.17208239999999997</v>
      </c>
      <c r="S1165" s="184">
        <v>0</v>
      </c>
      <c r="T1165" s="185">
        <f>S1165*H1165</f>
        <v>0</v>
      </c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R1165" s="186" t="s">
        <v>542</v>
      </c>
      <c r="AT1165" s="186" t="s">
        <v>294</v>
      </c>
      <c r="AU1165" s="186" t="s">
        <v>86</v>
      </c>
      <c r="AY1165" s="20" t="s">
        <v>239</v>
      </c>
      <c r="BE1165" s="187">
        <f>IF(N1165="základní",J1165,0)</f>
        <v>0</v>
      </c>
      <c r="BF1165" s="187">
        <f>IF(N1165="snížená",J1165,0)</f>
        <v>0</v>
      </c>
      <c r="BG1165" s="187">
        <f>IF(N1165="zákl. přenesená",J1165,0)</f>
        <v>0</v>
      </c>
      <c r="BH1165" s="187">
        <f>IF(N1165="sníž. přenesená",J1165,0)</f>
        <v>0</v>
      </c>
      <c r="BI1165" s="187">
        <f>IF(N1165="nulová",J1165,0)</f>
        <v>0</v>
      </c>
      <c r="BJ1165" s="20" t="s">
        <v>86</v>
      </c>
      <c r="BK1165" s="187">
        <f>ROUND(I1165*H1165,2)</f>
        <v>0</v>
      </c>
      <c r="BL1165" s="20" t="s">
        <v>377</v>
      </c>
      <c r="BM1165" s="186" t="s">
        <v>1586</v>
      </c>
    </row>
    <row r="1166" s="14" customFormat="1">
      <c r="A1166" s="14"/>
      <c r="B1166" s="196"/>
      <c r="C1166" s="14"/>
      <c r="D1166" s="189" t="s">
        <v>248</v>
      </c>
      <c r="E1166" s="197" t="s">
        <v>3</v>
      </c>
      <c r="F1166" s="198" t="s">
        <v>597</v>
      </c>
      <c r="G1166" s="14"/>
      <c r="H1166" s="199">
        <v>140.59</v>
      </c>
      <c r="I1166" s="200"/>
      <c r="J1166" s="14"/>
      <c r="K1166" s="14"/>
      <c r="L1166" s="196"/>
      <c r="M1166" s="201"/>
      <c r="N1166" s="202"/>
      <c r="O1166" s="202"/>
      <c r="P1166" s="202"/>
      <c r="Q1166" s="202"/>
      <c r="R1166" s="202"/>
      <c r="S1166" s="202"/>
      <c r="T1166" s="203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197" t="s">
        <v>248</v>
      </c>
      <c r="AU1166" s="197" t="s">
        <v>86</v>
      </c>
      <c r="AV1166" s="14" t="s">
        <v>86</v>
      </c>
      <c r="AW1166" s="14" t="s">
        <v>33</v>
      </c>
      <c r="AX1166" s="14" t="s">
        <v>73</v>
      </c>
      <c r="AY1166" s="197" t="s">
        <v>239</v>
      </c>
    </row>
    <row r="1167" s="15" customFormat="1">
      <c r="A1167" s="15"/>
      <c r="B1167" s="204"/>
      <c r="C1167" s="15"/>
      <c r="D1167" s="189" t="s">
        <v>248</v>
      </c>
      <c r="E1167" s="205" t="s">
        <v>3</v>
      </c>
      <c r="F1167" s="206" t="s">
        <v>251</v>
      </c>
      <c r="G1167" s="15"/>
      <c r="H1167" s="207">
        <v>140.59</v>
      </c>
      <c r="I1167" s="208"/>
      <c r="J1167" s="15"/>
      <c r="K1167" s="15"/>
      <c r="L1167" s="204"/>
      <c r="M1167" s="209"/>
      <c r="N1167" s="210"/>
      <c r="O1167" s="210"/>
      <c r="P1167" s="210"/>
      <c r="Q1167" s="210"/>
      <c r="R1167" s="210"/>
      <c r="S1167" s="210"/>
      <c r="T1167" s="211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T1167" s="205" t="s">
        <v>248</v>
      </c>
      <c r="AU1167" s="205" t="s">
        <v>86</v>
      </c>
      <c r="AV1167" s="15" t="s">
        <v>246</v>
      </c>
      <c r="AW1167" s="15" t="s">
        <v>33</v>
      </c>
      <c r="AX1167" s="15" t="s">
        <v>80</v>
      </c>
      <c r="AY1167" s="205" t="s">
        <v>239</v>
      </c>
    </row>
    <row r="1168" s="14" customFormat="1">
      <c r="A1168" s="14"/>
      <c r="B1168" s="196"/>
      <c r="C1168" s="14"/>
      <c r="D1168" s="189" t="s">
        <v>248</v>
      </c>
      <c r="E1168" s="14"/>
      <c r="F1168" s="198" t="s">
        <v>1587</v>
      </c>
      <c r="G1168" s="14"/>
      <c r="H1168" s="199">
        <v>143.40199999999999</v>
      </c>
      <c r="I1168" s="200"/>
      <c r="J1168" s="14"/>
      <c r="K1168" s="14"/>
      <c r="L1168" s="196"/>
      <c r="M1168" s="201"/>
      <c r="N1168" s="202"/>
      <c r="O1168" s="202"/>
      <c r="P1168" s="202"/>
      <c r="Q1168" s="202"/>
      <c r="R1168" s="202"/>
      <c r="S1168" s="202"/>
      <c r="T1168" s="203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197" t="s">
        <v>248</v>
      </c>
      <c r="AU1168" s="197" t="s">
        <v>86</v>
      </c>
      <c r="AV1168" s="14" t="s">
        <v>86</v>
      </c>
      <c r="AW1168" s="14" t="s">
        <v>4</v>
      </c>
      <c r="AX1168" s="14" t="s">
        <v>80</v>
      </c>
      <c r="AY1168" s="197" t="s">
        <v>239</v>
      </c>
    </row>
    <row r="1169" s="2" customFormat="1">
      <c r="A1169" s="39"/>
      <c r="B1169" s="174"/>
      <c r="C1169" s="212" t="s">
        <v>1588</v>
      </c>
      <c r="D1169" s="212" t="s">
        <v>294</v>
      </c>
      <c r="E1169" s="213" t="s">
        <v>1589</v>
      </c>
      <c r="F1169" s="214" t="s">
        <v>1590</v>
      </c>
      <c r="G1169" s="215" t="s">
        <v>244</v>
      </c>
      <c r="H1169" s="216">
        <v>307.673</v>
      </c>
      <c r="I1169" s="217"/>
      <c r="J1169" s="218">
        <f>ROUND(I1169*H1169,2)</f>
        <v>0</v>
      </c>
      <c r="K1169" s="214" t="s">
        <v>245</v>
      </c>
      <c r="L1169" s="219"/>
      <c r="M1169" s="220" t="s">
        <v>3</v>
      </c>
      <c r="N1169" s="221" t="s">
        <v>45</v>
      </c>
      <c r="O1169" s="73"/>
      <c r="P1169" s="184">
        <f>O1169*H1169</f>
        <v>0</v>
      </c>
      <c r="Q1169" s="184">
        <v>0.0015</v>
      </c>
      <c r="R1169" s="184">
        <f>Q1169*H1169</f>
        <v>0.46150950000000002</v>
      </c>
      <c r="S1169" s="184">
        <v>0</v>
      </c>
      <c r="T1169" s="185">
        <f>S1169*H1169</f>
        <v>0</v>
      </c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R1169" s="186" t="s">
        <v>542</v>
      </c>
      <c r="AT1169" s="186" t="s">
        <v>294</v>
      </c>
      <c r="AU1169" s="186" t="s">
        <v>86</v>
      </c>
      <c r="AY1169" s="20" t="s">
        <v>239</v>
      </c>
      <c r="BE1169" s="187">
        <f>IF(N1169="základní",J1169,0)</f>
        <v>0</v>
      </c>
      <c r="BF1169" s="187">
        <f>IF(N1169="snížená",J1169,0)</f>
        <v>0</v>
      </c>
      <c r="BG1169" s="187">
        <f>IF(N1169="zákl. přenesená",J1169,0)</f>
        <v>0</v>
      </c>
      <c r="BH1169" s="187">
        <f>IF(N1169="sníž. přenesená",J1169,0)</f>
        <v>0</v>
      </c>
      <c r="BI1169" s="187">
        <f>IF(N1169="nulová",J1169,0)</f>
        <v>0</v>
      </c>
      <c r="BJ1169" s="20" t="s">
        <v>86</v>
      </c>
      <c r="BK1169" s="187">
        <f>ROUND(I1169*H1169,2)</f>
        <v>0</v>
      </c>
      <c r="BL1169" s="20" t="s">
        <v>377</v>
      </c>
      <c r="BM1169" s="186" t="s">
        <v>1591</v>
      </c>
    </row>
    <row r="1170" s="14" customFormat="1">
      <c r="A1170" s="14"/>
      <c r="B1170" s="196"/>
      <c r="C1170" s="14"/>
      <c r="D1170" s="189" t="s">
        <v>248</v>
      </c>
      <c r="E1170" s="197" t="s">
        <v>3</v>
      </c>
      <c r="F1170" s="198" t="s">
        <v>619</v>
      </c>
      <c r="G1170" s="14"/>
      <c r="H1170" s="199">
        <v>301.63999999999999</v>
      </c>
      <c r="I1170" s="200"/>
      <c r="J1170" s="14"/>
      <c r="K1170" s="14"/>
      <c r="L1170" s="196"/>
      <c r="M1170" s="201"/>
      <c r="N1170" s="202"/>
      <c r="O1170" s="202"/>
      <c r="P1170" s="202"/>
      <c r="Q1170" s="202"/>
      <c r="R1170" s="202"/>
      <c r="S1170" s="202"/>
      <c r="T1170" s="203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197" t="s">
        <v>248</v>
      </c>
      <c r="AU1170" s="197" t="s">
        <v>86</v>
      </c>
      <c r="AV1170" s="14" t="s">
        <v>86</v>
      </c>
      <c r="AW1170" s="14" t="s">
        <v>33</v>
      </c>
      <c r="AX1170" s="14" t="s">
        <v>73</v>
      </c>
      <c r="AY1170" s="197" t="s">
        <v>239</v>
      </c>
    </row>
    <row r="1171" s="15" customFormat="1">
      <c r="A1171" s="15"/>
      <c r="B1171" s="204"/>
      <c r="C1171" s="15"/>
      <c r="D1171" s="189" t="s">
        <v>248</v>
      </c>
      <c r="E1171" s="205" t="s">
        <v>3</v>
      </c>
      <c r="F1171" s="206" t="s">
        <v>251</v>
      </c>
      <c r="G1171" s="15"/>
      <c r="H1171" s="207">
        <v>301.63999999999999</v>
      </c>
      <c r="I1171" s="208"/>
      <c r="J1171" s="15"/>
      <c r="K1171" s="15"/>
      <c r="L1171" s="204"/>
      <c r="M1171" s="209"/>
      <c r="N1171" s="210"/>
      <c r="O1171" s="210"/>
      <c r="P1171" s="210"/>
      <c r="Q1171" s="210"/>
      <c r="R1171" s="210"/>
      <c r="S1171" s="210"/>
      <c r="T1171" s="211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T1171" s="205" t="s">
        <v>248</v>
      </c>
      <c r="AU1171" s="205" t="s">
        <v>86</v>
      </c>
      <c r="AV1171" s="15" t="s">
        <v>246</v>
      </c>
      <c r="AW1171" s="15" t="s">
        <v>33</v>
      </c>
      <c r="AX1171" s="15" t="s">
        <v>80</v>
      </c>
      <c r="AY1171" s="205" t="s">
        <v>239</v>
      </c>
    </row>
    <row r="1172" s="14" customFormat="1">
      <c r="A1172" s="14"/>
      <c r="B1172" s="196"/>
      <c r="C1172" s="14"/>
      <c r="D1172" s="189" t="s">
        <v>248</v>
      </c>
      <c r="E1172" s="14"/>
      <c r="F1172" s="198" t="s">
        <v>1592</v>
      </c>
      <c r="G1172" s="14"/>
      <c r="H1172" s="199">
        <v>307.673</v>
      </c>
      <c r="I1172" s="200"/>
      <c r="J1172" s="14"/>
      <c r="K1172" s="14"/>
      <c r="L1172" s="196"/>
      <c r="M1172" s="201"/>
      <c r="N1172" s="202"/>
      <c r="O1172" s="202"/>
      <c r="P1172" s="202"/>
      <c r="Q1172" s="202"/>
      <c r="R1172" s="202"/>
      <c r="S1172" s="202"/>
      <c r="T1172" s="203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197" t="s">
        <v>248</v>
      </c>
      <c r="AU1172" s="197" t="s">
        <v>86</v>
      </c>
      <c r="AV1172" s="14" t="s">
        <v>86</v>
      </c>
      <c r="AW1172" s="14" t="s">
        <v>4</v>
      </c>
      <c r="AX1172" s="14" t="s">
        <v>80</v>
      </c>
      <c r="AY1172" s="197" t="s">
        <v>239</v>
      </c>
    </row>
    <row r="1173" s="2" customFormat="1" ht="33" customHeight="1">
      <c r="A1173" s="39"/>
      <c r="B1173" s="174"/>
      <c r="C1173" s="212" t="s">
        <v>1593</v>
      </c>
      <c r="D1173" s="212" t="s">
        <v>294</v>
      </c>
      <c r="E1173" s="213" t="s">
        <v>1594</v>
      </c>
      <c r="F1173" s="214" t="s">
        <v>1595</v>
      </c>
      <c r="G1173" s="215" t="s">
        <v>244</v>
      </c>
      <c r="H1173" s="216">
        <v>307.673</v>
      </c>
      <c r="I1173" s="217"/>
      <c r="J1173" s="218">
        <f>ROUND(I1173*H1173,2)</f>
        <v>0</v>
      </c>
      <c r="K1173" s="214" t="s">
        <v>245</v>
      </c>
      <c r="L1173" s="219"/>
      <c r="M1173" s="220" t="s">
        <v>3</v>
      </c>
      <c r="N1173" s="221" t="s">
        <v>45</v>
      </c>
      <c r="O1173" s="73"/>
      <c r="P1173" s="184">
        <f>O1173*H1173</f>
        <v>0</v>
      </c>
      <c r="Q1173" s="184">
        <v>0.014</v>
      </c>
      <c r="R1173" s="184">
        <f>Q1173*H1173</f>
        <v>4.3074219999999999</v>
      </c>
      <c r="S1173" s="184">
        <v>0</v>
      </c>
      <c r="T1173" s="185">
        <f>S1173*H1173</f>
        <v>0</v>
      </c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R1173" s="186" t="s">
        <v>542</v>
      </c>
      <c r="AT1173" s="186" t="s">
        <v>294</v>
      </c>
      <c r="AU1173" s="186" t="s">
        <v>86</v>
      </c>
      <c r="AY1173" s="20" t="s">
        <v>239</v>
      </c>
      <c r="BE1173" s="187">
        <f>IF(N1173="základní",J1173,0)</f>
        <v>0</v>
      </c>
      <c r="BF1173" s="187">
        <f>IF(N1173="snížená",J1173,0)</f>
        <v>0</v>
      </c>
      <c r="BG1173" s="187">
        <f>IF(N1173="zákl. přenesená",J1173,0)</f>
        <v>0</v>
      </c>
      <c r="BH1173" s="187">
        <f>IF(N1173="sníž. přenesená",J1173,0)</f>
        <v>0</v>
      </c>
      <c r="BI1173" s="187">
        <f>IF(N1173="nulová",J1173,0)</f>
        <v>0</v>
      </c>
      <c r="BJ1173" s="20" t="s">
        <v>86</v>
      </c>
      <c r="BK1173" s="187">
        <f>ROUND(I1173*H1173,2)</f>
        <v>0</v>
      </c>
      <c r="BL1173" s="20" t="s">
        <v>377</v>
      </c>
      <c r="BM1173" s="186" t="s">
        <v>1596</v>
      </c>
    </row>
    <row r="1174" s="14" customFormat="1">
      <c r="A1174" s="14"/>
      <c r="B1174" s="196"/>
      <c r="C1174" s="14"/>
      <c r="D1174" s="189" t="s">
        <v>248</v>
      </c>
      <c r="E1174" s="197" t="s">
        <v>3</v>
      </c>
      <c r="F1174" s="198" t="s">
        <v>619</v>
      </c>
      <c r="G1174" s="14"/>
      <c r="H1174" s="199">
        <v>301.63999999999999</v>
      </c>
      <c r="I1174" s="200"/>
      <c r="J1174" s="14"/>
      <c r="K1174" s="14"/>
      <c r="L1174" s="196"/>
      <c r="M1174" s="201"/>
      <c r="N1174" s="202"/>
      <c r="O1174" s="202"/>
      <c r="P1174" s="202"/>
      <c r="Q1174" s="202"/>
      <c r="R1174" s="202"/>
      <c r="S1174" s="202"/>
      <c r="T1174" s="203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197" t="s">
        <v>248</v>
      </c>
      <c r="AU1174" s="197" t="s">
        <v>86</v>
      </c>
      <c r="AV1174" s="14" t="s">
        <v>86</v>
      </c>
      <c r="AW1174" s="14" t="s">
        <v>33</v>
      </c>
      <c r="AX1174" s="14" t="s">
        <v>73</v>
      </c>
      <c r="AY1174" s="197" t="s">
        <v>239</v>
      </c>
    </row>
    <row r="1175" s="15" customFormat="1">
      <c r="A1175" s="15"/>
      <c r="B1175" s="204"/>
      <c r="C1175" s="15"/>
      <c r="D1175" s="189" t="s">
        <v>248</v>
      </c>
      <c r="E1175" s="205" t="s">
        <v>3</v>
      </c>
      <c r="F1175" s="206" t="s">
        <v>251</v>
      </c>
      <c r="G1175" s="15"/>
      <c r="H1175" s="207">
        <v>301.63999999999999</v>
      </c>
      <c r="I1175" s="208"/>
      <c r="J1175" s="15"/>
      <c r="K1175" s="15"/>
      <c r="L1175" s="204"/>
      <c r="M1175" s="209"/>
      <c r="N1175" s="210"/>
      <c r="O1175" s="210"/>
      <c r="P1175" s="210"/>
      <c r="Q1175" s="210"/>
      <c r="R1175" s="210"/>
      <c r="S1175" s="210"/>
      <c r="T1175" s="211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T1175" s="205" t="s">
        <v>248</v>
      </c>
      <c r="AU1175" s="205" t="s">
        <v>86</v>
      </c>
      <c r="AV1175" s="15" t="s">
        <v>246</v>
      </c>
      <c r="AW1175" s="15" t="s">
        <v>33</v>
      </c>
      <c r="AX1175" s="15" t="s">
        <v>80</v>
      </c>
      <c r="AY1175" s="205" t="s">
        <v>239</v>
      </c>
    </row>
    <row r="1176" s="14" customFormat="1">
      <c r="A1176" s="14"/>
      <c r="B1176" s="196"/>
      <c r="C1176" s="14"/>
      <c r="D1176" s="189" t="s">
        <v>248</v>
      </c>
      <c r="E1176" s="14"/>
      <c r="F1176" s="198" t="s">
        <v>1592</v>
      </c>
      <c r="G1176" s="14"/>
      <c r="H1176" s="199">
        <v>307.673</v>
      </c>
      <c r="I1176" s="200"/>
      <c r="J1176" s="14"/>
      <c r="K1176" s="14"/>
      <c r="L1176" s="196"/>
      <c r="M1176" s="201"/>
      <c r="N1176" s="202"/>
      <c r="O1176" s="202"/>
      <c r="P1176" s="202"/>
      <c r="Q1176" s="202"/>
      <c r="R1176" s="202"/>
      <c r="S1176" s="202"/>
      <c r="T1176" s="203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197" t="s">
        <v>248</v>
      </c>
      <c r="AU1176" s="197" t="s">
        <v>86</v>
      </c>
      <c r="AV1176" s="14" t="s">
        <v>86</v>
      </c>
      <c r="AW1176" s="14" t="s">
        <v>4</v>
      </c>
      <c r="AX1176" s="14" t="s">
        <v>80</v>
      </c>
      <c r="AY1176" s="197" t="s">
        <v>239</v>
      </c>
    </row>
    <row r="1177" s="2" customFormat="1" ht="33" customHeight="1">
      <c r="A1177" s="39"/>
      <c r="B1177" s="174"/>
      <c r="C1177" s="212" t="s">
        <v>1597</v>
      </c>
      <c r="D1177" s="212" t="s">
        <v>294</v>
      </c>
      <c r="E1177" s="213" t="s">
        <v>1598</v>
      </c>
      <c r="F1177" s="214" t="s">
        <v>1599</v>
      </c>
      <c r="G1177" s="215" t="s">
        <v>244</v>
      </c>
      <c r="H1177" s="216">
        <v>17.626000000000001</v>
      </c>
      <c r="I1177" s="217"/>
      <c r="J1177" s="218">
        <f>ROUND(I1177*H1177,2)</f>
        <v>0</v>
      </c>
      <c r="K1177" s="214" t="s">
        <v>245</v>
      </c>
      <c r="L1177" s="219"/>
      <c r="M1177" s="220" t="s">
        <v>3</v>
      </c>
      <c r="N1177" s="221" t="s">
        <v>45</v>
      </c>
      <c r="O1177" s="73"/>
      <c r="P1177" s="184">
        <f>O1177*H1177</f>
        <v>0</v>
      </c>
      <c r="Q1177" s="184">
        <v>0.016</v>
      </c>
      <c r="R1177" s="184">
        <f>Q1177*H1177</f>
        <v>0.28201600000000004</v>
      </c>
      <c r="S1177" s="184">
        <v>0</v>
      </c>
      <c r="T1177" s="185">
        <f>S1177*H1177</f>
        <v>0</v>
      </c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R1177" s="186" t="s">
        <v>542</v>
      </c>
      <c r="AT1177" s="186" t="s">
        <v>294</v>
      </c>
      <c r="AU1177" s="186" t="s">
        <v>86</v>
      </c>
      <c r="AY1177" s="20" t="s">
        <v>239</v>
      </c>
      <c r="BE1177" s="187">
        <f>IF(N1177="základní",J1177,0)</f>
        <v>0</v>
      </c>
      <c r="BF1177" s="187">
        <f>IF(N1177="snížená",J1177,0)</f>
        <v>0</v>
      </c>
      <c r="BG1177" s="187">
        <f>IF(N1177="zákl. přenesená",J1177,0)</f>
        <v>0</v>
      </c>
      <c r="BH1177" s="187">
        <f>IF(N1177="sníž. přenesená",J1177,0)</f>
        <v>0</v>
      </c>
      <c r="BI1177" s="187">
        <f>IF(N1177="nulová",J1177,0)</f>
        <v>0</v>
      </c>
      <c r="BJ1177" s="20" t="s">
        <v>86</v>
      </c>
      <c r="BK1177" s="187">
        <f>ROUND(I1177*H1177,2)</f>
        <v>0</v>
      </c>
      <c r="BL1177" s="20" t="s">
        <v>377</v>
      </c>
      <c r="BM1177" s="186" t="s">
        <v>1600</v>
      </c>
    </row>
    <row r="1178" s="14" customFormat="1">
      <c r="A1178" s="14"/>
      <c r="B1178" s="196"/>
      <c r="C1178" s="14"/>
      <c r="D1178" s="189" t="s">
        <v>248</v>
      </c>
      <c r="E1178" s="197" t="s">
        <v>3</v>
      </c>
      <c r="F1178" s="198" t="s">
        <v>616</v>
      </c>
      <c r="G1178" s="14"/>
      <c r="H1178" s="199">
        <v>17.280000000000001</v>
      </c>
      <c r="I1178" s="200"/>
      <c r="J1178" s="14"/>
      <c r="K1178" s="14"/>
      <c r="L1178" s="196"/>
      <c r="M1178" s="201"/>
      <c r="N1178" s="202"/>
      <c r="O1178" s="202"/>
      <c r="P1178" s="202"/>
      <c r="Q1178" s="202"/>
      <c r="R1178" s="202"/>
      <c r="S1178" s="202"/>
      <c r="T1178" s="203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197" t="s">
        <v>248</v>
      </c>
      <c r="AU1178" s="197" t="s">
        <v>86</v>
      </c>
      <c r="AV1178" s="14" t="s">
        <v>86</v>
      </c>
      <c r="AW1178" s="14" t="s">
        <v>33</v>
      </c>
      <c r="AX1178" s="14" t="s">
        <v>73</v>
      </c>
      <c r="AY1178" s="197" t="s">
        <v>239</v>
      </c>
    </row>
    <row r="1179" s="15" customFormat="1">
      <c r="A1179" s="15"/>
      <c r="B1179" s="204"/>
      <c r="C1179" s="15"/>
      <c r="D1179" s="189" t="s">
        <v>248</v>
      </c>
      <c r="E1179" s="205" t="s">
        <v>3</v>
      </c>
      <c r="F1179" s="206" t="s">
        <v>251</v>
      </c>
      <c r="G1179" s="15"/>
      <c r="H1179" s="207">
        <v>17.280000000000001</v>
      </c>
      <c r="I1179" s="208"/>
      <c r="J1179" s="15"/>
      <c r="K1179" s="15"/>
      <c r="L1179" s="204"/>
      <c r="M1179" s="209"/>
      <c r="N1179" s="210"/>
      <c r="O1179" s="210"/>
      <c r="P1179" s="210"/>
      <c r="Q1179" s="210"/>
      <c r="R1179" s="210"/>
      <c r="S1179" s="210"/>
      <c r="T1179" s="211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T1179" s="205" t="s">
        <v>248</v>
      </c>
      <c r="AU1179" s="205" t="s">
        <v>86</v>
      </c>
      <c r="AV1179" s="15" t="s">
        <v>246</v>
      </c>
      <c r="AW1179" s="15" t="s">
        <v>33</v>
      </c>
      <c r="AX1179" s="15" t="s">
        <v>80</v>
      </c>
      <c r="AY1179" s="205" t="s">
        <v>239</v>
      </c>
    </row>
    <row r="1180" s="14" customFormat="1">
      <c r="A1180" s="14"/>
      <c r="B1180" s="196"/>
      <c r="C1180" s="14"/>
      <c r="D1180" s="189" t="s">
        <v>248</v>
      </c>
      <c r="E1180" s="14"/>
      <c r="F1180" s="198" t="s">
        <v>1601</v>
      </c>
      <c r="G1180" s="14"/>
      <c r="H1180" s="199">
        <v>17.626000000000001</v>
      </c>
      <c r="I1180" s="200"/>
      <c r="J1180" s="14"/>
      <c r="K1180" s="14"/>
      <c r="L1180" s="196"/>
      <c r="M1180" s="201"/>
      <c r="N1180" s="202"/>
      <c r="O1180" s="202"/>
      <c r="P1180" s="202"/>
      <c r="Q1180" s="202"/>
      <c r="R1180" s="202"/>
      <c r="S1180" s="202"/>
      <c r="T1180" s="203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197" t="s">
        <v>248</v>
      </c>
      <c r="AU1180" s="197" t="s">
        <v>86</v>
      </c>
      <c r="AV1180" s="14" t="s">
        <v>86</v>
      </c>
      <c r="AW1180" s="14" t="s">
        <v>4</v>
      </c>
      <c r="AX1180" s="14" t="s">
        <v>80</v>
      </c>
      <c r="AY1180" s="197" t="s">
        <v>239</v>
      </c>
    </row>
    <row r="1181" s="2" customFormat="1" ht="33" customHeight="1">
      <c r="A1181" s="39"/>
      <c r="B1181" s="174"/>
      <c r="C1181" s="212" t="s">
        <v>1602</v>
      </c>
      <c r="D1181" s="212" t="s">
        <v>294</v>
      </c>
      <c r="E1181" s="213" t="s">
        <v>1603</v>
      </c>
      <c r="F1181" s="214" t="s">
        <v>1604</v>
      </c>
      <c r="G1181" s="215" t="s">
        <v>244</v>
      </c>
      <c r="H1181" s="216">
        <v>1951.954</v>
      </c>
      <c r="I1181" s="217"/>
      <c r="J1181" s="218">
        <f>ROUND(I1181*H1181,2)</f>
        <v>0</v>
      </c>
      <c r="K1181" s="214" t="s">
        <v>245</v>
      </c>
      <c r="L1181" s="219"/>
      <c r="M1181" s="220" t="s">
        <v>3</v>
      </c>
      <c r="N1181" s="221" t="s">
        <v>45</v>
      </c>
      <c r="O1181" s="73"/>
      <c r="P1181" s="184">
        <f>O1181*H1181</f>
        <v>0</v>
      </c>
      <c r="Q1181" s="184">
        <v>0.017999999999999999</v>
      </c>
      <c r="R1181" s="184">
        <f>Q1181*H1181</f>
        <v>35.135171999999997</v>
      </c>
      <c r="S1181" s="184">
        <v>0</v>
      </c>
      <c r="T1181" s="185">
        <f>S1181*H1181</f>
        <v>0</v>
      </c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R1181" s="186" t="s">
        <v>542</v>
      </c>
      <c r="AT1181" s="186" t="s">
        <v>294</v>
      </c>
      <c r="AU1181" s="186" t="s">
        <v>86</v>
      </c>
      <c r="AY1181" s="20" t="s">
        <v>239</v>
      </c>
      <c r="BE1181" s="187">
        <f>IF(N1181="základní",J1181,0)</f>
        <v>0</v>
      </c>
      <c r="BF1181" s="187">
        <f>IF(N1181="snížená",J1181,0)</f>
        <v>0</v>
      </c>
      <c r="BG1181" s="187">
        <f>IF(N1181="zákl. přenesená",J1181,0)</f>
        <v>0</v>
      </c>
      <c r="BH1181" s="187">
        <f>IF(N1181="sníž. přenesená",J1181,0)</f>
        <v>0</v>
      </c>
      <c r="BI1181" s="187">
        <f>IF(N1181="nulová",J1181,0)</f>
        <v>0</v>
      </c>
      <c r="BJ1181" s="20" t="s">
        <v>86</v>
      </c>
      <c r="BK1181" s="187">
        <f>ROUND(I1181*H1181,2)</f>
        <v>0</v>
      </c>
      <c r="BL1181" s="20" t="s">
        <v>377</v>
      </c>
      <c r="BM1181" s="186" t="s">
        <v>1605</v>
      </c>
    </row>
    <row r="1182" s="14" customFormat="1">
      <c r="A1182" s="14"/>
      <c r="B1182" s="196"/>
      <c r="C1182" s="14"/>
      <c r="D1182" s="189" t="s">
        <v>248</v>
      </c>
      <c r="E1182" s="197" t="s">
        <v>3</v>
      </c>
      <c r="F1182" s="198" t="s">
        <v>600</v>
      </c>
      <c r="G1182" s="14"/>
      <c r="H1182" s="199">
        <v>1676.78</v>
      </c>
      <c r="I1182" s="200"/>
      <c r="J1182" s="14"/>
      <c r="K1182" s="14"/>
      <c r="L1182" s="196"/>
      <c r="M1182" s="201"/>
      <c r="N1182" s="202"/>
      <c r="O1182" s="202"/>
      <c r="P1182" s="202"/>
      <c r="Q1182" s="202"/>
      <c r="R1182" s="202"/>
      <c r="S1182" s="202"/>
      <c r="T1182" s="203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197" t="s">
        <v>248</v>
      </c>
      <c r="AU1182" s="197" t="s">
        <v>86</v>
      </c>
      <c r="AV1182" s="14" t="s">
        <v>86</v>
      </c>
      <c r="AW1182" s="14" t="s">
        <v>33</v>
      </c>
      <c r="AX1182" s="14" t="s">
        <v>73</v>
      </c>
      <c r="AY1182" s="197" t="s">
        <v>239</v>
      </c>
    </row>
    <row r="1183" s="14" customFormat="1">
      <c r="A1183" s="14"/>
      <c r="B1183" s="196"/>
      <c r="C1183" s="14"/>
      <c r="D1183" s="189" t="s">
        <v>248</v>
      </c>
      <c r="E1183" s="197" t="s">
        <v>3</v>
      </c>
      <c r="F1183" s="198" t="s">
        <v>603</v>
      </c>
      <c r="G1183" s="14"/>
      <c r="H1183" s="199">
        <v>236.90000000000001</v>
      </c>
      <c r="I1183" s="200"/>
      <c r="J1183" s="14"/>
      <c r="K1183" s="14"/>
      <c r="L1183" s="196"/>
      <c r="M1183" s="201"/>
      <c r="N1183" s="202"/>
      <c r="O1183" s="202"/>
      <c r="P1183" s="202"/>
      <c r="Q1183" s="202"/>
      <c r="R1183" s="202"/>
      <c r="S1183" s="202"/>
      <c r="T1183" s="203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197" t="s">
        <v>248</v>
      </c>
      <c r="AU1183" s="197" t="s">
        <v>86</v>
      </c>
      <c r="AV1183" s="14" t="s">
        <v>86</v>
      </c>
      <c r="AW1183" s="14" t="s">
        <v>33</v>
      </c>
      <c r="AX1183" s="14" t="s">
        <v>73</v>
      </c>
      <c r="AY1183" s="197" t="s">
        <v>239</v>
      </c>
    </row>
    <row r="1184" s="15" customFormat="1">
      <c r="A1184" s="15"/>
      <c r="B1184" s="204"/>
      <c r="C1184" s="15"/>
      <c r="D1184" s="189" t="s">
        <v>248</v>
      </c>
      <c r="E1184" s="205" t="s">
        <v>3</v>
      </c>
      <c r="F1184" s="206" t="s">
        <v>251</v>
      </c>
      <c r="G1184" s="15"/>
      <c r="H1184" s="207">
        <v>1913.6800000000001</v>
      </c>
      <c r="I1184" s="208"/>
      <c r="J1184" s="15"/>
      <c r="K1184" s="15"/>
      <c r="L1184" s="204"/>
      <c r="M1184" s="209"/>
      <c r="N1184" s="210"/>
      <c r="O1184" s="210"/>
      <c r="P1184" s="210"/>
      <c r="Q1184" s="210"/>
      <c r="R1184" s="210"/>
      <c r="S1184" s="210"/>
      <c r="T1184" s="211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T1184" s="205" t="s">
        <v>248</v>
      </c>
      <c r="AU1184" s="205" t="s">
        <v>86</v>
      </c>
      <c r="AV1184" s="15" t="s">
        <v>246</v>
      </c>
      <c r="AW1184" s="15" t="s">
        <v>33</v>
      </c>
      <c r="AX1184" s="15" t="s">
        <v>80</v>
      </c>
      <c r="AY1184" s="205" t="s">
        <v>239</v>
      </c>
    </row>
    <row r="1185" s="14" customFormat="1">
      <c r="A1185" s="14"/>
      <c r="B1185" s="196"/>
      <c r="C1185" s="14"/>
      <c r="D1185" s="189" t="s">
        <v>248</v>
      </c>
      <c r="E1185" s="14"/>
      <c r="F1185" s="198" t="s">
        <v>1606</v>
      </c>
      <c r="G1185" s="14"/>
      <c r="H1185" s="199">
        <v>1951.954</v>
      </c>
      <c r="I1185" s="200"/>
      <c r="J1185" s="14"/>
      <c r="K1185" s="14"/>
      <c r="L1185" s="196"/>
      <c r="M1185" s="201"/>
      <c r="N1185" s="202"/>
      <c r="O1185" s="202"/>
      <c r="P1185" s="202"/>
      <c r="Q1185" s="202"/>
      <c r="R1185" s="202"/>
      <c r="S1185" s="202"/>
      <c r="T1185" s="203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197" t="s">
        <v>248</v>
      </c>
      <c r="AU1185" s="197" t="s">
        <v>86</v>
      </c>
      <c r="AV1185" s="14" t="s">
        <v>86</v>
      </c>
      <c r="AW1185" s="14" t="s">
        <v>4</v>
      </c>
      <c r="AX1185" s="14" t="s">
        <v>80</v>
      </c>
      <c r="AY1185" s="197" t="s">
        <v>239</v>
      </c>
    </row>
    <row r="1186" s="2" customFormat="1">
      <c r="A1186" s="39"/>
      <c r="B1186" s="174"/>
      <c r="C1186" s="175" t="s">
        <v>1607</v>
      </c>
      <c r="D1186" s="175" t="s">
        <v>241</v>
      </c>
      <c r="E1186" s="176" t="s">
        <v>537</v>
      </c>
      <c r="F1186" s="177" t="s">
        <v>538</v>
      </c>
      <c r="G1186" s="178" t="s">
        <v>244</v>
      </c>
      <c r="H1186" s="179">
        <v>2116.1759999999999</v>
      </c>
      <c r="I1186" s="180"/>
      <c r="J1186" s="181">
        <f>ROUND(I1186*H1186,2)</f>
        <v>0</v>
      </c>
      <c r="K1186" s="177" t="s">
        <v>245</v>
      </c>
      <c r="L1186" s="40"/>
      <c r="M1186" s="182" t="s">
        <v>3</v>
      </c>
      <c r="N1186" s="183" t="s">
        <v>45</v>
      </c>
      <c r="O1186" s="73"/>
      <c r="P1186" s="184">
        <f>O1186*H1186</f>
        <v>0</v>
      </c>
      <c r="Q1186" s="184">
        <v>0.0060000000000000001</v>
      </c>
      <c r="R1186" s="184">
        <f>Q1186*H1186</f>
        <v>12.697056</v>
      </c>
      <c r="S1186" s="184">
        <v>0</v>
      </c>
      <c r="T1186" s="185">
        <f>S1186*H1186</f>
        <v>0</v>
      </c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R1186" s="186" t="s">
        <v>377</v>
      </c>
      <c r="AT1186" s="186" t="s">
        <v>241</v>
      </c>
      <c r="AU1186" s="186" t="s">
        <v>86</v>
      </c>
      <c r="AY1186" s="20" t="s">
        <v>239</v>
      </c>
      <c r="BE1186" s="187">
        <f>IF(N1186="základní",J1186,0)</f>
        <v>0</v>
      </c>
      <c r="BF1186" s="187">
        <f>IF(N1186="snížená",J1186,0)</f>
        <v>0</v>
      </c>
      <c r="BG1186" s="187">
        <f>IF(N1186="zákl. přenesená",J1186,0)</f>
        <v>0</v>
      </c>
      <c r="BH1186" s="187">
        <f>IF(N1186="sníž. přenesená",J1186,0)</f>
        <v>0</v>
      </c>
      <c r="BI1186" s="187">
        <f>IF(N1186="nulová",J1186,0)</f>
        <v>0</v>
      </c>
      <c r="BJ1186" s="20" t="s">
        <v>86</v>
      </c>
      <c r="BK1186" s="187">
        <f>ROUND(I1186*H1186,2)</f>
        <v>0</v>
      </c>
      <c r="BL1186" s="20" t="s">
        <v>377</v>
      </c>
      <c r="BM1186" s="186" t="s">
        <v>1608</v>
      </c>
    </row>
    <row r="1187" s="13" customFormat="1">
      <c r="A1187" s="13"/>
      <c r="B1187" s="188"/>
      <c r="C1187" s="13"/>
      <c r="D1187" s="189" t="s">
        <v>248</v>
      </c>
      <c r="E1187" s="190" t="s">
        <v>3</v>
      </c>
      <c r="F1187" s="191" t="s">
        <v>966</v>
      </c>
      <c r="G1187" s="13"/>
      <c r="H1187" s="190" t="s">
        <v>3</v>
      </c>
      <c r="I1187" s="192"/>
      <c r="J1187" s="13"/>
      <c r="K1187" s="13"/>
      <c r="L1187" s="188"/>
      <c r="M1187" s="193"/>
      <c r="N1187" s="194"/>
      <c r="O1187" s="194"/>
      <c r="P1187" s="194"/>
      <c r="Q1187" s="194"/>
      <c r="R1187" s="194"/>
      <c r="S1187" s="194"/>
      <c r="T1187" s="195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190" t="s">
        <v>248</v>
      </c>
      <c r="AU1187" s="190" t="s">
        <v>86</v>
      </c>
      <c r="AV1187" s="13" t="s">
        <v>80</v>
      </c>
      <c r="AW1187" s="13" t="s">
        <v>33</v>
      </c>
      <c r="AX1187" s="13" t="s">
        <v>73</v>
      </c>
      <c r="AY1187" s="190" t="s">
        <v>239</v>
      </c>
    </row>
    <row r="1188" s="13" customFormat="1">
      <c r="A1188" s="13"/>
      <c r="B1188" s="188"/>
      <c r="C1188" s="13"/>
      <c r="D1188" s="189" t="s">
        <v>248</v>
      </c>
      <c r="E1188" s="190" t="s">
        <v>3</v>
      </c>
      <c r="F1188" s="191" t="s">
        <v>967</v>
      </c>
      <c r="G1188" s="13"/>
      <c r="H1188" s="190" t="s">
        <v>3</v>
      </c>
      <c r="I1188" s="192"/>
      <c r="J1188" s="13"/>
      <c r="K1188" s="13"/>
      <c r="L1188" s="188"/>
      <c r="M1188" s="193"/>
      <c r="N1188" s="194"/>
      <c r="O1188" s="194"/>
      <c r="P1188" s="194"/>
      <c r="Q1188" s="194"/>
      <c r="R1188" s="194"/>
      <c r="S1188" s="194"/>
      <c r="T1188" s="195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190" t="s">
        <v>248</v>
      </c>
      <c r="AU1188" s="190" t="s">
        <v>86</v>
      </c>
      <c r="AV1188" s="13" t="s">
        <v>80</v>
      </c>
      <c r="AW1188" s="13" t="s">
        <v>33</v>
      </c>
      <c r="AX1188" s="13" t="s">
        <v>73</v>
      </c>
      <c r="AY1188" s="190" t="s">
        <v>239</v>
      </c>
    </row>
    <row r="1189" s="14" customFormat="1">
      <c r="A1189" s="14"/>
      <c r="B1189" s="196"/>
      <c r="C1189" s="14"/>
      <c r="D1189" s="189" t="s">
        <v>248</v>
      </c>
      <c r="E1189" s="197" t="s">
        <v>3</v>
      </c>
      <c r="F1189" s="198" t="s">
        <v>588</v>
      </c>
      <c r="G1189" s="14"/>
      <c r="H1189" s="199">
        <v>2023.0060000000001</v>
      </c>
      <c r="I1189" s="200"/>
      <c r="J1189" s="14"/>
      <c r="K1189" s="14"/>
      <c r="L1189" s="196"/>
      <c r="M1189" s="201"/>
      <c r="N1189" s="202"/>
      <c r="O1189" s="202"/>
      <c r="P1189" s="202"/>
      <c r="Q1189" s="202"/>
      <c r="R1189" s="202"/>
      <c r="S1189" s="202"/>
      <c r="T1189" s="203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197" t="s">
        <v>248</v>
      </c>
      <c r="AU1189" s="197" t="s">
        <v>86</v>
      </c>
      <c r="AV1189" s="14" t="s">
        <v>86</v>
      </c>
      <c r="AW1189" s="14" t="s">
        <v>33</v>
      </c>
      <c r="AX1189" s="14" t="s">
        <v>73</v>
      </c>
      <c r="AY1189" s="197" t="s">
        <v>239</v>
      </c>
    </row>
    <row r="1190" s="16" customFormat="1">
      <c r="A1190" s="16"/>
      <c r="B1190" s="239"/>
      <c r="C1190" s="16"/>
      <c r="D1190" s="189" t="s">
        <v>248</v>
      </c>
      <c r="E1190" s="240" t="s">
        <v>3</v>
      </c>
      <c r="F1190" s="241" t="s">
        <v>695</v>
      </c>
      <c r="G1190" s="16"/>
      <c r="H1190" s="242">
        <v>2023.0060000000001</v>
      </c>
      <c r="I1190" s="243"/>
      <c r="J1190" s="16"/>
      <c r="K1190" s="16"/>
      <c r="L1190" s="239"/>
      <c r="M1190" s="244"/>
      <c r="N1190" s="245"/>
      <c r="O1190" s="245"/>
      <c r="P1190" s="245"/>
      <c r="Q1190" s="245"/>
      <c r="R1190" s="245"/>
      <c r="S1190" s="245"/>
      <c r="T1190" s="24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T1190" s="240" t="s">
        <v>248</v>
      </c>
      <c r="AU1190" s="240" t="s">
        <v>86</v>
      </c>
      <c r="AV1190" s="16" t="s">
        <v>117</v>
      </c>
      <c r="AW1190" s="16" t="s">
        <v>33</v>
      </c>
      <c r="AX1190" s="16" t="s">
        <v>73</v>
      </c>
      <c r="AY1190" s="240" t="s">
        <v>239</v>
      </c>
    </row>
    <row r="1191" s="13" customFormat="1">
      <c r="A1191" s="13"/>
      <c r="B1191" s="188"/>
      <c r="C1191" s="13"/>
      <c r="D1191" s="189" t="s">
        <v>248</v>
      </c>
      <c r="E1191" s="190" t="s">
        <v>3</v>
      </c>
      <c r="F1191" s="191" t="s">
        <v>557</v>
      </c>
      <c r="G1191" s="13"/>
      <c r="H1191" s="190" t="s">
        <v>3</v>
      </c>
      <c r="I1191" s="192"/>
      <c r="J1191" s="13"/>
      <c r="K1191" s="13"/>
      <c r="L1191" s="188"/>
      <c r="M1191" s="193"/>
      <c r="N1191" s="194"/>
      <c r="O1191" s="194"/>
      <c r="P1191" s="194"/>
      <c r="Q1191" s="194"/>
      <c r="R1191" s="194"/>
      <c r="S1191" s="194"/>
      <c r="T1191" s="195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190" t="s">
        <v>248</v>
      </c>
      <c r="AU1191" s="190" t="s">
        <v>86</v>
      </c>
      <c r="AV1191" s="13" t="s">
        <v>80</v>
      </c>
      <c r="AW1191" s="13" t="s">
        <v>33</v>
      </c>
      <c r="AX1191" s="13" t="s">
        <v>73</v>
      </c>
      <c r="AY1191" s="190" t="s">
        <v>239</v>
      </c>
    </row>
    <row r="1192" s="14" customFormat="1">
      <c r="A1192" s="14"/>
      <c r="B1192" s="196"/>
      <c r="C1192" s="14"/>
      <c r="D1192" s="189" t="s">
        <v>248</v>
      </c>
      <c r="E1192" s="197" t="s">
        <v>3</v>
      </c>
      <c r="F1192" s="198" t="s">
        <v>1609</v>
      </c>
      <c r="G1192" s="14"/>
      <c r="H1192" s="199">
        <v>20.59</v>
      </c>
      <c r="I1192" s="200"/>
      <c r="J1192" s="14"/>
      <c r="K1192" s="14"/>
      <c r="L1192" s="196"/>
      <c r="M1192" s="201"/>
      <c r="N1192" s="202"/>
      <c r="O1192" s="202"/>
      <c r="P1192" s="202"/>
      <c r="Q1192" s="202"/>
      <c r="R1192" s="202"/>
      <c r="S1192" s="202"/>
      <c r="T1192" s="203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197" t="s">
        <v>248</v>
      </c>
      <c r="AU1192" s="197" t="s">
        <v>86</v>
      </c>
      <c r="AV1192" s="14" t="s">
        <v>86</v>
      </c>
      <c r="AW1192" s="14" t="s">
        <v>33</v>
      </c>
      <c r="AX1192" s="14" t="s">
        <v>73</v>
      </c>
      <c r="AY1192" s="197" t="s">
        <v>239</v>
      </c>
    </row>
    <row r="1193" s="14" customFormat="1">
      <c r="A1193" s="14"/>
      <c r="B1193" s="196"/>
      <c r="C1193" s="14"/>
      <c r="D1193" s="189" t="s">
        <v>248</v>
      </c>
      <c r="E1193" s="197" t="s">
        <v>3</v>
      </c>
      <c r="F1193" s="198" t="s">
        <v>1610</v>
      </c>
      <c r="G1193" s="14"/>
      <c r="H1193" s="199">
        <v>57.280000000000001</v>
      </c>
      <c r="I1193" s="200"/>
      <c r="J1193" s="14"/>
      <c r="K1193" s="14"/>
      <c r="L1193" s="196"/>
      <c r="M1193" s="201"/>
      <c r="N1193" s="202"/>
      <c r="O1193" s="202"/>
      <c r="P1193" s="202"/>
      <c r="Q1193" s="202"/>
      <c r="R1193" s="202"/>
      <c r="S1193" s="202"/>
      <c r="T1193" s="203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197" t="s">
        <v>248</v>
      </c>
      <c r="AU1193" s="197" t="s">
        <v>86</v>
      </c>
      <c r="AV1193" s="14" t="s">
        <v>86</v>
      </c>
      <c r="AW1193" s="14" t="s">
        <v>33</v>
      </c>
      <c r="AX1193" s="14" t="s">
        <v>73</v>
      </c>
      <c r="AY1193" s="197" t="s">
        <v>239</v>
      </c>
    </row>
    <row r="1194" s="16" customFormat="1">
      <c r="A1194" s="16"/>
      <c r="B1194" s="239"/>
      <c r="C1194" s="16"/>
      <c r="D1194" s="189" t="s">
        <v>248</v>
      </c>
      <c r="E1194" s="240" t="s">
        <v>556</v>
      </c>
      <c r="F1194" s="241" t="s">
        <v>695</v>
      </c>
      <c r="G1194" s="16"/>
      <c r="H1194" s="242">
        <v>77.870000000000005</v>
      </c>
      <c r="I1194" s="243"/>
      <c r="J1194" s="16"/>
      <c r="K1194" s="16"/>
      <c r="L1194" s="239"/>
      <c r="M1194" s="244"/>
      <c r="N1194" s="245"/>
      <c r="O1194" s="245"/>
      <c r="P1194" s="245"/>
      <c r="Q1194" s="245"/>
      <c r="R1194" s="245"/>
      <c r="S1194" s="245"/>
      <c r="T1194" s="24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T1194" s="240" t="s">
        <v>248</v>
      </c>
      <c r="AU1194" s="240" t="s">
        <v>86</v>
      </c>
      <c r="AV1194" s="16" t="s">
        <v>117</v>
      </c>
      <c r="AW1194" s="16" t="s">
        <v>33</v>
      </c>
      <c r="AX1194" s="16" t="s">
        <v>73</v>
      </c>
      <c r="AY1194" s="240" t="s">
        <v>239</v>
      </c>
    </row>
    <row r="1195" s="13" customFormat="1">
      <c r="A1195" s="13"/>
      <c r="B1195" s="188"/>
      <c r="C1195" s="13"/>
      <c r="D1195" s="189" t="s">
        <v>248</v>
      </c>
      <c r="E1195" s="190" t="s">
        <v>3</v>
      </c>
      <c r="F1195" s="191" t="s">
        <v>1611</v>
      </c>
      <c r="G1195" s="13"/>
      <c r="H1195" s="190" t="s">
        <v>3</v>
      </c>
      <c r="I1195" s="192"/>
      <c r="J1195" s="13"/>
      <c r="K1195" s="13"/>
      <c r="L1195" s="188"/>
      <c r="M1195" s="193"/>
      <c r="N1195" s="194"/>
      <c r="O1195" s="194"/>
      <c r="P1195" s="194"/>
      <c r="Q1195" s="194"/>
      <c r="R1195" s="194"/>
      <c r="S1195" s="194"/>
      <c r="T1195" s="195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190" t="s">
        <v>248</v>
      </c>
      <c r="AU1195" s="190" t="s">
        <v>86</v>
      </c>
      <c r="AV1195" s="13" t="s">
        <v>80</v>
      </c>
      <c r="AW1195" s="13" t="s">
        <v>33</v>
      </c>
      <c r="AX1195" s="13" t="s">
        <v>73</v>
      </c>
      <c r="AY1195" s="190" t="s">
        <v>239</v>
      </c>
    </row>
    <row r="1196" s="14" customFormat="1">
      <c r="A1196" s="14"/>
      <c r="B1196" s="196"/>
      <c r="C1196" s="14"/>
      <c r="D1196" s="189" t="s">
        <v>248</v>
      </c>
      <c r="E1196" s="197" t="s">
        <v>3</v>
      </c>
      <c r="F1196" s="198" t="s">
        <v>1612</v>
      </c>
      <c r="G1196" s="14"/>
      <c r="H1196" s="199">
        <v>15.300000000000001</v>
      </c>
      <c r="I1196" s="200"/>
      <c r="J1196" s="14"/>
      <c r="K1196" s="14"/>
      <c r="L1196" s="196"/>
      <c r="M1196" s="201"/>
      <c r="N1196" s="202"/>
      <c r="O1196" s="202"/>
      <c r="P1196" s="202"/>
      <c r="Q1196" s="202"/>
      <c r="R1196" s="202"/>
      <c r="S1196" s="202"/>
      <c r="T1196" s="203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197" t="s">
        <v>248</v>
      </c>
      <c r="AU1196" s="197" t="s">
        <v>86</v>
      </c>
      <c r="AV1196" s="14" t="s">
        <v>86</v>
      </c>
      <c r="AW1196" s="14" t="s">
        <v>33</v>
      </c>
      <c r="AX1196" s="14" t="s">
        <v>73</v>
      </c>
      <c r="AY1196" s="197" t="s">
        <v>239</v>
      </c>
    </row>
    <row r="1197" s="16" customFormat="1">
      <c r="A1197" s="16"/>
      <c r="B1197" s="239"/>
      <c r="C1197" s="16"/>
      <c r="D1197" s="189" t="s">
        <v>248</v>
      </c>
      <c r="E1197" s="240" t="s">
        <v>559</v>
      </c>
      <c r="F1197" s="241" t="s">
        <v>695</v>
      </c>
      <c r="G1197" s="16"/>
      <c r="H1197" s="242">
        <v>15.300000000000001</v>
      </c>
      <c r="I1197" s="243"/>
      <c r="J1197" s="16"/>
      <c r="K1197" s="16"/>
      <c r="L1197" s="239"/>
      <c r="M1197" s="244"/>
      <c r="N1197" s="245"/>
      <c r="O1197" s="245"/>
      <c r="P1197" s="245"/>
      <c r="Q1197" s="245"/>
      <c r="R1197" s="245"/>
      <c r="S1197" s="245"/>
      <c r="T1197" s="24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T1197" s="240" t="s">
        <v>248</v>
      </c>
      <c r="AU1197" s="240" t="s">
        <v>86</v>
      </c>
      <c r="AV1197" s="16" t="s">
        <v>117</v>
      </c>
      <c r="AW1197" s="16" t="s">
        <v>33</v>
      </c>
      <c r="AX1197" s="16" t="s">
        <v>73</v>
      </c>
      <c r="AY1197" s="240" t="s">
        <v>239</v>
      </c>
    </row>
    <row r="1198" s="15" customFormat="1">
      <c r="A1198" s="15"/>
      <c r="B1198" s="204"/>
      <c r="C1198" s="15"/>
      <c r="D1198" s="189" t="s">
        <v>248</v>
      </c>
      <c r="E1198" s="205" t="s">
        <v>3</v>
      </c>
      <c r="F1198" s="206" t="s">
        <v>251</v>
      </c>
      <c r="G1198" s="15"/>
      <c r="H1198" s="207">
        <v>2116.1759999999999</v>
      </c>
      <c r="I1198" s="208"/>
      <c r="J1198" s="15"/>
      <c r="K1198" s="15"/>
      <c r="L1198" s="204"/>
      <c r="M1198" s="209"/>
      <c r="N1198" s="210"/>
      <c r="O1198" s="210"/>
      <c r="P1198" s="210"/>
      <c r="Q1198" s="210"/>
      <c r="R1198" s="210"/>
      <c r="S1198" s="210"/>
      <c r="T1198" s="211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T1198" s="205" t="s">
        <v>248</v>
      </c>
      <c r="AU1198" s="205" t="s">
        <v>86</v>
      </c>
      <c r="AV1198" s="15" t="s">
        <v>246</v>
      </c>
      <c r="AW1198" s="15" t="s">
        <v>33</v>
      </c>
      <c r="AX1198" s="15" t="s">
        <v>80</v>
      </c>
      <c r="AY1198" s="205" t="s">
        <v>239</v>
      </c>
    </row>
    <row r="1199" s="2" customFormat="1">
      <c r="A1199" s="39"/>
      <c r="B1199" s="174"/>
      <c r="C1199" s="212" t="s">
        <v>1613</v>
      </c>
      <c r="D1199" s="212" t="s">
        <v>294</v>
      </c>
      <c r="E1199" s="213" t="s">
        <v>1614</v>
      </c>
      <c r="F1199" s="214" t="s">
        <v>1615</v>
      </c>
      <c r="G1199" s="215" t="s">
        <v>244</v>
      </c>
      <c r="H1199" s="216">
        <v>2124.1559999999999</v>
      </c>
      <c r="I1199" s="217"/>
      <c r="J1199" s="218">
        <f>ROUND(I1199*H1199,2)</f>
        <v>0</v>
      </c>
      <c r="K1199" s="214" t="s">
        <v>245</v>
      </c>
      <c r="L1199" s="219"/>
      <c r="M1199" s="220" t="s">
        <v>3</v>
      </c>
      <c r="N1199" s="221" t="s">
        <v>45</v>
      </c>
      <c r="O1199" s="73"/>
      <c r="P1199" s="184">
        <f>O1199*H1199</f>
        <v>0</v>
      </c>
      <c r="Q1199" s="184">
        <v>0.0032200000000000002</v>
      </c>
      <c r="R1199" s="184">
        <f>Q1199*H1199</f>
        <v>6.8397823200000003</v>
      </c>
      <c r="S1199" s="184">
        <v>0</v>
      </c>
      <c r="T1199" s="185">
        <f>S1199*H1199</f>
        <v>0</v>
      </c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R1199" s="186" t="s">
        <v>542</v>
      </c>
      <c r="AT1199" s="186" t="s">
        <v>294</v>
      </c>
      <c r="AU1199" s="186" t="s">
        <v>86</v>
      </c>
      <c r="AY1199" s="20" t="s">
        <v>239</v>
      </c>
      <c r="BE1199" s="187">
        <f>IF(N1199="základní",J1199,0)</f>
        <v>0</v>
      </c>
      <c r="BF1199" s="187">
        <f>IF(N1199="snížená",J1199,0)</f>
        <v>0</v>
      </c>
      <c r="BG1199" s="187">
        <f>IF(N1199="zákl. přenesená",J1199,0)</f>
        <v>0</v>
      </c>
      <c r="BH1199" s="187">
        <f>IF(N1199="sníž. přenesená",J1199,0)</f>
        <v>0</v>
      </c>
      <c r="BI1199" s="187">
        <f>IF(N1199="nulová",J1199,0)</f>
        <v>0</v>
      </c>
      <c r="BJ1199" s="20" t="s">
        <v>86</v>
      </c>
      <c r="BK1199" s="187">
        <f>ROUND(I1199*H1199,2)</f>
        <v>0</v>
      </c>
      <c r="BL1199" s="20" t="s">
        <v>377</v>
      </c>
      <c r="BM1199" s="186" t="s">
        <v>1616</v>
      </c>
    </row>
    <row r="1200" s="14" customFormat="1">
      <c r="A1200" s="14"/>
      <c r="B1200" s="196"/>
      <c r="C1200" s="14"/>
      <c r="D1200" s="189" t="s">
        <v>248</v>
      </c>
      <c r="E1200" s="197" t="s">
        <v>3</v>
      </c>
      <c r="F1200" s="198" t="s">
        <v>588</v>
      </c>
      <c r="G1200" s="14"/>
      <c r="H1200" s="199">
        <v>2023.0060000000001</v>
      </c>
      <c r="I1200" s="200"/>
      <c r="J1200" s="14"/>
      <c r="K1200" s="14"/>
      <c r="L1200" s="196"/>
      <c r="M1200" s="201"/>
      <c r="N1200" s="202"/>
      <c r="O1200" s="202"/>
      <c r="P1200" s="202"/>
      <c r="Q1200" s="202"/>
      <c r="R1200" s="202"/>
      <c r="S1200" s="202"/>
      <c r="T1200" s="203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197" t="s">
        <v>248</v>
      </c>
      <c r="AU1200" s="197" t="s">
        <v>86</v>
      </c>
      <c r="AV1200" s="14" t="s">
        <v>86</v>
      </c>
      <c r="AW1200" s="14" t="s">
        <v>33</v>
      </c>
      <c r="AX1200" s="14" t="s">
        <v>73</v>
      </c>
      <c r="AY1200" s="197" t="s">
        <v>239</v>
      </c>
    </row>
    <row r="1201" s="15" customFormat="1">
      <c r="A1201" s="15"/>
      <c r="B1201" s="204"/>
      <c r="C1201" s="15"/>
      <c r="D1201" s="189" t="s">
        <v>248</v>
      </c>
      <c r="E1201" s="205" t="s">
        <v>3</v>
      </c>
      <c r="F1201" s="206" t="s">
        <v>251</v>
      </c>
      <c r="G1201" s="15"/>
      <c r="H1201" s="207">
        <v>2023.0060000000001</v>
      </c>
      <c r="I1201" s="208"/>
      <c r="J1201" s="15"/>
      <c r="K1201" s="15"/>
      <c r="L1201" s="204"/>
      <c r="M1201" s="209"/>
      <c r="N1201" s="210"/>
      <c r="O1201" s="210"/>
      <c r="P1201" s="210"/>
      <c r="Q1201" s="210"/>
      <c r="R1201" s="210"/>
      <c r="S1201" s="210"/>
      <c r="T1201" s="211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T1201" s="205" t="s">
        <v>248</v>
      </c>
      <c r="AU1201" s="205" t="s">
        <v>86</v>
      </c>
      <c r="AV1201" s="15" t="s">
        <v>246</v>
      </c>
      <c r="AW1201" s="15" t="s">
        <v>33</v>
      </c>
      <c r="AX1201" s="15" t="s">
        <v>80</v>
      </c>
      <c r="AY1201" s="205" t="s">
        <v>239</v>
      </c>
    </row>
    <row r="1202" s="14" customFormat="1">
      <c r="A1202" s="14"/>
      <c r="B1202" s="196"/>
      <c r="C1202" s="14"/>
      <c r="D1202" s="189" t="s">
        <v>248</v>
      </c>
      <c r="E1202" s="14"/>
      <c r="F1202" s="198" t="s">
        <v>1617</v>
      </c>
      <c r="G1202" s="14"/>
      <c r="H1202" s="199">
        <v>2124.1559999999999</v>
      </c>
      <c r="I1202" s="200"/>
      <c r="J1202" s="14"/>
      <c r="K1202" s="14"/>
      <c r="L1202" s="196"/>
      <c r="M1202" s="201"/>
      <c r="N1202" s="202"/>
      <c r="O1202" s="202"/>
      <c r="P1202" s="202"/>
      <c r="Q1202" s="202"/>
      <c r="R1202" s="202"/>
      <c r="S1202" s="202"/>
      <c r="T1202" s="203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197" t="s">
        <v>248</v>
      </c>
      <c r="AU1202" s="197" t="s">
        <v>86</v>
      </c>
      <c r="AV1202" s="14" t="s">
        <v>86</v>
      </c>
      <c r="AW1202" s="14" t="s">
        <v>4</v>
      </c>
      <c r="AX1202" s="14" t="s">
        <v>80</v>
      </c>
      <c r="AY1202" s="197" t="s">
        <v>239</v>
      </c>
    </row>
    <row r="1203" s="2" customFormat="1">
      <c r="A1203" s="39"/>
      <c r="B1203" s="174"/>
      <c r="C1203" s="212" t="s">
        <v>1618</v>
      </c>
      <c r="D1203" s="212" t="s">
        <v>294</v>
      </c>
      <c r="E1203" s="213" t="s">
        <v>1619</v>
      </c>
      <c r="F1203" s="214" t="s">
        <v>1620</v>
      </c>
      <c r="G1203" s="215" t="s">
        <v>244</v>
      </c>
      <c r="H1203" s="216">
        <v>81.763999999999996</v>
      </c>
      <c r="I1203" s="217"/>
      <c r="J1203" s="218">
        <f>ROUND(I1203*H1203,2)</f>
        <v>0</v>
      </c>
      <c r="K1203" s="214" t="s">
        <v>245</v>
      </c>
      <c r="L1203" s="219"/>
      <c r="M1203" s="220" t="s">
        <v>3</v>
      </c>
      <c r="N1203" s="221" t="s">
        <v>45</v>
      </c>
      <c r="O1203" s="73"/>
      <c r="P1203" s="184">
        <f>O1203*H1203</f>
        <v>0</v>
      </c>
      <c r="Q1203" s="184">
        <v>0.0054000000000000003</v>
      </c>
      <c r="R1203" s="184">
        <f>Q1203*H1203</f>
        <v>0.44152560000000002</v>
      </c>
      <c r="S1203" s="184">
        <v>0</v>
      </c>
      <c r="T1203" s="185">
        <f>S1203*H1203</f>
        <v>0</v>
      </c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R1203" s="186" t="s">
        <v>542</v>
      </c>
      <c r="AT1203" s="186" t="s">
        <v>294</v>
      </c>
      <c r="AU1203" s="186" t="s">
        <v>86</v>
      </c>
      <c r="AY1203" s="20" t="s">
        <v>239</v>
      </c>
      <c r="BE1203" s="187">
        <f>IF(N1203="základní",J1203,0)</f>
        <v>0</v>
      </c>
      <c r="BF1203" s="187">
        <f>IF(N1203="snížená",J1203,0)</f>
        <v>0</v>
      </c>
      <c r="BG1203" s="187">
        <f>IF(N1203="zákl. přenesená",J1203,0)</f>
        <v>0</v>
      </c>
      <c r="BH1203" s="187">
        <f>IF(N1203="sníž. přenesená",J1203,0)</f>
        <v>0</v>
      </c>
      <c r="BI1203" s="187">
        <f>IF(N1203="nulová",J1203,0)</f>
        <v>0</v>
      </c>
      <c r="BJ1203" s="20" t="s">
        <v>86</v>
      </c>
      <c r="BK1203" s="187">
        <f>ROUND(I1203*H1203,2)</f>
        <v>0</v>
      </c>
      <c r="BL1203" s="20" t="s">
        <v>377</v>
      </c>
      <c r="BM1203" s="186" t="s">
        <v>1621</v>
      </c>
    </row>
    <row r="1204" s="14" customFormat="1">
      <c r="A1204" s="14"/>
      <c r="B1204" s="196"/>
      <c r="C1204" s="14"/>
      <c r="D1204" s="189" t="s">
        <v>248</v>
      </c>
      <c r="E1204" s="197" t="s">
        <v>3</v>
      </c>
      <c r="F1204" s="198" t="s">
        <v>556</v>
      </c>
      <c r="G1204" s="14"/>
      <c r="H1204" s="199">
        <v>77.870000000000005</v>
      </c>
      <c r="I1204" s="200"/>
      <c r="J1204" s="14"/>
      <c r="K1204" s="14"/>
      <c r="L1204" s="196"/>
      <c r="M1204" s="201"/>
      <c r="N1204" s="202"/>
      <c r="O1204" s="202"/>
      <c r="P1204" s="202"/>
      <c r="Q1204" s="202"/>
      <c r="R1204" s="202"/>
      <c r="S1204" s="202"/>
      <c r="T1204" s="203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197" t="s">
        <v>248</v>
      </c>
      <c r="AU1204" s="197" t="s">
        <v>86</v>
      </c>
      <c r="AV1204" s="14" t="s">
        <v>86</v>
      </c>
      <c r="AW1204" s="14" t="s">
        <v>33</v>
      </c>
      <c r="AX1204" s="14" t="s">
        <v>73</v>
      </c>
      <c r="AY1204" s="197" t="s">
        <v>239</v>
      </c>
    </row>
    <row r="1205" s="16" customFormat="1">
      <c r="A1205" s="16"/>
      <c r="B1205" s="239"/>
      <c r="C1205" s="16"/>
      <c r="D1205" s="189" t="s">
        <v>248</v>
      </c>
      <c r="E1205" s="240" t="s">
        <v>3</v>
      </c>
      <c r="F1205" s="241" t="s">
        <v>695</v>
      </c>
      <c r="G1205" s="16"/>
      <c r="H1205" s="242">
        <v>77.870000000000005</v>
      </c>
      <c r="I1205" s="243"/>
      <c r="J1205" s="16"/>
      <c r="K1205" s="16"/>
      <c r="L1205" s="239"/>
      <c r="M1205" s="244"/>
      <c r="N1205" s="245"/>
      <c r="O1205" s="245"/>
      <c r="P1205" s="245"/>
      <c r="Q1205" s="245"/>
      <c r="R1205" s="245"/>
      <c r="S1205" s="245"/>
      <c r="T1205" s="24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T1205" s="240" t="s">
        <v>248</v>
      </c>
      <c r="AU1205" s="240" t="s">
        <v>86</v>
      </c>
      <c r="AV1205" s="16" t="s">
        <v>117</v>
      </c>
      <c r="AW1205" s="16" t="s">
        <v>33</v>
      </c>
      <c r="AX1205" s="16" t="s">
        <v>80</v>
      </c>
      <c r="AY1205" s="240" t="s">
        <v>239</v>
      </c>
    </row>
    <row r="1206" s="14" customFormat="1">
      <c r="A1206" s="14"/>
      <c r="B1206" s="196"/>
      <c r="C1206" s="14"/>
      <c r="D1206" s="189" t="s">
        <v>248</v>
      </c>
      <c r="E1206" s="14"/>
      <c r="F1206" s="198" t="s">
        <v>1622</v>
      </c>
      <c r="G1206" s="14"/>
      <c r="H1206" s="199">
        <v>81.763999999999996</v>
      </c>
      <c r="I1206" s="200"/>
      <c r="J1206" s="14"/>
      <c r="K1206" s="14"/>
      <c r="L1206" s="196"/>
      <c r="M1206" s="201"/>
      <c r="N1206" s="202"/>
      <c r="O1206" s="202"/>
      <c r="P1206" s="202"/>
      <c r="Q1206" s="202"/>
      <c r="R1206" s="202"/>
      <c r="S1206" s="202"/>
      <c r="T1206" s="203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197" t="s">
        <v>248</v>
      </c>
      <c r="AU1206" s="197" t="s">
        <v>86</v>
      </c>
      <c r="AV1206" s="14" t="s">
        <v>86</v>
      </c>
      <c r="AW1206" s="14" t="s">
        <v>4</v>
      </c>
      <c r="AX1206" s="14" t="s">
        <v>80</v>
      </c>
      <c r="AY1206" s="197" t="s">
        <v>239</v>
      </c>
    </row>
    <row r="1207" s="2" customFormat="1">
      <c r="A1207" s="39"/>
      <c r="B1207" s="174"/>
      <c r="C1207" s="212" t="s">
        <v>1623</v>
      </c>
      <c r="D1207" s="212" t="s">
        <v>294</v>
      </c>
      <c r="E1207" s="213" t="s">
        <v>1624</v>
      </c>
      <c r="F1207" s="214" t="s">
        <v>1625</v>
      </c>
      <c r="G1207" s="215" t="s">
        <v>254</v>
      </c>
      <c r="H1207" s="216">
        <v>4.8200000000000003</v>
      </c>
      <c r="I1207" s="217"/>
      <c r="J1207" s="218">
        <f>ROUND(I1207*H1207,2)</f>
        <v>0</v>
      </c>
      <c r="K1207" s="214" t="s">
        <v>245</v>
      </c>
      <c r="L1207" s="219"/>
      <c r="M1207" s="220" t="s">
        <v>3</v>
      </c>
      <c r="N1207" s="221" t="s">
        <v>45</v>
      </c>
      <c r="O1207" s="73"/>
      <c r="P1207" s="184">
        <f>O1207*H1207</f>
        <v>0</v>
      </c>
      <c r="Q1207" s="184">
        <v>0.032000000000000001</v>
      </c>
      <c r="R1207" s="184">
        <f>Q1207*H1207</f>
        <v>0.15424000000000002</v>
      </c>
      <c r="S1207" s="184">
        <v>0</v>
      </c>
      <c r="T1207" s="185">
        <f>S1207*H1207</f>
        <v>0</v>
      </c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R1207" s="186" t="s">
        <v>542</v>
      </c>
      <c r="AT1207" s="186" t="s">
        <v>294</v>
      </c>
      <c r="AU1207" s="186" t="s">
        <v>86</v>
      </c>
      <c r="AY1207" s="20" t="s">
        <v>239</v>
      </c>
      <c r="BE1207" s="187">
        <f>IF(N1207="základní",J1207,0)</f>
        <v>0</v>
      </c>
      <c r="BF1207" s="187">
        <f>IF(N1207="snížená",J1207,0)</f>
        <v>0</v>
      </c>
      <c r="BG1207" s="187">
        <f>IF(N1207="zákl. přenesená",J1207,0)</f>
        <v>0</v>
      </c>
      <c r="BH1207" s="187">
        <f>IF(N1207="sníž. přenesená",J1207,0)</f>
        <v>0</v>
      </c>
      <c r="BI1207" s="187">
        <f>IF(N1207="nulová",J1207,0)</f>
        <v>0</v>
      </c>
      <c r="BJ1207" s="20" t="s">
        <v>86</v>
      </c>
      <c r="BK1207" s="187">
        <f>ROUND(I1207*H1207,2)</f>
        <v>0</v>
      </c>
      <c r="BL1207" s="20" t="s">
        <v>377</v>
      </c>
      <c r="BM1207" s="186" t="s">
        <v>1626</v>
      </c>
    </row>
    <row r="1208" s="14" customFormat="1">
      <c r="A1208" s="14"/>
      <c r="B1208" s="196"/>
      <c r="C1208" s="14"/>
      <c r="D1208" s="189" t="s">
        <v>248</v>
      </c>
      <c r="E1208" s="197" t="s">
        <v>3</v>
      </c>
      <c r="F1208" s="198" t="s">
        <v>1627</v>
      </c>
      <c r="G1208" s="14"/>
      <c r="H1208" s="199">
        <v>4.5899999999999999</v>
      </c>
      <c r="I1208" s="200"/>
      <c r="J1208" s="14"/>
      <c r="K1208" s="14"/>
      <c r="L1208" s="196"/>
      <c r="M1208" s="201"/>
      <c r="N1208" s="202"/>
      <c r="O1208" s="202"/>
      <c r="P1208" s="202"/>
      <c r="Q1208" s="202"/>
      <c r="R1208" s="202"/>
      <c r="S1208" s="202"/>
      <c r="T1208" s="203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197" t="s">
        <v>248</v>
      </c>
      <c r="AU1208" s="197" t="s">
        <v>86</v>
      </c>
      <c r="AV1208" s="14" t="s">
        <v>86</v>
      </c>
      <c r="AW1208" s="14" t="s">
        <v>33</v>
      </c>
      <c r="AX1208" s="14" t="s">
        <v>73</v>
      </c>
      <c r="AY1208" s="197" t="s">
        <v>239</v>
      </c>
    </row>
    <row r="1209" s="15" customFormat="1">
      <c r="A1209" s="15"/>
      <c r="B1209" s="204"/>
      <c r="C1209" s="15"/>
      <c r="D1209" s="189" t="s">
        <v>248</v>
      </c>
      <c r="E1209" s="205" t="s">
        <v>3</v>
      </c>
      <c r="F1209" s="206" t="s">
        <v>251</v>
      </c>
      <c r="G1209" s="15"/>
      <c r="H1209" s="207">
        <v>4.5899999999999999</v>
      </c>
      <c r="I1209" s="208"/>
      <c r="J1209" s="15"/>
      <c r="K1209" s="15"/>
      <c r="L1209" s="204"/>
      <c r="M1209" s="209"/>
      <c r="N1209" s="210"/>
      <c r="O1209" s="210"/>
      <c r="P1209" s="210"/>
      <c r="Q1209" s="210"/>
      <c r="R1209" s="210"/>
      <c r="S1209" s="210"/>
      <c r="T1209" s="211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T1209" s="205" t="s">
        <v>248</v>
      </c>
      <c r="AU1209" s="205" t="s">
        <v>86</v>
      </c>
      <c r="AV1209" s="15" t="s">
        <v>246</v>
      </c>
      <c r="AW1209" s="15" t="s">
        <v>33</v>
      </c>
      <c r="AX1209" s="15" t="s">
        <v>80</v>
      </c>
      <c r="AY1209" s="205" t="s">
        <v>239</v>
      </c>
    </row>
    <row r="1210" s="14" customFormat="1">
      <c r="A1210" s="14"/>
      <c r="B1210" s="196"/>
      <c r="C1210" s="14"/>
      <c r="D1210" s="189" t="s">
        <v>248</v>
      </c>
      <c r="E1210" s="14"/>
      <c r="F1210" s="198" t="s">
        <v>1628</v>
      </c>
      <c r="G1210" s="14"/>
      <c r="H1210" s="199">
        <v>4.8200000000000003</v>
      </c>
      <c r="I1210" s="200"/>
      <c r="J1210" s="14"/>
      <c r="K1210" s="14"/>
      <c r="L1210" s="196"/>
      <c r="M1210" s="201"/>
      <c r="N1210" s="202"/>
      <c r="O1210" s="202"/>
      <c r="P1210" s="202"/>
      <c r="Q1210" s="202"/>
      <c r="R1210" s="202"/>
      <c r="S1210" s="202"/>
      <c r="T1210" s="203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197" t="s">
        <v>248</v>
      </c>
      <c r="AU1210" s="197" t="s">
        <v>86</v>
      </c>
      <c r="AV1210" s="14" t="s">
        <v>86</v>
      </c>
      <c r="AW1210" s="14" t="s">
        <v>4</v>
      </c>
      <c r="AX1210" s="14" t="s">
        <v>80</v>
      </c>
      <c r="AY1210" s="197" t="s">
        <v>239</v>
      </c>
    </row>
    <row r="1211" s="2" customFormat="1" ht="44.25" customHeight="1">
      <c r="A1211" s="39"/>
      <c r="B1211" s="174"/>
      <c r="C1211" s="175" t="s">
        <v>1629</v>
      </c>
      <c r="D1211" s="175" t="s">
        <v>241</v>
      </c>
      <c r="E1211" s="176" t="s">
        <v>1630</v>
      </c>
      <c r="F1211" s="177" t="s">
        <v>1631</v>
      </c>
      <c r="G1211" s="178" t="s">
        <v>244</v>
      </c>
      <c r="H1211" s="179">
        <v>105.241</v>
      </c>
      <c r="I1211" s="180"/>
      <c r="J1211" s="181">
        <f>ROUND(I1211*H1211,2)</f>
        <v>0</v>
      </c>
      <c r="K1211" s="177" t="s">
        <v>245</v>
      </c>
      <c r="L1211" s="40"/>
      <c r="M1211" s="182" t="s">
        <v>3</v>
      </c>
      <c r="N1211" s="183" t="s">
        <v>45</v>
      </c>
      <c r="O1211" s="73"/>
      <c r="P1211" s="184">
        <f>O1211*H1211</f>
        <v>0</v>
      </c>
      <c r="Q1211" s="184">
        <v>0.00058</v>
      </c>
      <c r="R1211" s="184">
        <f>Q1211*H1211</f>
        <v>0.061039780000000002</v>
      </c>
      <c r="S1211" s="184">
        <v>0</v>
      </c>
      <c r="T1211" s="185">
        <f>S1211*H1211</f>
        <v>0</v>
      </c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R1211" s="186" t="s">
        <v>377</v>
      </c>
      <c r="AT1211" s="186" t="s">
        <v>241</v>
      </c>
      <c r="AU1211" s="186" t="s">
        <v>86</v>
      </c>
      <c r="AY1211" s="20" t="s">
        <v>239</v>
      </c>
      <c r="BE1211" s="187">
        <f>IF(N1211="základní",J1211,0)</f>
        <v>0</v>
      </c>
      <c r="BF1211" s="187">
        <f>IF(N1211="snížená",J1211,0)</f>
        <v>0</v>
      </c>
      <c r="BG1211" s="187">
        <f>IF(N1211="zákl. přenesená",J1211,0)</f>
        <v>0</v>
      </c>
      <c r="BH1211" s="187">
        <f>IF(N1211="sníž. přenesená",J1211,0)</f>
        <v>0</v>
      </c>
      <c r="BI1211" s="187">
        <f>IF(N1211="nulová",J1211,0)</f>
        <v>0</v>
      </c>
      <c r="BJ1211" s="20" t="s">
        <v>86</v>
      </c>
      <c r="BK1211" s="187">
        <f>ROUND(I1211*H1211,2)</f>
        <v>0</v>
      </c>
      <c r="BL1211" s="20" t="s">
        <v>377</v>
      </c>
      <c r="BM1211" s="186" t="s">
        <v>1632</v>
      </c>
    </row>
    <row r="1212" s="13" customFormat="1">
      <c r="A1212" s="13"/>
      <c r="B1212" s="188"/>
      <c r="C1212" s="13"/>
      <c r="D1212" s="189" t="s">
        <v>248</v>
      </c>
      <c r="E1212" s="190" t="s">
        <v>3</v>
      </c>
      <c r="F1212" s="191" t="s">
        <v>1633</v>
      </c>
      <c r="G1212" s="13"/>
      <c r="H1212" s="190" t="s">
        <v>3</v>
      </c>
      <c r="I1212" s="192"/>
      <c r="J1212" s="13"/>
      <c r="K1212" s="13"/>
      <c r="L1212" s="188"/>
      <c r="M1212" s="193"/>
      <c r="N1212" s="194"/>
      <c r="O1212" s="194"/>
      <c r="P1212" s="194"/>
      <c r="Q1212" s="194"/>
      <c r="R1212" s="194"/>
      <c r="S1212" s="194"/>
      <c r="T1212" s="195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190" t="s">
        <v>248</v>
      </c>
      <c r="AU1212" s="190" t="s">
        <v>86</v>
      </c>
      <c r="AV1212" s="13" t="s">
        <v>80</v>
      </c>
      <c r="AW1212" s="13" t="s">
        <v>33</v>
      </c>
      <c r="AX1212" s="13" t="s">
        <v>73</v>
      </c>
      <c r="AY1212" s="190" t="s">
        <v>239</v>
      </c>
    </row>
    <row r="1213" s="14" customFormat="1">
      <c r="A1213" s="14"/>
      <c r="B1213" s="196"/>
      <c r="C1213" s="14"/>
      <c r="D1213" s="189" t="s">
        <v>248</v>
      </c>
      <c r="E1213" s="197" t="s">
        <v>3</v>
      </c>
      <c r="F1213" s="198" t="s">
        <v>1634</v>
      </c>
      <c r="G1213" s="14"/>
      <c r="H1213" s="199">
        <v>87.051000000000002</v>
      </c>
      <c r="I1213" s="200"/>
      <c r="J1213" s="14"/>
      <c r="K1213" s="14"/>
      <c r="L1213" s="196"/>
      <c r="M1213" s="201"/>
      <c r="N1213" s="202"/>
      <c r="O1213" s="202"/>
      <c r="P1213" s="202"/>
      <c r="Q1213" s="202"/>
      <c r="R1213" s="202"/>
      <c r="S1213" s="202"/>
      <c r="T1213" s="203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197" t="s">
        <v>248</v>
      </c>
      <c r="AU1213" s="197" t="s">
        <v>86</v>
      </c>
      <c r="AV1213" s="14" t="s">
        <v>86</v>
      </c>
      <c r="AW1213" s="14" t="s">
        <v>33</v>
      </c>
      <c r="AX1213" s="14" t="s">
        <v>73</v>
      </c>
      <c r="AY1213" s="197" t="s">
        <v>239</v>
      </c>
    </row>
    <row r="1214" s="14" customFormat="1">
      <c r="A1214" s="14"/>
      <c r="B1214" s="196"/>
      <c r="C1214" s="14"/>
      <c r="D1214" s="189" t="s">
        <v>248</v>
      </c>
      <c r="E1214" s="197" t="s">
        <v>3</v>
      </c>
      <c r="F1214" s="198" t="s">
        <v>1635</v>
      </c>
      <c r="G1214" s="14"/>
      <c r="H1214" s="199">
        <v>18.190000000000001</v>
      </c>
      <c r="I1214" s="200"/>
      <c r="J1214" s="14"/>
      <c r="K1214" s="14"/>
      <c r="L1214" s="196"/>
      <c r="M1214" s="201"/>
      <c r="N1214" s="202"/>
      <c r="O1214" s="202"/>
      <c r="P1214" s="202"/>
      <c r="Q1214" s="202"/>
      <c r="R1214" s="202"/>
      <c r="S1214" s="202"/>
      <c r="T1214" s="203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197" t="s">
        <v>248</v>
      </c>
      <c r="AU1214" s="197" t="s">
        <v>86</v>
      </c>
      <c r="AV1214" s="14" t="s">
        <v>86</v>
      </c>
      <c r="AW1214" s="14" t="s">
        <v>33</v>
      </c>
      <c r="AX1214" s="14" t="s">
        <v>73</v>
      </c>
      <c r="AY1214" s="197" t="s">
        <v>239</v>
      </c>
    </row>
    <row r="1215" s="15" customFormat="1">
      <c r="A1215" s="15"/>
      <c r="B1215" s="204"/>
      <c r="C1215" s="15"/>
      <c r="D1215" s="189" t="s">
        <v>248</v>
      </c>
      <c r="E1215" s="205" t="s">
        <v>3</v>
      </c>
      <c r="F1215" s="206" t="s">
        <v>251</v>
      </c>
      <c r="G1215" s="15"/>
      <c r="H1215" s="207">
        <v>105.241</v>
      </c>
      <c r="I1215" s="208"/>
      <c r="J1215" s="15"/>
      <c r="K1215" s="15"/>
      <c r="L1215" s="204"/>
      <c r="M1215" s="209"/>
      <c r="N1215" s="210"/>
      <c r="O1215" s="210"/>
      <c r="P1215" s="210"/>
      <c r="Q1215" s="210"/>
      <c r="R1215" s="210"/>
      <c r="S1215" s="210"/>
      <c r="T1215" s="211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T1215" s="205" t="s">
        <v>248</v>
      </c>
      <c r="AU1215" s="205" t="s">
        <v>86</v>
      </c>
      <c r="AV1215" s="15" t="s">
        <v>246</v>
      </c>
      <c r="AW1215" s="15" t="s">
        <v>33</v>
      </c>
      <c r="AX1215" s="15" t="s">
        <v>80</v>
      </c>
      <c r="AY1215" s="205" t="s">
        <v>239</v>
      </c>
    </row>
    <row r="1216" s="2" customFormat="1">
      <c r="A1216" s="39"/>
      <c r="B1216" s="174"/>
      <c r="C1216" s="212" t="s">
        <v>1636</v>
      </c>
      <c r="D1216" s="212" t="s">
        <v>294</v>
      </c>
      <c r="E1216" s="213" t="s">
        <v>1637</v>
      </c>
      <c r="F1216" s="214" t="s">
        <v>1638</v>
      </c>
      <c r="G1216" s="215" t="s">
        <v>244</v>
      </c>
      <c r="H1216" s="216">
        <v>107.346</v>
      </c>
      <c r="I1216" s="217"/>
      <c r="J1216" s="218">
        <f>ROUND(I1216*H1216,2)</f>
        <v>0</v>
      </c>
      <c r="K1216" s="214" t="s">
        <v>245</v>
      </c>
      <c r="L1216" s="219"/>
      <c r="M1216" s="220" t="s">
        <v>3</v>
      </c>
      <c r="N1216" s="221" t="s">
        <v>45</v>
      </c>
      <c r="O1216" s="73"/>
      <c r="P1216" s="184">
        <f>O1216*H1216</f>
        <v>0</v>
      </c>
      <c r="Q1216" s="184">
        <v>0.00075000000000000002</v>
      </c>
      <c r="R1216" s="184">
        <f>Q1216*H1216</f>
        <v>0.080509499999999998</v>
      </c>
      <c r="S1216" s="184">
        <v>0</v>
      </c>
      <c r="T1216" s="185">
        <f>S1216*H1216</f>
        <v>0</v>
      </c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R1216" s="186" t="s">
        <v>542</v>
      </c>
      <c r="AT1216" s="186" t="s">
        <v>294</v>
      </c>
      <c r="AU1216" s="186" t="s">
        <v>86</v>
      </c>
      <c r="AY1216" s="20" t="s">
        <v>239</v>
      </c>
      <c r="BE1216" s="187">
        <f>IF(N1216="základní",J1216,0)</f>
        <v>0</v>
      </c>
      <c r="BF1216" s="187">
        <f>IF(N1216="snížená",J1216,0)</f>
        <v>0</v>
      </c>
      <c r="BG1216" s="187">
        <f>IF(N1216="zákl. přenesená",J1216,0)</f>
        <v>0</v>
      </c>
      <c r="BH1216" s="187">
        <f>IF(N1216="sníž. přenesená",J1216,0)</f>
        <v>0</v>
      </c>
      <c r="BI1216" s="187">
        <f>IF(N1216="nulová",J1216,0)</f>
        <v>0</v>
      </c>
      <c r="BJ1216" s="20" t="s">
        <v>86</v>
      </c>
      <c r="BK1216" s="187">
        <f>ROUND(I1216*H1216,2)</f>
        <v>0</v>
      </c>
      <c r="BL1216" s="20" t="s">
        <v>377</v>
      </c>
      <c r="BM1216" s="186" t="s">
        <v>1639</v>
      </c>
    </row>
    <row r="1217" s="14" customFormat="1">
      <c r="A1217" s="14"/>
      <c r="B1217" s="196"/>
      <c r="C1217" s="14"/>
      <c r="D1217" s="189" t="s">
        <v>248</v>
      </c>
      <c r="E1217" s="14"/>
      <c r="F1217" s="198" t="s">
        <v>1640</v>
      </c>
      <c r="G1217" s="14"/>
      <c r="H1217" s="199">
        <v>107.346</v>
      </c>
      <c r="I1217" s="200"/>
      <c r="J1217" s="14"/>
      <c r="K1217" s="14"/>
      <c r="L1217" s="196"/>
      <c r="M1217" s="201"/>
      <c r="N1217" s="202"/>
      <c r="O1217" s="202"/>
      <c r="P1217" s="202"/>
      <c r="Q1217" s="202"/>
      <c r="R1217" s="202"/>
      <c r="S1217" s="202"/>
      <c r="T1217" s="203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197" t="s">
        <v>248</v>
      </c>
      <c r="AU1217" s="197" t="s">
        <v>86</v>
      </c>
      <c r="AV1217" s="14" t="s">
        <v>86</v>
      </c>
      <c r="AW1217" s="14" t="s">
        <v>4</v>
      </c>
      <c r="AX1217" s="14" t="s">
        <v>80</v>
      </c>
      <c r="AY1217" s="197" t="s">
        <v>239</v>
      </c>
    </row>
    <row r="1218" s="2" customFormat="1">
      <c r="A1218" s="39"/>
      <c r="B1218" s="174"/>
      <c r="C1218" s="175" t="s">
        <v>1641</v>
      </c>
      <c r="D1218" s="175" t="s">
        <v>241</v>
      </c>
      <c r="E1218" s="176" t="s">
        <v>1642</v>
      </c>
      <c r="F1218" s="177" t="s">
        <v>1643</v>
      </c>
      <c r="G1218" s="178" t="s">
        <v>244</v>
      </c>
      <c r="H1218" s="179">
        <v>778.32100000000003</v>
      </c>
      <c r="I1218" s="180"/>
      <c r="J1218" s="181">
        <f>ROUND(I1218*H1218,2)</f>
        <v>0</v>
      </c>
      <c r="K1218" s="177" t="s">
        <v>245</v>
      </c>
      <c r="L1218" s="40"/>
      <c r="M1218" s="182" t="s">
        <v>3</v>
      </c>
      <c r="N1218" s="183" t="s">
        <v>45</v>
      </c>
      <c r="O1218" s="73"/>
      <c r="P1218" s="184">
        <f>O1218*H1218</f>
        <v>0</v>
      </c>
      <c r="Q1218" s="184">
        <v>0</v>
      </c>
      <c r="R1218" s="184">
        <f>Q1218*H1218</f>
        <v>0</v>
      </c>
      <c r="S1218" s="184">
        <v>0</v>
      </c>
      <c r="T1218" s="185">
        <f>S1218*H1218</f>
        <v>0</v>
      </c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R1218" s="186" t="s">
        <v>377</v>
      </c>
      <c r="AT1218" s="186" t="s">
        <v>241</v>
      </c>
      <c r="AU1218" s="186" t="s">
        <v>86</v>
      </c>
      <c r="AY1218" s="20" t="s">
        <v>239</v>
      </c>
      <c r="BE1218" s="187">
        <f>IF(N1218="základní",J1218,0)</f>
        <v>0</v>
      </c>
      <c r="BF1218" s="187">
        <f>IF(N1218="snížená",J1218,0)</f>
        <v>0</v>
      </c>
      <c r="BG1218" s="187">
        <f>IF(N1218="zákl. přenesená",J1218,0)</f>
        <v>0</v>
      </c>
      <c r="BH1218" s="187">
        <f>IF(N1218="sníž. přenesená",J1218,0)</f>
        <v>0</v>
      </c>
      <c r="BI1218" s="187">
        <f>IF(N1218="nulová",J1218,0)</f>
        <v>0</v>
      </c>
      <c r="BJ1218" s="20" t="s">
        <v>86</v>
      </c>
      <c r="BK1218" s="187">
        <f>ROUND(I1218*H1218,2)</f>
        <v>0</v>
      </c>
      <c r="BL1218" s="20" t="s">
        <v>377</v>
      </c>
      <c r="BM1218" s="186" t="s">
        <v>1644</v>
      </c>
    </row>
    <row r="1219" s="14" customFormat="1">
      <c r="A1219" s="14"/>
      <c r="B1219" s="196"/>
      <c r="C1219" s="14"/>
      <c r="D1219" s="189" t="s">
        <v>248</v>
      </c>
      <c r="E1219" s="197" t="s">
        <v>3</v>
      </c>
      <c r="F1219" s="198" t="s">
        <v>628</v>
      </c>
      <c r="G1219" s="14"/>
      <c r="H1219" s="199">
        <v>778.32100000000003</v>
      </c>
      <c r="I1219" s="200"/>
      <c r="J1219" s="14"/>
      <c r="K1219" s="14"/>
      <c r="L1219" s="196"/>
      <c r="M1219" s="201"/>
      <c r="N1219" s="202"/>
      <c r="O1219" s="202"/>
      <c r="P1219" s="202"/>
      <c r="Q1219" s="202"/>
      <c r="R1219" s="202"/>
      <c r="S1219" s="202"/>
      <c r="T1219" s="203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197" t="s">
        <v>248</v>
      </c>
      <c r="AU1219" s="197" t="s">
        <v>86</v>
      </c>
      <c r="AV1219" s="14" t="s">
        <v>86</v>
      </c>
      <c r="AW1219" s="14" t="s">
        <v>33</v>
      </c>
      <c r="AX1219" s="14" t="s">
        <v>73</v>
      </c>
      <c r="AY1219" s="197" t="s">
        <v>239</v>
      </c>
    </row>
    <row r="1220" s="15" customFormat="1">
      <c r="A1220" s="15"/>
      <c r="B1220" s="204"/>
      <c r="C1220" s="15"/>
      <c r="D1220" s="189" t="s">
        <v>248</v>
      </c>
      <c r="E1220" s="205" t="s">
        <v>3</v>
      </c>
      <c r="F1220" s="206" t="s">
        <v>251</v>
      </c>
      <c r="G1220" s="15"/>
      <c r="H1220" s="207">
        <v>778.32100000000003</v>
      </c>
      <c r="I1220" s="208"/>
      <c r="J1220" s="15"/>
      <c r="K1220" s="15"/>
      <c r="L1220" s="204"/>
      <c r="M1220" s="209"/>
      <c r="N1220" s="210"/>
      <c r="O1220" s="210"/>
      <c r="P1220" s="210"/>
      <c r="Q1220" s="210"/>
      <c r="R1220" s="210"/>
      <c r="S1220" s="210"/>
      <c r="T1220" s="211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T1220" s="205" t="s">
        <v>248</v>
      </c>
      <c r="AU1220" s="205" t="s">
        <v>86</v>
      </c>
      <c r="AV1220" s="15" t="s">
        <v>246</v>
      </c>
      <c r="AW1220" s="15" t="s">
        <v>33</v>
      </c>
      <c r="AX1220" s="15" t="s">
        <v>80</v>
      </c>
      <c r="AY1220" s="205" t="s">
        <v>239</v>
      </c>
    </row>
    <row r="1221" s="2" customFormat="1" ht="21.75" customHeight="1">
      <c r="A1221" s="39"/>
      <c r="B1221" s="174"/>
      <c r="C1221" s="212" t="s">
        <v>1645</v>
      </c>
      <c r="D1221" s="212" t="s">
        <v>294</v>
      </c>
      <c r="E1221" s="213" t="s">
        <v>1646</v>
      </c>
      <c r="F1221" s="214" t="s">
        <v>1647</v>
      </c>
      <c r="G1221" s="215" t="s">
        <v>254</v>
      </c>
      <c r="H1221" s="216">
        <v>389.161</v>
      </c>
      <c r="I1221" s="217"/>
      <c r="J1221" s="218">
        <f>ROUND(I1221*H1221,2)</f>
        <v>0</v>
      </c>
      <c r="K1221" s="214" t="s">
        <v>245</v>
      </c>
      <c r="L1221" s="219"/>
      <c r="M1221" s="220" t="s">
        <v>3</v>
      </c>
      <c r="N1221" s="221" t="s">
        <v>45</v>
      </c>
      <c r="O1221" s="73"/>
      <c r="P1221" s="184">
        <f>O1221*H1221</f>
        <v>0</v>
      </c>
      <c r="Q1221" s="184">
        <v>0.029999999999999999</v>
      </c>
      <c r="R1221" s="184">
        <f>Q1221*H1221</f>
        <v>11.67483</v>
      </c>
      <c r="S1221" s="184">
        <v>0</v>
      </c>
      <c r="T1221" s="185">
        <f>S1221*H1221</f>
        <v>0</v>
      </c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R1221" s="186" t="s">
        <v>542</v>
      </c>
      <c r="AT1221" s="186" t="s">
        <v>294</v>
      </c>
      <c r="AU1221" s="186" t="s">
        <v>86</v>
      </c>
      <c r="AY1221" s="20" t="s">
        <v>239</v>
      </c>
      <c r="BE1221" s="187">
        <f>IF(N1221="základní",J1221,0)</f>
        <v>0</v>
      </c>
      <c r="BF1221" s="187">
        <f>IF(N1221="snížená",J1221,0)</f>
        <v>0</v>
      </c>
      <c r="BG1221" s="187">
        <f>IF(N1221="zákl. přenesená",J1221,0)</f>
        <v>0</v>
      </c>
      <c r="BH1221" s="187">
        <f>IF(N1221="sníž. přenesená",J1221,0)</f>
        <v>0</v>
      </c>
      <c r="BI1221" s="187">
        <f>IF(N1221="nulová",J1221,0)</f>
        <v>0</v>
      </c>
      <c r="BJ1221" s="20" t="s">
        <v>86</v>
      </c>
      <c r="BK1221" s="187">
        <f>ROUND(I1221*H1221,2)</f>
        <v>0</v>
      </c>
      <c r="BL1221" s="20" t="s">
        <v>377</v>
      </c>
      <c r="BM1221" s="186" t="s">
        <v>1648</v>
      </c>
    </row>
    <row r="1222" s="14" customFormat="1">
      <c r="A1222" s="14"/>
      <c r="B1222" s="196"/>
      <c r="C1222" s="14"/>
      <c r="D1222" s="189" t="s">
        <v>248</v>
      </c>
      <c r="E1222" s="197" t="s">
        <v>3</v>
      </c>
      <c r="F1222" s="198" t="s">
        <v>1649</v>
      </c>
      <c r="G1222" s="14"/>
      <c r="H1222" s="199">
        <v>389.161</v>
      </c>
      <c r="I1222" s="200"/>
      <c r="J1222" s="14"/>
      <c r="K1222" s="14"/>
      <c r="L1222" s="196"/>
      <c r="M1222" s="201"/>
      <c r="N1222" s="202"/>
      <c r="O1222" s="202"/>
      <c r="P1222" s="202"/>
      <c r="Q1222" s="202"/>
      <c r="R1222" s="202"/>
      <c r="S1222" s="202"/>
      <c r="T1222" s="203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197" t="s">
        <v>248</v>
      </c>
      <c r="AU1222" s="197" t="s">
        <v>86</v>
      </c>
      <c r="AV1222" s="14" t="s">
        <v>86</v>
      </c>
      <c r="AW1222" s="14" t="s">
        <v>33</v>
      </c>
      <c r="AX1222" s="14" t="s">
        <v>73</v>
      </c>
      <c r="AY1222" s="197" t="s">
        <v>239</v>
      </c>
    </row>
    <row r="1223" s="15" customFormat="1">
      <c r="A1223" s="15"/>
      <c r="B1223" s="204"/>
      <c r="C1223" s="15"/>
      <c r="D1223" s="189" t="s">
        <v>248</v>
      </c>
      <c r="E1223" s="205" t="s">
        <v>3</v>
      </c>
      <c r="F1223" s="206" t="s">
        <v>251</v>
      </c>
      <c r="G1223" s="15"/>
      <c r="H1223" s="207">
        <v>389.161</v>
      </c>
      <c r="I1223" s="208"/>
      <c r="J1223" s="15"/>
      <c r="K1223" s="15"/>
      <c r="L1223" s="204"/>
      <c r="M1223" s="209"/>
      <c r="N1223" s="210"/>
      <c r="O1223" s="210"/>
      <c r="P1223" s="210"/>
      <c r="Q1223" s="210"/>
      <c r="R1223" s="210"/>
      <c r="S1223" s="210"/>
      <c r="T1223" s="211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T1223" s="205" t="s">
        <v>248</v>
      </c>
      <c r="AU1223" s="205" t="s">
        <v>86</v>
      </c>
      <c r="AV1223" s="15" t="s">
        <v>246</v>
      </c>
      <c r="AW1223" s="15" t="s">
        <v>33</v>
      </c>
      <c r="AX1223" s="15" t="s">
        <v>80</v>
      </c>
      <c r="AY1223" s="205" t="s">
        <v>239</v>
      </c>
    </row>
    <row r="1224" s="2" customFormat="1">
      <c r="A1224" s="39"/>
      <c r="B1224" s="174"/>
      <c r="C1224" s="175" t="s">
        <v>1650</v>
      </c>
      <c r="D1224" s="175" t="s">
        <v>241</v>
      </c>
      <c r="E1224" s="176" t="s">
        <v>1651</v>
      </c>
      <c r="F1224" s="177" t="s">
        <v>1652</v>
      </c>
      <c r="G1224" s="178" t="s">
        <v>244</v>
      </c>
      <c r="H1224" s="179">
        <v>778.32100000000003</v>
      </c>
      <c r="I1224" s="180"/>
      <c r="J1224" s="181">
        <f>ROUND(I1224*H1224,2)</f>
        <v>0</v>
      </c>
      <c r="K1224" s="177" t="s">
        <v>245</v>
      </c>
      <c r="L1224" s="40"/>
      <c r="M1224" s="182" t="s">
        <v>3</v>
      </c>
      <c r="N1224" s="183" t="s">
        <v>45</v>
      </c>
      <c r="O1224" s="73"/>
      <c r="P1224" s="184">
        <f>O1224*H1224</f>
        <v>0</v>
      </c>
      <c r="Q1224" s="184">
        <v>0</v>
      </c>
      <c r="R1224" s="184">
        <f>Q1224*H1224</f>
        <v>0</v>
      </c>
      <c r="S1224" s="184">
        <v>0</v>
      </c>
      <c r="T1224" s="185">
        <f>S1224*H1224</f>
        <v>0</v>
      </c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R1224" s="186" t="s">
        <v>377</v>
      </c>
      <c r="AT1224" s="186" t="s">
        <v>241</v>
      </c>
      <c r="AU1224" s="186" t="s">
        <v>86</v>
      </c>
      <c r="AY1224" s="20" t="s">
        <v>239</v>
      </c>
      <c r="BE1224" s="187">
        <f>IF(N1224="základní",J1224,0)</f>
        <v>0</v>
      </c>
      <c r="BF1224" s="187">
        <f>IF(N1224="snížená",J1224,0)</f>
        <v>0</v>
      </c>
      <c r="BG1224" s="187">
        <f>IF(N1224="zákl. přenesená",J1224,0)</f>
        <v>0</v>
      </c>
      <c r="BH1224" s="187">
        <f>IF(N1224="sníž. přenesená",J1224,0)</f>
        <v>0</v>
      </c>
      <c r="BI1224" s="187">
        <f>IF(N1224="nulová",J1224,0)</f>
        <v>0</v>
      </c>
      <c r="BJ1224" s="20" t="s">
        <v>86</v>
      </c>
      <c r="BK1224" s="187">
        <f>ROUND(I1224*H1224,2)</f>
        <v>0</v>
      </c>
      <c r="BL1224" s="20" t="s">
        <v>377</v>
      </c>
      <c r="BM1224" s="186" t="s">
        <v>1653</v>
      </c>
    </row>
    <row r="1225" s="13" customFormat="1">
      <c r="A1225" s="13"/>
      <c r="B1225" s="188"/>
      <c r="C1225" s="13"/>
      <c r="D1225" s="189" t="s">
        <v>248</v>
      </c>
      <c r="E1225" s="190" t="s">
        <v>3</v>
      </c>
      <c r="F1225" s="191" t="s">
        <v>1654</v>
      </c>
      <c r="G1225" s="13"/>
      <c r="H1225" s="190" t="s">
        <v>3</v>
      </c>
      <c r="I1225" s="192"/>
      <c r="J1225" s="13"/>
      <c r="K1225" s="13"/>
      <c r="L1225" s="188"/>
      <c r="M1225" s="193"/>
      <c r="N1225" s="194"/>
      <c r="O1225" s="194"/>
      <c r="P1225" s="194"/>
      <c r="Q1225" s="194"/>
      <c r="R1225" s="194"/>
      <c r="S1225" s="194"/>
      <c r="T1225" s="195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190" t="s">
        <v>248</v>
      </c>
      <c r="AU1225" s="190" t="s">
        <v>86</v>
      </c>
      <c r="AV1225" s="13" t="s">
        <v>80</v>
      </c>
      <c r="AW1225" s="13" t="s">
        <v>33</v>
      </c>
      <c r="AX1225" s="13" t="s">
        <v>73</v>
      </c>
      <c r="AY1225" s="190" t="s">
        <v>239</v>
      </c>
    </row>
    <row r="1226" s="14" customFormat="1">
      <c r="A1226" s="14"/>
      <c r="B1226" s="196"/>
      <c r="C1226" s="14"/>
      <c r="D1226" s="189" t="s">
        <v>248</v>
      </c>
      <c r="E1226" s="197" t="s">
        <v>3</v>
      </c>
      <c r="F1226" s="198" t="s">
        <v>1655</v>
      </c>
      <c r="G1226" s="14"/>
      <c r="H1226" s="199">
        <v>796.51099999999997</v>
      </c>
      <c r="I1226" s="200"/>
      <c r="J1226" s="14"/>
      <c r="K1226" s="14"/>
      <c r="L1226" s="196"/>
      <c r="M1226" s="201"/>
      <c r="N1226" s="202"/>
      <c r="O1226" s="202"/>
      <c r="P1226" s="202"/>
      <c r="Q1226" s="202"/>
      <c r="R1226" s="202"/>
      <c r="S1226" s="202"/>
      <c r="T1226" s="203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197" t="s">
        <v>248</v>
      </c>
      <c r="AU1226" s="197" t="s">
        <v>86</v>
      </c>
      <c r="AV1226" s="14" t="s">
        <v>86</v>
      </c>
      <c r="AW1226" s="14" t="s">
        <v>33</v>
      </c>
      <c r="AX1226" s="14" t="s">
        <v>73</v>
      </c>
      <c r="AY1226" s="197" t="s">
        <v>239</v>
      </c>
    </row>
    <row r="1227" s="13" customFormat="1">
      <c r="A1227" s="13"/>
      <c r="B1227" s="188"/>
      <c r="C1227" s="13"/>
      <c r="D1227" s="189" t="s">
        <v>248</v>
      </c>
      <c r="E1227" s="190" t="s">
        <v>3</v>
      </c>
      <c r="F1227" s="191" t="s">
        <v>691</v>
      </c>
      <c r="G1227" s="13"/>
      <c r="H1227" s="190" t="s">
        <v>3</v>
      </c>
      <c r="I1227" s="192"/>
      <c r="J1227" s="13"/>
      <c r="K1227" s="13"/>
      <c r="L1227" s="188"/>
      <c r="M1227" s="193"/>
      <c r="N1227" s="194"/>
      <c r="O1227" s="194"/>
      <c r="P1227" s="194"/>
      <c r="Q1227" s="194"/>
      <c r="R1227" s="194"/>
      <c r="S1227" s="194"/>
      <c r="T1227" s="195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190" t="s">
        <v>248</v>
      </c>
      <c r="AU1227" s="190" t="s">
        <v>86</v>
      </c>
      <c r="AV1227" s="13" t="s">
        <v>80</v>
      </c>
      <c r="AW1227" s="13" t="s">
        <v>33</v>
      </c>
      <c r="AX1227" s="13" t="s">
        <v>73</v>
      </c>
      <c r="AY1227" s="190" t="s">
        <v>239</v>
      </c>
    </row>
    <row r="1228" s="14" customFormat="1">
      <c r="A1228" s="14"/>
      <c r="B1228" s="196"/>
      <c r="C1228" s="14"/>
      <c r="D1228" s="189" t="s">
        <v>248</v>
      </c>
      <c r="E1228" s="197" t="s">
        <v>3</v>
      </c>
      <c r="F1228" s="198" t="s">
        <v>1656</v>
      </c>
      <c r="G1228" s="14"/>
      <c r="H1228" s="199">
        <v>-18.190000000000001</v>
      </c>
      <c r="I1228" s="200"/>
      <c r="J1228" s="14"/>
      <c r="K1228" s="14"/>
      <c r="L1228" s="196"/>
      <c r="M1228" s="201"/>
      <c r="N1228" s="202"/>
      <c r="O1228" s="202"/>
      <c r="P1228" s="202"/>
      <c r="Q1228" s="202"/>
      <c r="R1228" s="202"/>
      <c r="S1228" s="202"/>
      <c r="T1228" s="203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197" t="s">
        <v>248</v>
      </c>
      <c r="AU1228" s="197" t="s">
        <v>86</v>
      </c>
      <c r="AV1228" s="14" t="s">
        <v>86</v>
      </c>
      <c r="AW1228" s="14" t="s">
        <v>33</v>
      </c>
      <c r="AX1228" s="14" t="s">
        <v>73</v>
      </c>
      <c r="AY1228" s="197" t="s">
        <v>239</v>
      </c>
    </row>
    <row r="1229" s="15" customFormat="1">
      <c r="A1229" s="15"/>
      <c r="B1229" s="204"/>
      <c r="C1229" s="15"/>
      <c r="D1229" s="189" t="s">
        <v>248</v>
      </c>
      <c r="E1229" s="205" t="s">
        <v>628</v>
      </c>
      <c r="F1229" s="206" t="s">
        <v>251</v>
      </c>
      <c r="G1229" s="15"/>
      <c r="H1229" s="207">
        <v>778.32100000000003</v>
      </c>
      <c r="I1229" s="208"/>
      <c r="J1229" s="15"/>
      <c r="K1229" s="15"/>
      <c r="L1229" s="204"/>
      <c r="M1229" s="209"/>
      <c r="N1229" s="210"/>
      <c r="O1229" s="210"/>
      <c r="P1229" s="210"/>
      <c r="Q1229" s="210"/>
      <c r="R1229" s="210"/>
      <c r="S1229" s="210"/>
      <c r="T1229" s="211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T1229" s="205" t="s">
        <v>248</v>
      </c>
      <c r="AU1229" s="205" t="s">
        <v>86</v>
      </c>
      <c r="AV1229" s="15" t="s">
        <v>246</v>
      </c>
      <c r="AW1229" s="15" t="s">
        <v>33</v>
      </c>
      <c r="AX1229" s="15" t="s">
        <v>80</v>
      </c>
      <c r="AY1229" s="205" t="s">
        <v>239</v>
      </c>
    </row>
    <row r="1230" s="2" customFormat="1" ht="21.75" customHeight="1">
      <c r="A1230" s="39"/>
      <c r="B1230" s="174"/>
      <c r="C1230" s="212" t="s">
        <v>1657</v>
      </c>
      <c r="D1230" s="212" t="s">
        <v>294</v>
      </c>
      <c r="E1230" s="213" t="s">
        <v>1658</v>
      </c>
      <c r="F1230" s="214" t="s">
        <v>1659</v>
      </c>
      <c r="G1230" s="215" t="s">
        <v>254</v>
      </c>
      <c r="H1230" s="216">
        <v>87.561000000000007</v>
      </c>
      <c r="I1230" s="217"/>
      <c r="J1230" s="218">
        <f>ROUND(I1230*H1230,2)</f>
        <v>0</v>
      </c>
      <c r="K1230" s="214" t="s">
        <v>245</v>
      </c>
      <c r="L1230" s="219"/>
      <c r="M1230" s="220" t="s">
        <v>3</v>
      </c>
      <c r="N1230" s="221" t="s">
        <v>45</v>
      </c>
      <c r="O1230" s="73"/>
      <c r="P1230" s="184">
        <f>O1230*H1230</f>
        <v>0</v>
      </c>
      <c r="Q1230" s="184">
        <v>0.025000000000000001</v>
      </c>
      <c r="R1230" s="184">
        <f>Q1230*H1230</f>
        <v>2.1890250000000004</v>
      </c>
      <c r="S1230" s="184">
        <v>0</v>
      </c>
      <c r="T1230" s="185">
        <f>S1230*H1230</f>
        <v>0</v>
      </c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R1230" s="186" t="s">
        <v>542</v>
      </c>
      <c r="AT1230" s="186" t="s">
        <v>294</v>
      </c>
      <c r="AU1230" s="186" t="s">
        <v>86</v>
      </c>
      <c r="AY1230" s="20" t="s">
        <v>239</v>
      </c>
      <c r="BE1230" s="187">
        <f>IF(N1230="základní",J1230,0)</f>
        <v>0</v>
      </c>
      <c r="BF1230" s="187">
        <f>IF(N1230="snížená",J1230,0)</f>
        <v>0</v>
      </c>
      <c r="BG1230" s="187">
        <f>IF(N1230="zákl. přenesená",J1230,0)</f>
        <v>0</v>
      </c>
      <c r="BH1230" s="187">
        <f>IF(N1230="sníž. přenesená",J1230,0)</f>
        <v>0</v>
      </c>
      <c r="BI1230" s="187">
        <f>IF(N1230="nulová",J1230,0)</f>
        <v>0</v>
      </c>
      <c r="BJ1230" s="20" t="s">
        <v>86</v>
      </c>
      <c r="BK1230" s="187">
        <f>ROUND(I1230*H1230,2)</f>
        <v>0</v>
      </c>
      <c r="BL1230" s="20" t="s">
        <v>377</v>
      </c>
      <c r="BM1230" s="186" t="s">
        <v>1660</v>
      </c>
    </row>
    <row r="1231" s="14" customFormat="1">
      <c r="A1231" s="14"/>
      <c r="B1231" s="196"/>
      <c r="C1231" s="14"/>
      <c r="D1231" s="189" t="s">
        <v>248</v>
      </c>
      <c r="E1231" s="197" t="s">
        <v>3</v>
      </c>
      <c r="F1231" s="198" t="s">
        <v>1661</v>
      </c>
      <c r="G1231" s="14"/>
      <c r="H1231" s="199">
        <v>87.561000000000007</v>
      </c>
      <c r="I1231" s="200"/>
      <c r="J1231" s="14"/>
      <c r="K1231" s="14"/>
      <c r="L1231" s="196"/>
      <c r="M1231" s="201"/>
      <c r="N1231" s="202"/>
      <c r="O1231" s="202"/>
      <c r="P1231" s="202"/>
      <c r="Q1231" s="202"/>
      <c r="R1231" s="202"/>
      <c r="S1231" s="202"/>
      <c r="T1231" s="203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197" t="s">
        <v>248</v>
      </c>
      <c r="AU1231" s="197" t="s">
        <v>86</v>
      </c>
      <c r="AV1231" s="14" t="s">
        <v>86</v>
      </c>
      <c r="AW1231" s="14" t="s">
        <v>33</v>
      </c>
      <c r="AX1231" s="14" t="s">
        <v>73</v>
      </c>
      <c r="AY1231" s="197" t="s">
        <v>239</v>
      </c>
    </row>
    <row r="1232" s="15" customFormat="1">
      <c r="A1232" s="15"/>
      <c r="B1232" s="204"/>
      <c r="C1232" s="15"/>
      <c r="D1232" s="189" t="s">
        <v>248</v>
      </c>
      <c r="E1232" s="205" t="s">
        <v>3</v>
      </c>
      <c r="F1232" s="206" t="s">
        <v>251</v>
      </c>
      <c r="G1232" s="15"/>
      <c r="H1232" s="207">
        <v>87.561000000000007</v>
      </c>
      <c r="I1232" s="208"/>
      <c r="J1232" s="15"/>
      <c r="K1232" s="15"/>
      <c r="L1232" s="204"/>
      <c r="M1232" s="209"/>
      <c r="N1232" s="210"/>
      <c r="O1232" s="210"/>
      <c r="P1232" s="210"/>
      <c r="Q1232" s="210"/>
      <c r="R1232" s="210"/>
      <c r="S1232" s="210"/>
      <c r="T1232" s="211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T1232" s="205" t="s">
        <v>248</v>
      </c>
      <c r="AU1232" s="205" t="s">
        <v>86</v>
      </c>
      <c r="AV1232" s="15" t="s">
        <v>246</v>
      </c>
      <c r="AW1232" s="15" t="s">
        <v>33</v>
      </c>
      <c r="AX1232" s="15" t="s">
        <v>80</v>
      </c>
      <c r="AY1232" s="205" t="s">
        <v>239</v>
      </c>
    </row>
    <row r="1233" s="2" customFormat="1">
      <c r="A1233" s="39"/>
      <c r="B1233" s="174"/>
      <c r="C1233" s="175" t="s">
        <v>1662</v>
      </c>
      <c r="D1233" s="175" t="s">
        <v>241</v>
      </c>
      <c r="E1233" s="176" t="s">
        <v>1651</v>
      </c>
      <c r="F1233" s="177" t="s">
        <v>1652</v>
      </c>
      <c r="G1233" s="178" t="s">
        <v>244</v>
      </c>
      <c r="H1233" s="179">
        <v>352.61000000000001</v>
      </c>
      <c r="I1233" s="180"/>
      <c r="J1233" s="181">
        <f>ROUND(I1233*H1233,2)</f>
        <v>0</v>
      </c>
      <c r="K1233" s="177" t="s">
        <v>245</v>
      </c>
      <c r="L1233" s="40"/>
      <c r="M1233" s="182" t="s">
        <v>3</v>
      </c>
      <c r="N1233" s="183" t="s">
        <v>45</v>
      </c>
      <c r="O1233" s="73"/>
      <c r="P1233" s="184">
        <f>O1233*H1233</f>
        <v>0</v>
      </c>
      <c r="Q1233" s="184">
        <v>0</v>
      </c>
      <c r="R1233" s="184">
        <f>Q1233*H1233</f>
        <v>0</v>
      </c>
      <c r="S1233" s="184">
        <v>0</v>
      </c>
      <c r="T1233" s="185">
        <f>S1233*H1233</f>
        <v>0</v>
      </c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R1233" s="186" t="s">
        <v>377</v>
      </c>
      <c r="AT1233" s="186" t="s">
        <v>241</v>
      </c>
      <c r="AU1233" s="186" t="s">
        <v>86</v>
      </c>
      <c r="AY1233" s="20" t="s">
        <v>239</v>
      </c>
      <c r="BE1233" s="187">
        <f>IF(N1233="základní",J1233,0)</f>
        <v>0</v>
      </c>
      <c r="BF1233" s="187">
        <f>IF(N1233="snížená",J1233,0)</f>
        <v>0</v>
      </c>
      <c r="BG1233" s="187">
        <f>IF(N1233="zákl. přenesená",J1233,0)</f>
        <v>0</v>
      </c>
      <c r="BH1233" s="187">
        <f>IF(N1233="sníž. přenesená",J1233,0)</f>
        <v>0</v>
      </c>
      <c r="BI1233" s="187">
        <f>IF(N1233="nulová",J1233,0)</f>
        <v>0</v>
      </c>
      <c r="BJ1233" s="20" t="s">
        <v>86</v>
      </c>
      <c r="BK1233" s="187">
        <f>ROUND(I1233*H1233,2)</f>
        <v>0</v>
      </c>
      <c r="BL1233" s="20" t="s">
        <v>377</v>
      </c>
      <c r="BM1233" s="186" t="s">
        <v>1663</v>
      </c>
    </row>
    <row r="1234" s="14" customFormat="1">
      <c r="A1234" s="14"/>
      <c r="B1234" s="196"/>
      <c r="C1234" s="14"/>
      <c r="D1234" s="189" t="s">
        <v>248</v>
      </c>
      <c r="E1234" s="197" t="s">
        <v>3</v>
      </c>
      <c r="F1234" s="198" t="s">
        <v>608</v>
      </c>
      <c r="G1234" s="14"/>
      <c r="H1234" s="199">
        <v>352.61000000000001</v>
      </c>
      <c r="I1234" s="200"/>
      <c r="J1234" s="14"/>
      <c r="K1234" s="14"/>
      <c r="L1234" s="196"/>
      <c r="M1234" s="201"/>
      <c r="N1234" s="202"/>
      <c r="O1234" s="202"/>
      <c r="P1234" s="202"/>
      <c r="Q1234" s="202"/>
      <c r="R1234" s="202"/>
      <c r="S1234" s="202"/>
      <c r="T1234" s="203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197" t="s">
        <v>248</v>
      </c>
      <c r="AU1234" s="197" t="s">
        <v>86</v>
      </c>
      <c r="AV1234" s="14" t="s">
        <v>86</v>
      </c>
      <c r="AW1234" s="14" t="s">
        <v>33</v>
      </c>
      <c r="AX1234" s="14" t="s">
        <v>73</v>
      </c>
      <c r="AY1234" s="197" t="s">
        <v>239</v>
      </c>
    </row>
    <row r="1235" s="15" customFormat="1">
      <c r="A1235" s="15"/>
      <c r="B1235" s="204"/>
      <c r="C1235" s="15"/>
      <c r="D1235" s="189" t="s">
        <v>248</v>
      </c>
      <c r="E1235" s="205" t="s">
        <v>3</v>
      </c>
      <c r="F1235" s="206" t="s">
        <v>251</v>
      </c>
      <c r="G1235" s="15"/>
      <c r="H1235" s="207">
        <v>352.61000000000001</v>
      </c>
      <c r="I1235" s="208"/>
      <c r="J1235" s="15"/>
      <c r="K1235" s="15"/>
      <c r="L1235" s="204"/>
      <c r="M1235" s="209"/>
      <c r="N1235" s="210"/>
      <c r="O1235" s="210"/>
      <c r="P1235" s="210"/>
      <c r="Q1235" s="210"/>
      <c r="R1235" s="210"/>
      <c r="S1235" s="210"/>
      <c r="T1235" s="211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T1235" s="205" t="s">
        <v>248</v>
      </c>
      <c r="AU1235" s="205" t="s">
        <v>86</v>
      </c>
      <c r="AV1235" s="15" t="s">
        <v>246</v>
      </c>
      <c r="AW1235" s="15" t="s">
        <v>33</v>
      </c>
      <c r="AX1235" s="15" t="s">
        <v>80</v>
      </c>
      <c r="AY1235" s="205" t="s">
        <v>239</v>
      </c>
    </row>
    <row r="1236" s="2" customFormat="1" ht="21.75" customHeight="1">
      <c r="A1236" s="39"/>
      <c r="B1236" s="174"/>
      <c r="C1236" s="212" t="s">
        <v>1664</v>
      </c>
      <c r="D1236" s="212" t="s">
        <v>294</v>
      </c>
      <c r="E1236" s="213" t="s">
        <v>1658</v>
      </c>
      <c r="F1236" s="214" t="s">
        <v>1659</v>
      </c>
      <c r="G1236" s="215" t="s">
        <v>254</v>
      </c>
      <c r="H1236" s="216">
        <v>88.153000000000006</v>
      </c>
      <c r="I1236" s="217"/>
      <c r="J1236" s="218">
        <f>ROUND(I1236*H1236,2)</f>
        <v>0</v>
      </c>
      <c r="K1236" s="214" t="s">
        <v>245</v>
      </c>
      <c r="L1236" s="219"/>
      <c r="M1236" s="220" t="s">
        <v>3</v>
      </c>
      <c r="N1236" s="221" t="s">
        <v>45</v>
      </c>
      <c r="O1236" s="73"/>
      <c r="P1236" s="184">
        <f>O1236*H1236</f>
        <v>0</v>
      </c>
      <c r="Q1236" s="184">
        <v>0.025000000000000001</v>
      </c>
      <c r="R1236" s="184">
        <f>Q1236*H1236</f>
        <v>2.2038250000000001</v>
      </c>
      <c r="S1236" s="184">
        <v>0</v>
      </c>
      <c r="T1236" s="185">
        <f>S1236*H1236</f>
        <v>0</v>
      </c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R1236" s="186" t="s">
        <v>542</v>
      </c>
      <c r="AT1236" s="186" t="s">
        <v>294</v>
      </c>
      <c r="AU1236" s="186" t="s">
        <v>86</v>
      </c>
      <c r="AY1236" s="20" t="s">
        <v>239</v>
      </c>
      <c r="BE1236" s="187">
        <f>IF(N1236="základní",J1236,0)</f>
        <v>0</v>
      </c>
      <c r="BF1236" s="187">
        <f>IF(N1236="snížená",J1236,0)</f>
        <v>0</v>
      </c>
      <c r="BG1236" s="187">
        <f>IF(N1236="zákl. přenesená",J1236,0)</f>
        <v>0</v>
      </c>
      <c r="BH1236" s="187">
        <f>IF(N1236="sníž. přenesená",J1236,0)</f>
        <v>0</v>
      </c>
      <c r="BI1236" s="187">
        <f>IF(N1236="nulová",J1236,0)</f>
        <v>0</v>
      </c>
      <c r="BJ1236" s="20" t="s">
        <v>86</v>
      </c>
      <c r="BK1236" s="187">
        <f>ROUND(I1236*H1236,2)</f>
        <v>0</v>
      </c>
      <c r="BL1236" s="20" t="s">
        <v>377</v>
      </c>
      <c r="BM1236" s="186" t="s">
        <v>1665</v>
      </c>
    </row>
    <row r="1237" s="14" customFormat="1">
      <c r="A1237" s="14"/>
      <c r="B1237" s="196"/>
      <c r="C1237" s="14"/>
      <c r="D1237" s="189" t="s">
        <v>248</v>
      </c>
      <c r="E1237" s="197" t="s">
        <v>3</v>
      </c>
      <c r="F1237" s="198" t="s">
        <v>1666</v>
      </c>
      <c r="G1237" s="14"/>
      <c r="H1237" s="199">
        <v>88.153000000000006</v>
      </c>
      <c r="I1237" s="200"/>
      <c r="J1237" s="14"/>
      <c r="K1237" s="14"/>
      <c r="L1237" s="196"/>
      <c r="M1237" s="201"/>
      <c r="N1237" s="202"/>
      <c r="O1237" s="202"/>
      <c r="P1237" s="202"/>
      <c r="Q1237" s="202"/>
      <c r="R1237" s="202"/>
      <c r="S1237" s="202"/>
      <c r="T1237" s="203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197" t="s">
        <v>248</v>
      </c>
      <c r="AU1237" s="197" t="s">
        <v>86</v>
      </c>
      <c r="AV1237" s="14" t="s">
        <v>86</v>
      </c>
      <c r="AW1237" s="14" t="s">
        <v>33</v>
      </c>
      <c r="AX1237" s="14" t="s">
        <v>73</v>
      </c>
      <c r="AY1237" s="197" t="s">
        <v>239</v>
      </c>
    </row>
    <row r="1238" s="15" customFormat="1">
      <c r="A1238" s="15"/>
      <c r="B1238" s="204"/>
      <c r="C1238" s="15"/>
      <c r="D1238" s="189" t="s">
        <v>248</v>
      </c>
      <c r="E1238" s="205" t="s">
        <v>3</v>
      </c>
      <c r="F1238" s="206" t="s">
        <v>251</v>
      </c>
      <c r="G1238" s="15"/>
      <c r="H1238" s="207">
        <v>88.153000000000006</v>
      </c>
      <c r="I1238" s="208"/>
      <c r="J1238" s="15"/>
      <c r="K1238" s="15"/>
      <c r="L1238" s="204"/>
      <c r="M1238" s="209"/>
      <c r="N1238" s="210"/>
      <c r="O1238" s="210"/>
      <c r="P1238" s="210"/>
      <c r="Q1238" s="210"/>
      <c r="R1238" s="210"/>
      <c r="S1238" s="210"/>
      <c r="T1238" s="211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T1238" s="205" t="s">
        <v>248</v>
      </c>
      <c r="AU1238" s="205" t="s">
        <v>86</v>
      </c>
      <c r="AV1238" s="15" t="s">
        <v>246</v>
      </c>
      <c r="AW1238" s="15" t="s">
        <v>33</v>
      </c>
      <c r="AX1238" s="15" t="s">
        <v>80</v>
      </c>
      <c r="AY1238" s="205" t="s">
        <v>239</v>
      </c>
    </row>
    <row r="1239" s="2" customFormat="1" ht="44.25" customHeight="1">
      <c r="A1239" s="39"/>
      <c r="B1239" s="174"/>
      <c r="C1239" s="175" t="s">
        <v>1667</v>
      </c>
      <c r="D1239" s="175" t="s">
        <v>241</v>
      </c>
      <c r="E1239" s="176" t="s">
        <v>1668</v>
      </c>
      <c r="F1239" s="177" t="s">
        <v>1669</v>
      </c>
      <c r="G1239" s="178" t="s">
        <v>244</v>
      </c>
      <c r="H1239" s="179">
        <v>2373.1900000000001</v>
      </c>
      <c r="I1239" s="180"/>
      <c r="J1239" s="181">
        <f>ROUND(I1239*H1239,2)</f>
        <v>0</v>
      </c>
      <c r="K1239" s="177" t="s">
        <v>245</v>
      </c>
      <c r="L1239" s="40"/>
      <c r="M1239" s="182" t="s">
        <v>3</v>
      </c>
      <c r="N1239" s="183" t="s">
        <v>45</v>
      </c>
      <c r="O1239" s="73"/>
      <c r="P1239" s="184">
        <f>O1239*H1239</f>
        <v>0</v>
      </c>
      <c r="Q1239" s="184">
        <v>0</v>
      </c>
      <c r="R1239" s="184">
        <f>Q1239*H1239</f>
        <v>0</v>
      </c>
      <c r="S1239" s="184">
        <v>0</v>
      </c>
      <c r="T1239" s="185">
        <f>S1239*H1239</f>
        <v>0</v>
      </c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R1239" s="186" t="s">
        <v>377</v>
      </c>
      <c r="AT1239" s="186" t="s">
        <v>241</v>
      </c>
      <c r="AU1239" s="186" t="s">
        <v>86</v>
      </c>
      <c r="AY1239" s="20" t="s">
        <v>239</v>
      </c>
      <c r="BE1239" s="187">
        <f>IF(N1239="základní",J1239,0)</f>
        <v>0</v>
      </c>
      <c r="BF1239" s="187">
        <f>IF(N1239="snížená",J1239,0)</f>
        <v>0</v>
      </c>
      <c r="BG1239" s="187">
        <f>IF(N1239="zákl. přenesená",J1239,0)</f>
        <v>0</v>
      </c>
      <c r="BH1239" s="187">
        <f>IF(N1239="sníž. přenesená",J1239,0)</f>
        <v>0</v>
      </c>
      <c r="BI1239" s="187">
        <f>IF(N1239="nulová",J1239,0)</f>
        <v>0</v>
      </c>
      <c r="BJ1239" s="20" t="s">
        <v>86</v>
      </c>
      <c r="BK1239" s="187">
        <f>ROUND(I1239*H1239,2)</f>
        <v>0</v>
      </c>
      <c r="BL1239" s="20" t="s">
        <v>377</v>
      </c>
      <c r="BM1239" s="186" t="s">
        <v>1670</v>
      </c>
    </row>
    <row r="1240" s="14" customFormat="1">
      <c r="A1240" s="14"/>
      <c r="B1240" s="196"/>
      <c r="C1240" s="14"/>
      <c r="D1240" s="189" t="s">
        <v>248</v>
      </c>
      <c r="E1240" s="197" t="s">
        <v>3</v>
      </c>
      <c r="F1240" s="198" t="s">
        <v>597</v>
      </c>
      <c r="G1240" s="14"/>
      <c r="H1240" s="199">
        <v>140.59</v>
      </c>
      <c r="I1240" s="200"/>
      <c r="J1240" s="14"/>
      <c r="K1240" s="14"/>
      <c r="L1240" s="196"/>
      <c r="M1240" s="201"/>
      <c r="N1240" s="202"/>
      <c r="O1240" s="202"/>
      <c r="P1240" s="202"/>
      <c r="Q1240" s="202"/>
      <c r="R1240" s="202"/>
      <c r="S1240" s="202"/>
      <c r="T1240" s="203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197" t="s">
        <v>248</v>
      </c>
      <c r="AU1240" s="197" t="s">
        <v>86</v>
      </c>
      <c r="AV1240" s="14" t="s">
        <v>86</v>
      </c>
      <c r="AW1240" s="14" t="s">
        <v>33</v>
      </c>
      <c r="AX1240" s="14" t="s">
        <v>73</v>
      </c>
      <c r="AY1240" s="197" t="s">
        <v>239</v>
      </c>
    </row>
    <row r="1241" s="14" customFormat="1">
      <c r="A1241" s="14"/>
      <c r="B1241" s="196"/>
      <c r="C1241" s="14"/>
      <c r="D1241" s="189" t="s">
        <v>248</v>
      </c>
      <c r="E1241" s="197" t="s">
        <v>3</v>
      </c>
      <c r="F1241" s="198" t="s">
        <v>600</v>
      </c>
      <c r="G1241" s="14"/>
      <c r="H1241" s="199">
        <v>1676.78</v>
      </c>
      <c r="I1241" s="200"/>
      <c r="J1241" s="14"/>
      <c r="K1241" s="14"/>
      <c r="L1241" s="196"/>
      <c r="M1241" s="201"/>
      <c r="N1241" s="202"/>
      <c r="O1241" s="202"/>
      <c r="P1241" s="202"/>
      <c r="Q1241" s="202"/>
      <c r="R1241" s="202"/>
      <c r="S1241" s="202"/>
      <c r="T1241" s="203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197" t="s">
        <v>248</v>
      </c>
      <c r="AU1241" s="197" t="s">
        <v>86</v>
      </c>
      <c r="AV1241" s="14" t="s">
        <v>86</v>
      </c>
      <c r="AW1241" s="14" t="s">
        <v>33</v>
      </c>
      <c r="AX1241" s="14" t="s">
        <v>73</v>
      </c>
      <c r="AY1241" s="197" t="s">
        <v>239</v>
      </c>
    </row>
    <row r="1242" s="14" customFormat="1">
      <c r="A1242" s="14"/>
      <c r="B1242" s="196"/>
      <c r="C1242" s="14"/>
      <c r="D1242" s="189" t="s">
        <v>248</v>
      </c>
      <c r="E1242" s="197" t="s">
        <v>3</v>
      </c>
      <c r="F1242" s="198" t="s">
        <v>603</v>
      </c>
      <c r="G1242" s="14"/>
      <c r="H1242" s="199">
        <v>236.90000000000001</v>
      </c>
      <c r="I1242" s="200"/>
      <c r="J1242" s="14"/>
      <c r="K1242" s="14"/>
      <c r="L1242" s="196"/>
      <c r="M1242" s="201"/>
      <c r="N1242" s="202"/>
      <c r="O1242" s="202"/>
      <c r="P1242" s="202"/>
      <c r="Q1242" s="202"/>
      <c r="R1242" s="202"/>
      <c r="S1242" s="202"/>
      <c r="T1242" s="203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197" t="s">
        <v>248</v>
      </c>
      <c r="AU1242" s="197" t="s">
        <v>86</v>
      </c>
      <c r="AV1242" s="14" t="s">
        <v>86</v>
      </c>
      <c r="AW1242" s="14" t="s">
        <v>33</v>
      </c>
      <c r="AX1242" s="14" t="s">
        <v>73</v>
      </c>
      <c r="AY1242" s="197" t="s">
        <v>239</v>
      </c>
    </row>
    <row r="1243" s="14" customFormat="1">
      <c r="A1243" s="14"/>
      <c r="B1243" s="196"/>
      <c r="C1243" s="14"/>
      <c r="D1243" s="189" t="s">
        <v>248</v>
      </c>
      <c r="E1243" s="197" t="s">
        <v>3</v>
      </c>
      <c r="F1243" s="198" t="s">
        <v>616</v>
      </c>
      <c r="G1243" s="14"/>
      <c r="H1243" s="199">
        <v>17.280000000000001</v>
      </c>
      <c r="I1243" s="200"/>
      <c r="J1243" s="14"/>
      <c r="K1243" s="14"/>
      <c r="L1243" s="196"/>
      <c r="M1243" s="201"/>
      <c r="N1243" s="202"/>
      <c r="O1243" s="202"/>
      <c r="P1243" s="202"/>
      <c r="Q1243" s="202"/>
      <c r="R1243" s="202"/>
      <c r="S1243" s="202"/>
      <c r="T1243" s="203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197" t="s">
        <v>248</v>
      </c>
      <c r="AU1243" s="197" t="s">
        <v>86</v>
      </c>
      <c r="AV1243" s="14" t="s">
        <v>86</v>
      </c>
      <c r="AW1243" s="14" t="s">
        <v>33</v>
      </c>
      <c r="AX1243" s="14" t="s">
        <v>73</v>
      </c>
      <c r="AY1243" s="197" t="s">
        <v>239</v>
      </c>
    </row>
    <row r="1244" s="14" customFormat="1">
      <c r="A1244" s="14"/>
      <c r="B1244" s="196"/>
      <c r="C1244" s="14"/>
      <c r="D1244" s="189" t="s">
        <v>248</v>
      </c>
      <c r="E1244" s="197" t="s">
        <v>3</v>
      </c>
      <c r="F1244" s="198" t="s">
        <v>619</v>
      </c>
      <c r="G1244" s="14"/>
      <c r="H1244" s="199">
        <v>301.63999999999999</v>
      </c>
      <c r="I1244" s="200"/>
      <c r="J1244" s="14"/>
      <c r="K1244" s="14"/>
      <c r="L1244" s="196"/>
      <c r="M1244" s="201"/>
      <c r="N1244" s="202"/>
      <c r="O1244" s="202"/>
      <c r="P1244" s="202"/>
      <c r="Q1244" s="202"/>
      <c r="R1244" s="202"/>
      <c r="S1244" s="202"/>
      <c r="T1244" s="203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197" t="s">
        <v>248</v>
      </c>
      <c r="AU1244" s="197" t="s">
        <v>86</v>
      </c>
      <c r="AV1244" s="14" t="s">
        <v>86</v>
      </c>
      <c r="AW1244" s="14" t="s">
        <v>33</v>
      </c>
      <c r="AX1244" s="14" t="s">
        <v>73</v>
      </c>
      <c r="AY1244" s="197" t="s">
        <v>239</v>
      </c>
    </row>
    <row r="1245" s="15" customFormat="1">
      <c r="A1245" s="15"/>
      <c r="B1245" s="204"/>
      <c r="C1245" s="15"/>
      <c r="D1245" s="189" t="s">
        <v>248</v>
      </c>
      <c r="E1245" s="205" t="s">
        <v>3</v>
      </c>
      <c r="F1245" s="206" t="s">
        <v>251</v>
      </c>
      <c r="G1245" s="15"/>
      <c r="H1245" s="207">
        <v>2373.1900000000001</v>
      </c>
      <c r="I1245" s="208"/>
      <c r="J1245" s="15"/>
      <c r="K1245" s="15"/>
      <c r="L1245" s="204"/>
      <c r="M1245" s="209"/>
      <c r="N1245" s="210"/>
      <c r="O1245" s="210"/>
      <c r="P1245" s="210"/>
      <c r="Q1245" s="210"/>
      <c r="R1245" s="210"/>
      <c r="S1245" s="210"/>
      <c r="T1245" s="211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T1245" s="205" t="s">
        <v>248</v>
      </c>
      <c r="AU1245" s="205" t="s">
        <v>86</v>
      </c>
      <c r="AV1245" s="15" t="s">
        <v>246</v>
      </c>
      <c r="AW1245" s="15" t="s">
        <v>33</v>
      </c>
      <c r="AX1245" s="15" t="s">
        <v>80</v>
      </c>
      <c r="AY1245" s="205" t="s">
        <v>239</v>
      </c>
    </row>
    <row r="1246" s="2" customFormat="1">
      <c r="A1246" s="39"/>
      <c r="B1246" s="174"/>
      <c r="C1246" s="212" t="s">
        <v>1671</v>
      </c>
      <c r="D1246" s="212" t="s">
        <v>294</v>
      </c>
      <c r="E1246" s="213" t="s">
        <v>1672</v>
      </c>
      <c r="F1246" s="214" t="s">
        <v>1673</v>
      </c>
      <c r="G1246" s="215" t="s">
        <v>244</v>
      </c>
      <c r="H1246" s="216">
        <v>2765.953</v>
      </c>
      <c r="I1246" s="217"/>
      <c r="J1246" s="218">
        <f>ROUND(I1246*H1246,2)</f>
        <v>0</v>
      </c>
      <c r="K1246" s="214" t="s">
        <v>245</v>
      </c>
      <c r="L1246" s="219"/>
      <c r="M1246" s="220" t="s">
        <v>3</v>
      </c>
      <c r="N1246" s="221" t="s">
        <v>45</v>
      </c>
      <c r="O1246" s="73"/>
      <c r="P1246" s="184">
        <f>O1246*H1246</f>
        <v>0</v>
      </c>
      <c r="Q1246" s="184">
        <v>0.00050000000000000001</v>
      </c>
      <c r="R1246" s="184">
        <f>Q1246*H1246</f>
        <v>1.3829765000000001</v>
      </c>
      <c r="S1246" s="184">
        <v>0</v>
      </c>
      <c r="T1246" s="185">
        <f>S1246*H1246</f>
        <v>0</v>
      </c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R1246" s="186" t="s">
        <v>542</v>
      </c>
      <c r="AT1246" s="186" t="s">
        <v>294</v>
      </c>
      <c r="AU1246" s="186" t="s">
        <v>86</v>
      </c>
      <c r="AY1246" s="20" t="s">
        <v>239</v>
      </c>
      <c r="BE1246" s="187">
        <f>IF(N1246="základní",J1246,0)</f>
        <v>0</v>
      </c>
      <c r="BF1246" s="187">
        <f>IF(N1246="snížená",J1246,0)</f>
        <v>0</v>
      </c>
      <c r="BG1246" s="187">
        <f>IF(N1246="zákl. přenesená",J1246,0)</f>
        <v>0</v>
      </c>
      <c r="BH1246" s="187">
        <f>IF(N1246="sníž. přenesená",J1246,0)</f>
        <v>0</v>
      </c>
      <c r="BI1246" s="187">
        <f>IF(N1246="nulová",J1246,0)</f>
        <v>0</v>
      </c>
      <c r="BJ1246" s="20" t="s">
        <v>86</v>
      </c>
      <c r="BK1246" s="187">
        <f>ROUND(I1246*H1246,2)</f>
        <v>0</v>
      </c>
      <c r="BL1246" s="20" t="s">
        <v>377</v>
      </c>
      <c r="BM1246" s="186" t="s">
        <v>1674</v>
      </c>
    </row>
    <row r="1247" s="14" customFormat="1">
      <c r="A1247" s="14"/>
      <c r="B1247" s="196"/>
      <c r="C1247" s="14"/>
      <c r="D1247" s="189" t="s">
        <v>248</v>
      </c>
      <c r="E1247" s="14"/>
      <c r="F1247" s="198" t="s">
        <v>1675</v>
      </c>
      <c r="G1247" s="14"/>
      <c r="H1247" s="199">
        <v>2765.953</v>
      </c>
      <c r="I1247" s="200"/>
      <c r="J1247" s="14"/>
      <c r="K1247" s="14"/>
      <c r="L1247" s="196"/>
      <c r="M1247" s="201"/>
      <c r="N1247" s="202"/>
      <c r="O1247" s="202"/>
      <c r="P1247" s="202"/>
      <c r="Q1247" s="202"/>
      <c r="R1247" s="202"/>
      <c r="S1247" s="202"/>
      <c r="T1247" s="203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197" t="s">
        <v>248</v>
      </c>
      <c r="AU1247" s="197" t="s">
        <v>86</v>
      </c>
      <c r="AV1247" s="14" t="s">
        <v>86</v>
      </c>
      <c r="AW1247" s="14" t="s">
        <v>4</v>
      </c>
      <c r="AX1247" s="14" t="s">
        <v>80</v>
      </c>
      <c r="AY1247" s="197" t="s">
        <v>239</v>
      </c>
    </row>
    <row r="1248" s="2" customFormat="1" ht="44.25" customHeight="1">
      <c r="A1248" s="39"/>
      <c r="B1248" s="174"/>
      <c r="C1248" s="175" t="s">
        <v>1676</v>
      </c>
      <c r="D1248" s="175" t="s">
        <v>241</v>
      </c>
      <c r="E1248" s="176" t="s">
        <v>1677</v>
      </c>
      <c r="F1248" s="177" t="s">
        <v>1678</v>
      </c>
      <c r="G1248" s="178" t="s">
        <v>279</v>
      </c>
      <c r="H1248" s="179">
        <v>78.082999999999998</v>
      </c>
      <c r="I1248" s="180"/>
      <c r="J1248" s="181">
        <f>ROUND(I1248*H1248,2)</f>
        <v>0</v>
      </c>
      <c r="K1248" s="177" t="s">
        <v>245</v>
      </c>
      <c r="L1248" s="40"/>
      <c r="M1248" s="182" t="s">
        <v>3</v>
      </c>
      <c r="N1248" s="183" t="s">
        <v>45</v>
      </c>
      <c r="O1248" s="73"/>
      <c r="P1248" s="184">
        <f>O1248*H1248</f>
        <v>0</v>
      </c>
      <c r="Q1248" s="184">
        <v>0</v>
      </c>
      <c r="R1248" s="184">
        <f>Q1248*H1248</f>
        <v>0</v>
      </c>
      <c r="S1248" s="184">
        <v>0</v>
      </c>
      <c r="T1248" s="185">
        <f>S1248*H1248</f>
        <v>0</v>
      </c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R1248" s="186" t="s">
        <v>377</v>
      </c>
      <c r="AT1248" s="186" t="s">
        <v>241</v>
      </c>
      <c r="AU1248" s="186" t="s">
        <v>86</v>
      </c>
      <c r="AY1248" s="20" t="s">
        <v>239</v>
      </c>
      <c r="BE1248" s="187">
        <f>IF(N1248="základní",J1248,0)</f>
        <v>0</v>
      </c>
      <c r="BF1248" s="187">
        <f>IF(N1248="snížená",J1248,0)</f>
        <v>0</v>
      </c>
      <c r="BG1248" s="187">
        <f>IF(N1248="zákl. přenesená",J1248,0)</f>
        <v>0</v>
      </c>
      <c r="BH1248" s="187">
        <f>IF(N1248="sníž. přenesená",J1248,0)</f>
        <v>0</v>
      </c>
      <c r="BI1248" s="187">
        <f>IF(N1248="nulová",J1248,0)</f>
        <v>0</v>
      </c>
      <c r="BJ1248" s="20" t="s">
        <v>86</v>
      </c>
      <c r="BK1248" s="187">
        <f>ROUND(I1248*H1248,2)</f>
        <v>0</v>
      </c>
      <c r="BL1248" s="20" t="s">
        <v>377</v>
      </c>
      <c r="BM1248" s="186" t="s">
        <v>1679</v>
      </c>
    </row>
    <row r="1249" s="12" customFormat="1" ht="22.8" customHeight="1">
      <c r="A1249" s="12"/>
      <c r="B1249" s="161"/>
      <c r="C1249" s="12"/>
      <c r="D1249" s="162" t="s">
        <v>72</v>
      </c>
      <c r="E1249" s="172" t="s">
        <v>1680</v>
      </c>
      <c r="F1249" s="172" t="s">
        <v>1681</v>
      </c>
      <c r="G1249" s="12"/>
      <c r="H1249" s="12"/>
      <c r="I1249" s="164"/>
      <c r="J1249" s="173">
        <f>BK1249</f>
        <v>0</v>
      </c>
      <c r="K1249" s="12"/>
      <c r="L1249" s="161"/>
      <c r="M1249" s="166"/>
      <c r="N1249" s="167"/>
      <c r="O1249" s="167"/>
      <c r="P1249" s="168">
        <f>SUM(P1250:P1257)</f>
        <v>0</v>
      </c>
      <c r="Q1249" s="167"/>
      <c r="R1249" s="168">
        <f>SUM(R1250:R1257)</f>
        <v>0</v>
      </c>
      <c r="S1249" s="167"/>
      <c r="T1249" s="169">
        <f>SUM(T1250:T1257)</f>
        <v>0</v>
      </c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R1249" s="162" t="s">
        <v>86</v>
      </c>
      <c r="AT1249" s="170" t="s">
        <v>72</v>
      </c>
      <c r="AU1249" s="170" t="s">
        <v>80</v>
      </c>
      <c r="AY1249" s="162" t="s">
        <v>239</v>
      </c>
      <c r="BK1249" s="171">
        <f>SUM(BK1250:BK1257)</f>
        <v>0</v>
      </c>
    </row>
    <row r="1250" s="2" customFormat="1" ht="16.5" customHeight="1">
      <c r="A1250" s="39"/>
      <c r="B1250" s="174"/>
      <c r="C1250" s="175" t="s">
        <v>1682</v>
      </c>
      <c r="D1250" s="175" t="s">
        <v>241</v>
      </c>
      <c r="E1250" s="176" t="s">
        <v>1683</v>
      </c>
      <c r="F1250" s="177" t="s">
        <v>1684</v>
      </c>
      <c r="G1250" s="178" t="s">
        <v>385</v>
      </c>
      <c r="H1250" s="179">
        <v>2</v>
      </c>
      <c r="I1250" s="180"/>
      <c r="J1250" s="181">
        <f>ROUND(I1250*H1250,2)</f>
        <v>0</v>
      </c>
      <c r="K1250" s="177" t="s">
        <v>460</v>
      </c>
      <c r="L1250" s="40"/>
      <c r="M1250" s="182" t="s">
        <v>3</v>
      </c>
      <c r="N1250" s="183" t="s">
        <v>45</v>
      </c>
      <c r="O1250" s="73"/>
      <c r="P1250" s="184">
        <f>O1250*H1250</f>
        <v>0</v>
      </c>
      <c r="Q1250" s="184">
        <v>0</v>
      </c>
      <c r="R1250" s="184">
        <f>Q1250*H1250</f>
        <v>0</v>
      </c>
      <c r="S1250" s="184">
        <v>0</v>
      </c>
      <c r="T1250" s="185">
        <f>S1250*H1250</f>
        <v>0</v>
      </c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R1250" s="186" t="s">
        <v>377</v>
      </c>
      <c r="AT1250" s="186" t="s">
        <v>241</v>
      </c>
      <c r="AU1250" s="186" t="s">
        <v>86</v>
      </c>
      <c r="AY1250" s="20" t="s">
        <v>239</v>
      </c>
      <c r="BE1250" s="187">
        <f>IF(N1250="základní",J1250,0)</f>
        <v>0</v>
      </c>
      <c r="BF1250" s="187">
        <f>IF(N1250="snížená",J1250,0)</f>
        <v>0</v>
      </c>
      <c r="BG1250" s="187">
        <f>IF(N1250="zákl. přenesená",J1250,0)</f>
        <v>0</v>
      </c>
      <c r="BH1250" s="187">
        <f>IF(N1250="sníž. přenesená",J1250,0)</f>
        <v>0</v>
      </c>
      <c r="BI1250" s="187">
        <f>IF(N1250="nulová",J1250,0)</f>
        <v>0</v>
      </c>
      <c r="BJ1250" s="20" t="s">
        <v>86</v>
      </c>
      <c r="BK1250" s="187">
        <f>ROUND(I1250*H1250,2)</f>
        <v>0</v>
      </c>
      <c r="BL1250" s="20" t="s">
        <v>377</v>
      </c>
      <c r="BM1250" s="186" t="s">
        <v>1685</v>
      </c>
    </row>
    <row r="1251" s="13" customFormat="1">
      <c r="A1251" s="13"/>
      <c r="B1251" s="188"/>
      <c r="C1251" s="13"/>
      <c r="D1251" s="189" t="s">
        <v>248</v>
      </c>
      <c r="E1251" s="190" t="s">
        <v>3</v>
      </c>
      <c r="F1251" s="191" t="s">
        <v>1686</v>
      </c>
      <c r="G1251" s="13"/>
      <c r="H1251" s="190" t="s">
        <v>3</v>
      </c>
      <c r="I1251" s="192"/>
      <c r="J1251" s="13"/>
      <c r="K1251" s="13"/>
      <c r="L1251" s="188"/>
      <c r="M1251" s="193"/>
      <c r="N1251" s="194"/>
      <c r="O1251" s="194"/>
      <c r="P1251" s="194"/>
      <c r="Q1251" s="194"/>
      <c r="R1251" s="194"/>
      <c r="S1251" s="194"/>
      <c r="T1251" s="195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190" t="s">
        <v>248</v>
      </c>
      <c r="AU1251" s="190" t="s">
        <v>86</v>
      </c>
      <c r="AV1251" s="13" t="s">
        <v>80</v>
      </c>
      <c r="AW1251" s="13" t="s">
        <v>33</v>
      </c>
      <c r="AX1251" s="13" t="s">
        <v>73</v>
      </c>
      <c r="AY1251" s="190" t="s">
        <v>239</v>
      </c>
    </row>
    <row r="1252" s="14" customFormat="1">
      <c r="A1252" s="14"/>
      <c r="B1252" s="196"/>
      <c r="C1252" s="14"/>
      <c r="D1252" s="189" t="s">
        <v>248</v>
      </c>
      <c r="E1252" s="197" t="s">
        <v>3</v>
      </c>
      <c r="F1252" s="198" t="s">
        <v>86</v>
      </c>
      <c r="G1252" s="14"/>
      <c r="H1252" s="199">
        <v>2</v>
      </c>
      <c r="I1252" s="200"/>
      <c r="J1252" s="14"/>
      <c r="K1252" s="14"/>
      <c r="L1252" s="196"/>
      <c r="M1252" s="201"/>
      <c r="N1252" s="202"/>
      <c r="O1252" s="202"/>
      <c r="P1252" s="202"/>
      <c r="Q1252" s="202"/>
      <c r="R1252" s="202"/>
      <c r="S1252" s="202"/>
      <c r="T1252" s="203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197" t="s">
        <v>248</v>
      </c>
      <c r="AU1252" s="197" t="s">
        <v>86</v>
      </c>
      <c r="AV1252" s="14" t="s">
        <v>86</v>
      </c>
      <c r="AW1252" s="14" t="s">
        <v>33</v>
      </c>
      <c r="AX1252" s="14" t="s">
        <v>73</v>
      </c>
      <c r="AY1252" s="197" t="s">
        <v>239</v>
      </c>
    </row>
    <row r="1253" s="15" customFormat="1">
      <c r="A1253" s="15"/>
      <c r="B1253" s="204"/>
      <c r="C1253" s="15"/>
      <c r="D1253" s="189" t="s">
        <v>248</v>
      </c>
      <c r="E1253" s="205" t="s">
        <v>3</v>
      </c>
      <c r="F1253" s="206" t="s">
        <v>251</v>
      </c>
      <c r="G1253" s="15"/>
      <c r="H1253" s="207">
        <v>2</v>
      </c>
      <c r="I1253" s="208"/>
      <c r="J1253" s="15"/>
      <c r="K1253" s="15"/>
      <c r="L1253" s="204"/>
      <c r="M1253" s="209"/>
      <c r="N1253" s="210"/>
      <c r="O1253" s="210"/>
      <c r="P1253" s="210"/>
      <c r="Q1253" s="210"/>
      <c r="R1253" s="210"/>
      <c r="S1253" s="210"/>
      <c r="T1253" s="211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T1253" s="205" t="s">
        <v>248</v>
      </c>
      <c r="AU1253" s="205" t="s">
        <v>86</v>
      </c>
      <c r="AV1253" s="15" t="s">
        <v>246</v>
      </c>
      <c r="AW1253" s="15" t="s">
        <v>33</v>
      </c>
      <c r="AX1253" s="15" t="s">
        <v>80</v>
      </c>
      <c r="AY1253" s="205" t="s">
        <v>239</v>
      </c>
    </row>
    <row r="1254" s="2" customFormat="1" ht="16.5" customHeight="1">
      <c r="A1254" s="39"/>
      <c r="B1254" s="174"/>
      <c r="C1254" s="175" t="s">
        <v>1687</v>
      </c>
      <c r="D1254" s="175" t="s">
        <v>241</v>
      </c>
      <c r="E1254" s="176" t="s">
        <v>1688</v>
      </c>
      <c r="F1254" s="177" t="s">
        <v>1689</v>
      </c>
      <c r="G1254" s="178" t="s">
        <v>385</v>
      </c>
      <c r="H1254" s="179">
        <v>77</v>
      </c>
      <c r="I1254" s="180"/>
      <c r="J1254" s="181">
        <f>ROUND(I1254*H1254,2)</f>
        <v>0</v>
      </c>
      <c r="K1254" s="177" t="s">
        <v>460</v>
      </c>
      <c r="L1254" s="40"/>
      <c r="M1254" s="182" t="s">
        <v>3</v>
      </c>
      <c r="N1254" s="183" t="s">
        <v>45</v>
      </c>
      <c r="O1254" s="73"/>
      <c r="P1254" s="184">
        <f>O1254*H1254</f>
        <v>0</v>
      </c>
      <c r="Q1254" s="184">
        <v>0</v>
      </c>
      <c r="R1254" s="184">
        <f>Q1254*H1254</f>
        <v>0</v>
      </c>
      <c r="S1254" s="184">
        <v>0</v>
      </c>
      <c r="T1254" s="185">
        <f>S1254*H1254</f>
        <v>0</v>
      </c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R1254" s="186" t="s">
        <v>377</v>
      </c>
      <c r="AT1254" s="186" t="s">
        <v>241</v>
      </c>
      <c r="AU1254" s="186" t="s">
        <v>86</v>
      </c>
      <c r="AY1254" s="20" t="s">
        <v>239</v>
      </c>
      <c r="BE1254" s="187">
        <f>IF(N1254="základní",J1254,0)</f>
        <v>0</v>
      </c>
      <c r="BF1254" s="187">
        <f>IF(N1254="snížená",J1254,0)</f>
        <v>0</v>
      </c>
      <c r="BG1254" s="187">
        <f>IF(N1254="zákl. přenesená",J1254,0)</f>
        <v>0</v>
      </c>
      <c r="BH1254" s="187">
        <f>IF(N1254="sníž. přenesená",J1254,0)</f>
        <v>0</v>
      </c>
      <c r="BI1254" s="187">
        <f>IF(N1254="nulová",J1254,0)</f>
        <v>0</v>
      </c>
      <c r="BJ1254" s="20" t="s">
        <v>86</v>
      </c>
      <c r="BK1254" s="187">
        <f>ROUND(I1254*H1254,2)</f>
        <v>0</v>
      </c>
      <c r="BL1254" s="20" t="s">
        <v>377</v>
      </c>
      <c r="BM1254" s="186" t="s">
        <v>1690</v>
      </c>
    </row>
    <row r="1255" s="13" customFormat="1">
      <c r="A1255" s="13"/>
      <c r="B1255" s="188"/>
      <c r="C1255" s="13"/>
      <c r="D1255" s="189" t="s">
        <v>248</v>
      </c>
      <c r="E1255" s="190" t="s">
        <v>3</v>
      </c>
      <c r="F1255" s="191" t="s">
        <v>1686</v>
      </c>
      <c r="G1255" s="13"/>
      <c r="H1255" s="190" t="s">
        <v>3</v>
      </c>
      <c r="I1255" s="192"/>
      <c r="J1255" s="13"/>
      <c r="K1255" s="13"/>
      <c r="L1255" s="188"/>
      <c r="M1255" s="193"/>
      <c r="N1255" s="194"/>
      <c r="O1255" s="194"/>
      <c r="P1255" s="194"/>
      <c r="Q1255" s="194"/>
      <c r="R1255" s="194"/>
      <c r="S1255" s="194"/>
      <c r="T1255" s="195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190" t="s">
        <v>248</v>
      </c>
      <c r="AU1255" s="190" t="s">
        <v>86</v>
      </c>
      <c r="AV1255" s="13" t="s">
        <v>80</v>
      </c>
      <c r="AW1255" s="13" t="s">
        <v>33</v>
      </c>
      <c r="AX1255" s="13" t="s">
        <v>73</v>
      </c>
      <c r="AY1255" s="190" t="s">
        <v>239</v>
      </c>
    </row>
    <row r="1256" s="14" customFormat="1">
      <c r="A1256" s="14"/>
      <c r="B1256" s="196"/>
      <c r="C1256" s="14"/>
      <c r="D1256" s="189" t="s">
        <v>248</v>
      </c>
      <c r="E1256" s="197" t="s">
        <v>3</v>
      </c>
      <c r="F1256" s="198" t="s">
        <v>1310</v>
      </c>
      <c r="G1256" s="14"/>
      <c r="H1256" s="199">
        <v>77</v>
      </c>
      <c r="I1256" s="200"/>
      <c r="J1256" s="14"/>
      <c r="K1256" s="14"/>
      <c r="L1256" s="196"/>
      <c r="M1256" s="201"/>
      <c r="N1256" s="202"/>
      <c r="O1256" s="202"/>
      <c r="P1256" s="202"/>
      <c r="Q1256" s="202"/>
      <c r="R1256" s="202"/>
      <c r="S1256" s="202"/>
      <c r="T1256" s="203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197" t="s">
        <v>248</v>
      </c>
      <c r="AU1256" s="197" t="s">
        <v>86</v>
      </c>
      <c r="AV1256" s="14" t="s">
        <v>86</v>
      </c>
      <c r="AW1256" s="14" t="s">
        <v>33</v>
      </c>
      <c r="AX1256" s="14" t="s">
        <v>73</v>
      </c>
      <c r="AY1256" s="197" t="s">
        <v>239</v>
      </c>
    </row>
    <row r="1257" s="15" customFormat="1">
      <c r="A1257" s="15"/>
      <c r="B1257" s="204"/>
      <c r="C1257" s="15"/>
      <c r="D1257" s="189" t="s">
        <v>248</v>
      </c>
      <c r="E1257" s="205" t="s">
        <v>3</v>
      </c>
      <c r="F1257" s="206" t="s">
        <v>251</v>
      </c>
      <c r="G1257" s="15"/>
      <c r="H1257" s="207">
        <v>77</v>
      </c>
      <c r="I1257" s="208"/>
      <c r="J1257" s="15"/>
      <c r="K1257" s="15"/>
      <c r="L1257" s="204"/>
      <c r="M1257" s="209"/>
      <c r="N1257" s="210"/>
      <c r="O1257" s="210"/>
      <c r="P1257" s="210"/>
      <c r="Q1257" s="210"/>
      <c r="R1257" s="210"/>
      <c r="S1257" s="210"/>
      <c r="T1257" s="211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T1257" s="205" t="s">
        <v>248</v>
      </c>
      <c r="AU1257" s="205" t="s">
        <v>86</v>
      </c>
      <c r="AV1257" s="15" t="s">
        <v>246</v>
      </c>
      <c r="AW1257" s="15" t="s">
        <v>33</v>
      </c>
      <c r="AX1257" s="15" t="s">
        <v>80</v>
      </c>
      <c r="AY1257" s="205" t="s">
        <v>239</v>
      </c>
    </row>
    <row r="1258" s="12" customFormat="1" ht="22.8" customHeight="1">
      <c r="A1258" s="12"/>
      <c r="B1258" s="161"/>
      <c r="C1258" s="12"/>
      <c r="D1258" s="162" t="s">
        <v>72</v>
      </c>
      <c r="E1258" s="172" t="s">
        <v>1691</v>
      </c>
      <c r="F1258" s="172" t="s">
        <v>1692</v>
      </c>
      <c r="G1258" s="12"/>
      <c r="H1258" s="12"/>
      <c r="I1258" s="164"/>
      <c r="J1258" s="173">
        <f>BK1258</f>
        <v>0</v>
      </c>
      <c r="K1258" s="12"/>
      <c r="L1258" s="161"/>
      <c r="M1258" s="166"/>
      <c r="N1258" s="167"/>
      <c r="O1258" s="167"/>
      <c r="P1258" s="168">
        <f>SUM(P1259:P1264)</f>
        <v>0</v>
      </c>
      <c r="Q1258" s="167"/>
      <c r="R1258" s="168">
        <f>SUM(R1259:R1264)</f>
        <v>1.65994172</v>
      </c>
      <c r="S1258" s="167"/>
      <c r="T1258" s="169">
        <f>SUM(T1259:T1264)</f>
        <v>0</v>
      </c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R1258" s="162" t="s">
        <v>86</v>
      </c>
      <c r="AT1258" s="170" t="s">
        <v>72</v>
      </c>
      <c r="AU1258" s="170" t="s">
        <v>80</v>
      </c>
      <c r="AY1258" s="162" t="s">
        <v>239</v>
      </c>
      <c r="BK1258" s="171">
        <f>SUM(BK1259:BK1264)</f>
        <v>0</v>
      </c>
    </row>
    <row r="1259" s="2" customFormat="1" ht="55.5" customHeight="1">
      <c r="A1259" s="39"/>
      <c r="B1259" s="174"/>
      <c r="C1259" s="175" t="s">
        <v>1693</v>
      </c>
      <c r="D1259" s="175" t="s">
        <v>241</v>
      </c>
      <c r="E1259" s="176" t="s">
        <v>1694</v>
      </c>
      <c r="F1259" s="177" t="s">
        <v>1695</v>
      </c>
      <c r="G1259" s="178" t="s">
        <v>244</v>
      </c>
      <c r="H1259" s="179">
        <v>118.907</v>
      </c>
      <c r="I1259" s="180"/>
      <c r="J1259" s="181">
        <f>ROUND(I1259*H1259,2)</f>
        <v>0</v>
      </c>
      <c r="K1259" s="177" t="s">
        <v>460</v>
      </c>
      <c r="L1259" s="40"/>
      <c r="M1259" s="182" t="s">
        <v>3</v>
      </c>
      <c r="N1259" s="183" t="s">
        <v>45</v>
      </c>
      <c r="O1259" s="73"/>
      <c r="P1259" s="184">
        <f>O1259*H1259</f>
        <v>0</v>
      </c>
      <c r="Q1259" s="184">
        <v>0.01396</v>
      </c>
      <c r="R1259" s="184">
        <f>Q1259*H1259</f>
        <v>1.65994172</v>
      </c>
      <c r="S1259" s="184">
        <v>0</v>
      </c>
      <c r="T1259" s="185">
        <f>S1259*H1259</f>
        <v>0</v>
      </c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R1259" s="186" t="s">
        <v>377</v>
      </c>
      <c r="AT1259" s="186" t="s">
        <v>241</v>
      </c>
      <c r="AU1259" s="186" t="s">
        <v>86</v>
      </c>
      <c r="AY1259" s="20" t="s">
        <v>239</v>
      </c>
      <c r="BE1259" s="187">
        <f>IF(N1259="základní",J1259,0)</f>
        <v>0</v>
      </c>
      <c r="BF1259" s="187">
        <f>IF(N1259="snížená",J1259,0)</f>
        <v>0</v>
      </c>
      <c r="BG1259" s="187">
        <f>IF(N1259="zákl. přenesená",J1259,0)</f>
        <v>0</v>
      </c>
      <c r="BH1259" s="187">
        <f>IF(N1259="sníž. přenesená",J1259,0)</f>
        <v>0</v>
      </c>
      <c r="BI1259" s="187">
        <f>IF(N1259="nulová",J1259,0)</f>
        <v>0</v>
      </c>
      <c r="BJ1259" s="20" t="s">
        <v>86</v>
      </c>
      <c r="BK1259" s="187">
        <f>ROUND(I1259*H1259,2)</f>
        <v>0</v>
      </c>
      <c r="BL1259" s="20" t="s">
        <v>377</v>
      </c>
      <c r="BM1259" s="186" t="s">
        <v>1696</v>
      </c>
    </row>
    <row r="1260" s="13" customFormat="1">
      <c r="A1260" s="13"/>
      <c r="B1260" s="188"/>
      <c r="C1260" s="13"/>
      <c r="D1260" s="189" t="s">
        <v>248</v>
      </c>
      <c r="E1260" s="190" t="s">
        <v>3</v>
      </c>
      <c r="F1260" s="191" t="s">
        <v>1633</v>
      </c>
      <c r="G1260" s="13"/>
      <c r="H1260" s="190" t="s">
        <v>3</v>
      </c>
      <c r="I1260" s="192"/>
      <c r="J1260" s="13"/>
      <c r="K1260" s="13"/>
      <c r="L1260" s="188"/>
      <c r="M1260" s="193"/>
      <c r="N1260" s="194"/>
      <c r="O1260" s="194"/>
      <c r="P1260" s="194"/>
      <c r="Q1260" s="194"/>
      <c r="R1260" s="194"/>
      <c r="S1260" s="194"/>
      <c r="T1260" s="195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190" t="s">
        <v>248</v>
      </c>
      <c r="AU1260" s="190" t="s">
        <v>86</v>
      </c>
      <c r="AV1260" s="13" t="s">
        <v>80</v>
      </c>
      <c r="AW1260" s="13" t="s">
        <v>33</v>
      </c>
      <c r="AX1260" s="13" t="s">
        <v>73</v>
      </c>
      <c r="AY1260" s="190" t="s">
        <v>239</v>
      </c>
    </row>
    <row r="1261" s="14" customFormat="1">
      <c r="A1261" s="14"/>
      <c r="B1261" s="196"/>
      <c r="C1261" s="14"/>
      <c r="D1261" s="189" t="s">
        <v>248</v>
      </c>
      <c r="E1261" s="197" t="s">
        <v>3</v>
      </c>
      <c r="F1261" s="198" t="s">
        <v>1697</v>
      </c>
      <c r="G1261" s="14"/>
      <c r="H1261" s="199">
        <v>100.717</v>
      </c>
      <c r="I1261" s="200"/>
      <c r="J1261" s="14"/>
      <c r="K1261" s="14"/>
      <c r="L1261" s="196"/>
      <c r="M1261" s="201"/>
      <c r="N1261" s="202"/>
      <c r="O1261" s="202"/>
      <c r="P1261" s="202"/>
      <c r="Q1261" s="202"/>
      <c r="R1261" s="202"/>
      <c r="S1261" s="202"/>
      <c r="T1261" s="203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197" t="s">
        <v>248</v>
      </c>
      <c r="AU1261" s="197" t="s">
        <v>86</v>
      </c>
      <c r="AV1261" s="14" t="s">
        <v>86</v>
      </c>
      <c r="AW1261" s="14" t="s">
        <v>33</v>
      </c>
      <c r="AX1261" s="14" t="s">
        <v>73</v>
      </c>
      <c r="AY1261" s="197" t="s">
        <v>239</v>
      </c>
    </row>
    <row r="1262" s="14" customFormat="1">
      <c r="A1262" s="14"/>
      <c r="B1262" s="196"/>
      <c r="C1262" s="14"/>
      <c r="D1262" s="189" t="s">
        <v>248</v>
      </c>
      <c r="E1262" s="197" t="s">
        <v>3</v>
      </c>
      <c r="F1262" s="198" t="s">
        <v>1635</v>
      </c>
      <c r="G1262" s="14"/>
      <c r="H1262" s="199">
        <v>18.190000000000001</v>
      </c>
      <c r="I1262" s="200"/>
      <c r="J1262" s="14"/>
      <c r="K1262" s="14"/>
      <c r="L1262" s="196"/>
      <c r="M1262" s="201"/>
      <c r="N1262" s="202"/>
      <c r="O1262" s="202"/>
      <c r="P1262" s="202"/>
      <c r="Q1262" s="202"/>
      <c r="R1262" s="202"/>
      <c r="S1262" s="202"/>
      <c r="T1262" s="203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197" t="s">
        <v>248</v>
      </c>
      <c r="AU1262" s="197" t="s">
        <v>86</v>
      </c>
      <c r="AV1262" s="14" t="s">
        <v>86</v>
      </c>
      <c r="AW1262" s="14" t="s">
        <v>33</v>
      </c>
      <c r="AX1262" s="14" t="s">
        <v>73</v>
      </c>
      <c r="AY1262" s="197" t="s">
        <v>239</v>
      </c>
    </row>
    <row r="1263" s="15" customFormat="1">
      <c r="A1263" s="15"/>
      <c r="B1263" s="204"/>
      <c r="C1263" s="15"/>
      <c r="D1263" s="189" t="s">
        <v>248</v>
      </c>
      <c r="E1263" s="205" t="s">
        <v>3</v>
      </c>
      <c r="F1263" s="206" t="s">
        <v>251</v>
      </c>
      <c r="G1263" s="15"/>
      <c r="H1263" s="207">
        <v>118.907</v>
      </c>
      <c r="I1263" s="208"/>
      <c r="J1263" s="15"/>
      <c r="K1263" s="15"/>
      <c r="L1263" s="204"/>
      <c r="M1263" s="209"/>
      <c r="N1263" s="210"/>
      <c r="O1263" s="210"/>
      <c r="P1263" s="210"/>
      <c r="Q1263" s="210"/>
      <c r="R1263" s="210"/>
      <c r="S1263" s="210"/>
      <c r="T1263" s="211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T1263" s="205" t="s">
        <v>248</v>
      </c>
      <c r="AU1263" s="205" t="s">
        <v>86</v>
      </c>
      <c r="AV1263" s="15" t="s">
        <v>246</v>
      </c>
      <c r="AW1263" s="15" t="s">
        <v>33</v>
      </c>
      <c r="AX1263" s="15" t="s">
        <v>80</v>
      </c>
      <c r="AY1263" s="205" t="s">
        <v>239</v>
      </c>
    </row>
    <row r="1264" s="2" customFormat="1">
      <c r="A1264" s="39"/>
      <c r="B1264" s="174"/>
      <c r="C1264" s="175" t="s">
        <v>1698</v>
      </c>
      <c r="D1264" s="175" t="s">
        <v>241</v>
      </c>
      <c r="E1264" s="176" t="s">
        <v>1699</v>
      </c>
      <c r="F1264" s="177" t="s">
        <v>1700</v>
      </c>
      <c r="G1264" s="178" t="s">
        <v>279</v>
      </c>
      <c r="H1264" s="179">
        <v>1.6599999999999999</v>
      </c>
      <c r="I1264" s="180"/>
      <c r="J1264" s="181">
        <f>ROUND(I1264*H1264,2)</f>
        <v>0</v>
      </c>
      <c r="K1264" s="177" t="s">
        <v>245</v>
      </c>
      <c r="L1264" s="40"/>
      <c r="M1264" s="182" t="s">
        <v>3</v>
      </c>
      <c r="N1264" s="183" t="s">
        <v>45</v>
      </c>
      <c r="O1264" s="73"/>
      <c r="P1264" s="184">
        <f>O1264*H1264</f>
        <v>0</v>
      </c>
      <c r="Q1264" s="184">
        <v>0</v>
      </c>
      <c r="R1264" s="184">
        <f>Q1264*H1264</f>
        <v>0</v>
      </c>
      <c r="S1264" s="184">
        <v>0</v>
      </c>
      <c r="T1264" s="185">
        <f>S1264*H1264</f>
        <v>0</v>
      </c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R1264" s="186" t="s">
        <v>377</v>
      </c>
      <c r="AT1264" s="186" t="s">
        <v>241</v>
      </c>
      <c r="AU1264" s="186" t="s">
        <v>86</v>
      </c>
      <c r="AY1264" s="20" t="s">
        <v>239</v>
      </c>
      <c r="BE1264" s="187">
        <f>IF(N1264="základní",J1264,0)</f>
        <v>0</v>
      </c>
      <c r="BF1264" s="187">
        <f>IF(N1264="snížená",J1264,0)</f>
        <v>0</v>
      </c>
      <c r="BG1264" s="187">
        <f>IF(N1264="zákl. přenesená",J1264,0)</f>
        <v>0</v>
      </c>
      <c r="BH1264" s="187">
        <f>IF(N1264="sníž. přenesená",J1264,0)</f>
        <v>0</v>
      </c>
      <c r="BI1264" s="187">
        <f>IF(N1264="nulová",J1264,0)</f>
        <v>0</v>
      </c>
      <c r="BJ1264" s="20" t="s">
        <v>86</v>
      </c>
      <c r="BK1264" s="187">
        <f>ROUND(I1264*H1264,2)</f>
        <v>0</v>
      </c>
      <c r="BL1264" s="20" t="s">
        <v>377</v>
      </c>
      <c r="BM1264" s="186" t="s">
        <v>1701</v>
      </c>
    </row>
    <row r="1265" s="12" customFormat="1" ht="22.8" customHeight="1">
      <c r="A1265" s="12"/>
      <c r="B1265" s="161"/>
      <c r="C1265" s="12"/>
      <c r="D1265" s="162" t="s">
        <v>72</v>
      </c>
      <c r="E1265" s="172" t="s">
        <v>1702</v>
      </c>
      <c r="F1265" s="172" t="s">
        <v>1703</v>
      </c>
      <c r="G1265" s="12"/>
      <c r="H1265" s="12"/>
      <c r="I1265" s="164"/>
      <c r="J1265" s="173">
        <f>BK1265</f>
        <v>0</v>
      </c>
      <c r="K1265" s="12"/>
      <c r="L1265" s="161"/>
      <c r="M1265" s="166"/>
      <c r="N1265" s="167"/>
      <c r="O1265" s="167"/>
      <c r="P1265" s="168">
        <f>SUM(P1266:P1329)</f>
        <v>0</v>
      </c>
      <c r="Q1265" s="167"/>
      <c r="R1265" s="168">
        <f>SUM(R1266:R1329)</f>
        <v>19.203012099999995</v>
      </c>
      <c r="S1265" s="167"/>
      <c r="T1265" s="169">
        <f>SUM(T1266:T1329)</f>
        <v>0</v>
      </c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R1265" s="162" t="s">
        <v>86</v>
      </c>
      <c r="AT1265" s="170" t="s">
        <v>72</v>
      </c>
      <c r="AU1265" s="170" t="s">
        <v>80</v>
      </c>
      <c r="AY1265" s="162" t="s">
        <v>239</v>
      </c>
      <c r="BK1265" s="171">
        <f>SUM(BK1266:BK1329)</f>
        <v>0</v>
      </c>
    </row>
    <row r="1266" s="2" customFormat="1" ht="55.5" customHeight="1">
      <c r="A1266" s="39"/>
      <c r="B1266" s="174"/>
      <c r="C1266" s="175" t="s">
        <v>1704</v>
      </c>
      <c r="D1266" s="175" t="s">
        <v>241</v>
      </c>
      <c r="E1266" s="176" t="s">
        <v>1705</v>
      </c>
      <c r="F1266" s="177" t="s">
        <v>1706</v>
      </c>
      <c r="G1266" s="178" t="s">
        <v>244</v>
      </c>
      <c r="H1266" s="179">
        <v>236.578</v>
      </c>
      <c r="I1266" s="180"/>
      <c r="J1266" s="181">
        <f>ROUND(I1266*H1266,2)</f>
        <v>0</v>
      </c>
      <c r="K1266" s="177" t="s">
        <v>245</v>
      </c>
      <c r="L1266" s="40"/>
      <c r="M1266" s="182" t="s">
        <v>3</v>
      </c>
      <c r="N1266" s="183" t="s">
        <v>45</v>
      </c>
      <c r="O1266" s="73"/>
      <c r="P1266" s="184">
        <f>O1266*H1266</f>
        <v>0</v>
      </c>
      <c r="Q1266" s="184">
        <v>0.026179999999999998</v>
      </c>
      <c r="R1266" s="184">
        <f>Q1266*H1266</f>
        <v>6.1936120399999997</v>
      </c>
      <c r="S1266" s="184">
        <v>0</v>
      </c>
      <c r="T1266" s="185">
        <f>S1266*H1266</f>
        <v>0</v>
      </c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R1266" s="186" t="s">
        <v>377</v>
      </c>
      <c r="AT1266" s="186" t="s">
        <v>241</v>
      </c>
      <c r="AU1266" s="186" t="s">
        <v>86</v>
      </c>
      <c r="AY1266" s="20" t="s">
        <v>239</v>
      </c>
      <c r="BE1266" s="187">
        <f>IF(N1266="základní",J1266,0)</f>
        <v>0</v>
      </c>
      <c r="BF1266" s="187">
        <f>IF(N1266="snížená",J1266,0)</f>
        <v>0</v>
      </c>
      <c r="BG1266" s="187">
        <f>IF(N1266="zákl. přenesená",J1266,0)</f>
        <v>0</v>
      </c>
      <c r="BH1266" s="187">
        <f>IF(N1266="sníž. přenesená",J1266,0)</f>
        <v>0</v>
      </c>
      <c r="BI1266" s="187">
        <f>IF(N1266="nulová",J1266,0)</f>
        <v>0</v>
      </c>
      <c r="BJ1266" s="20" t="s">
        <v>86</v>
      </c>
      <c r="BK1266" s="187">
        <f>ROUND(I1266*H1266,2)</f>
        <v>0</v>
      </c>
      <c r="BL1266" s="20" t="s">
        <v>377</v>
      </c>
      <c r="BM1266" s="186" t="s">
        <v>1707</v>
      </c>
    </row>
    <row r="1267" s="13" customFormat="1">
      <c r="A1267" s="13"/>
      <c r="B1267" s="188"/>
      <c r="C1267" s="13"/>
      <c r="D1267" s="189" t="s">
        <v>248</v>
      </c>
      <c r="E1267" s="190" t="s">
        <v>3</v>
      </c>
      <c r="F1267" s="191" t="s">
        <v>678</v>
      </c>
      <c r="G1267" s="13"/>
      <c r="H1267" s="190" t="s">
        <v>3</v>
      </c>
      <c r="I1267" s="192"/>
      <c r="J1267" s="13"/>
      <c r="K1267" s="13"/>
      <c r="L1267" s="188"/>
      <c r="M1267" s="193"/>
      <c r="N1267" s="194"/>
      <c r="O1267" s="194"/>
      <c r="P1267" s="194"/>
      <c r="Q1267" s="194"/>
      <c r="R1267" s="194"/>
      <c r="S1267" s="194"/>
      <c r="T1267" s="195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190" t="s">
        <v>248</v>
      </c>
      <c r="AU1267" s="190" t="s">
        <v>86</v>
      </c>
      <c r="AV1267" s="13" t="s">
        <v>80</v>
      </c>
      <c r="AW1267" s="13" t="s">
        <v>33</v>
      </c>
      <c r="AX1267" s="13" t="s">
        <v>73</v>
      </c>
      <c r="AY1267" s="190" t="s">
        <v>239</v>
      </c>
    </row>
    <row r="1268" s="14" customFormat="1">
      <c r="A1268" s="14"/>
      <c r="B1268" s="196"/>
      <c r="C1268" s="14"/>
      <c r="D1268" s="189" t="s">
        <v>248</v>
      </c>
      <c r="E1268" s="197" t="s">
        <v>3</v>
      </c>
      <c r="F1268" s="198" t="s">
        <v>1708</v>
      </c>
      <c r="G1268" s="14"/>
      <c r="H1268" s="199">
        <v>28.991</v>
      </c>
      <c r="I1268" s="200"/>
      <c r="J1268" s="14"/>
      <c r="K1268" s="14"/>
      <c r="L1268" s="196"/>
      <c r="M1268" s="201"/>
      <c r="N1268" s="202"/>
      <c r="O1268" s="202"/>
      <c r="P1268" s="202"/>
      <c r="Q1268" s="202"/>
      <c r="R1268" s="202"/>
      <c r="S1268" s="202"/>
      <c r="T1268" s="203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197" t="s">
        <v>248</v>
      </c>
      <c r="AU1268" s="197" t="s">
        <v>86</v>
      </c>
      <c r="AV1268" s="14" t="s">
        <v>86</v>
      </c>
      <c r="AW1268" s="14" t="s">
        <v>33</v>
      </c>
      <c r="AX1268" s="14" t="s">
        <v>73</v>
      </c>
      <c r="AY1268" s="197" t="s">
        <v>239</v>
      </c>
    </row>
    <row r="1269" s="13" customFormat="1">
      <c r="A1269" s="13"/>
      <c r="B1269" s="188"/>
      <c r="C1269" s="13"/>
      <c r="D1269" s="189" t="s">
        <v>248</v>
      </c>
      <c r="E1269" s="190" t="s">
        <v>3</v>
      </c>
      <c r="F1269" s="191" t="s">
        <v>696</v>
      </c>
      <c r="G1269" s="13"/>
      <c r="H1269" s="190" t="s">
        <v>3</v>
      </c>
      <c r="I1269" s="192"/>
      <c r="J1269" s="13"/>
      <c r="K1269" s="13"/>
      <c r="L1269" s="188"/>
      <c r="M1269" s="193"/>
      <c r="N1269" s="194"/>
      <c r="O1269" s="194"/>
      <c r="P1269" s="194"/>
      <c r="Q1269" s="194"/>
      <c r="R1269" s="194"/>
      <c r="S1269" s="194"/>
      <c r="T1269" s="195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190" t="s">
        <v>248</v>
      </c>
      <c r="AU1269" s="190" t="s">
        <v>86</v>
      </c>
      <c r="AV1269" s="13" t="s">
        <v>80</v>
      </c>
      <c r="AW1269" s="13" t="s">
        <v>33</v>
      </c>
      <c r="AX1269" s="13" t="s">
        <v>73</v>
      </c>
      <c r="AY1269" s="190" t="s">
        <v>239</v>
      </c>
    </row>
    <row r="1270" s="14" customFormat="1">
      <c r="A1270" s="14"/>
      <c r="B1270" s="196"/>
      <c r="C1270" s="14"/>
      <c r="D1270" s="189" t="s">
        <v>248</v>
      </c>
      <c r="E1270" s="197" t="s">
        <v>3</v>
      </c>
      <c r="F1270" s="198" t="s">
        <v>1709</v>
      </c>
      <c r="G1270" s="14"/>
      <c r="H1270" s="199">
        <v>115.964</v>
      </c>
      <c r="I1270" s="200"/>
      <c r="J1270" s="14"/>
      <c r="K1270" s="14"/>
      <c r="L1270" s="196"/>
      <c r="M1270" s="201"/>
      <c r="N1270" s="202"/>
      <c r="O1270" s="202"/>
      <c r="P1270" s="202"/>
      <c r="Q1270" s="202"/>
      <c r="R1270" s="202"/>
      <c r="S1270" s="202"/>
      <c r="T1270" s="203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197" t="s">
        <v>248</v>
      </c>
      <c r="AU1270" s="197" t="s">
        <v>86</v>
      </c>
      <c r="AV1270" s="14" t="s">
        <v>86</v>
      </c>
      <c r="AW1270" s="14" t="s">
        <v>33</v>
      </c>
      <c r="AX1270" s="14" t="s">
        <v>73</v>
      </c>
      <c r="AY1270" s="197" t="s">
        <v>239</v>
      </c>
    </row>
    <row r="1271" s="13" customFormat="1">
      <c r="A1271" s="13"/>
      <c r="B1271" s="188"/>
      <c r="C1271" s="13"/>
      <c r="D1271" s="189" t="s">
        <v>248</v>
      </c>
      <c r="E1271" s="190" t="s">
        <v>3</v>
      </c>
      <c r="F1271" s="191" t="s">
        <v>701</v>
      </c>
      <c r="G1271" s="13"/>
      <c r="H1271" s="190" t="s">
        <v>3</v>
      </c>
      <c r="I1271" s="192"/>
      <c r="J1271" s="13"/>
      <c r="K1271" s="13"/>
      <c r="L1271" s="188"/>
      <c r="M1271" s="193"/>
      <c r="N1271" s="194"/>
      <c r="O1271" s="194"/>
      <c r="P1271" s="194"/>
      <c r="Q1271" s="194"/>
      <c r="R1271" s="194"/>
      <c r="S1271" s="194"/>
      <c r="T1271" s="195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190" t="s">
        <v>248</v>
      </c>
      <c r="AU1271" s="190" t="s">
        <v>86</v>
      </c>
      <c r="AV1271" s="13" t="s">
        <v>80</v>
      </c>
      <c r="AW1271" s="13" t="s">
        <v>33</v>
      </c>
      <c r="AX1271" s="13" t="s">
        <v>73</v>
      </c>
      <c r="AY1271" s="190" t="s">
        <v>239</v>
      </c>
    </row>
    <row r="1272" s="14" customFormat="1">
      <c r="A1272" s="14"/>
      <c r="B1272" s="196"/>
      <c r="C1272" s="14"/>
      <c r="D1272" s="189" t="s">
        <v>248</v>
      </c>
      <c r="E1272" s="197" t="s">
        <v>3</v>
      </c>
      <c r="F1272" s="198" t="s">
        <v>1710</v>
      </c>
      <c r="G1272" s="14"/>
      <c r="H1272" s="199">
        <v>91.623000000000005</v>
      </c>
      <c r="I1272" s="200"/>
      <c r="J1272" s="14"/>
      <c r="K1272" s="14"/>
      <c r="L1272" s="196"/>
      <c r="M1272" s="201"/>
      <c r="N1272" s="202"/>
      <c r="O1272" s="202"/>
      <c r="P1272" s="202"/>
      <c r="Q1272" s="202"/>
      <c r="R1272" s="202"/>
      <c r="S1272" s="202"/>
      <c r="T1272" s="203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197" t="s">
        <v>248</v>
      </c>
      <c r="AU1272" s="197" t="s">
        <v>86</v>
      </c>
      <c r="AV1272" s="14" t="s">
        <v>86</v>
      </c>
      <c r="AW1272" s="14" t="s">
        <v>33</v>
      </c>
      <c r="AX1272" s="14" t="s">
        <v>73</v>
      </c>
      <c r="AY1272" s="197" t="s">
        <v>239</v>
      </c>
    </row>
    <row r="1273" s="15" customFormat="1">
      <c r="A1273" s="15"/>
      <c r="B1273" s="204"/>
      <c r="C1273" s="15"/>
      <c r="D1273" s="189" t="s">
        <v>248</v>
      </c>
      <c r="E1273" s="205" t="s">
        <v>3</v>
      </c>
      <c r="F1273" s="206" t="s">
        <v>251</v>
      </c>
      <c r="G1273" s="15"/>
      <c r="H1273" s="207">
        <v>236.578</v>
      </c>
      <c r="I1273" s="208"/>
      <c r="J1273" s="15"/>
      <c r="K1273" s="15"/>
      <c r="L1273" s="204"/>
      <c r="M1273" s="209"/>
      <c r="N1273" s="210"/>
      <c r="O1273" s="210"/>
      <c r="P1273" s="210"/>
      <c r="Q1273" s="210"/>
      <c r="R1273" s="210"/>
      <c r="S1273" s="210"/>
      <c r="T1273" s="211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05" t="s">
        <v>248</v>
      </c>
      <c r="AU1273" s="205" t="s">
        <v>86</v>
      </c>
      <c r="AV1273" s="15" t="s">
        <v>246</v>
      </c>
      <c r="AW1273" s="15" t="s">
        <v>33</v>
      </c>
      <c r="AX1273" s="15" t="s">
        <v>80</v>
      </c>
      <c r="AY1273" s="205" t="s">
        <v>239</v>
      </c>
    </row>
    <row r="1274" s="2" customFormat="1" ht="66.75" customHeight="1">
      <c r="A1274" s="39"/>
      <c r="B1274" s="174"/>
      <c r="C1274" s="175" t="s">
        <v>1711</v>
      </c>
      <c r="D1274" s="175" t="s">
        <v>241</v>
      </c>
      <c r="E1274" s="176" t="s">
        <v>1712</v>
      </c>
      <c r="F1274" s="177" t="s">
        <v>1713</v>
      </c>
      <c r="G1274" s="178" t="s">
        <v>244</v>
      </c>
      <c r="H1274" s="179">
        <v>88.465999999999994</v>
      </c>
      <c r="I1274" s="180"/>
      <c r="J1274" s="181">
        <f>ROUND(I1274*H1274,2)</f>
        <v>0</v>
      </c>
      <c r="K1274" s="177" t="s">
        <v>245</v>
      </c>
      <c r="L1274" s="40"/>
      <c r="M1274" s="182" t="s">
        <v>3</v>
      </c>
      <c r="N1274" s="183" t="s">
        <v>45</v>
      </c>
      <c r="O1274" s="73"/>
      <c r="P1274" s="184">
        <f>O1274*H1274</f>
        <v>0</v>
      </c>
      <c r="Q1274" s="184">
        <v>0.051279999999999999</v>
      </c>
      <c r="R1274" s="184">
        <f>Q1274*H1274</f>
        <v>4.5365364799999996</v>
      </c>
      <c r="S1274" s="184">
        <v>0</v>
      </c>
      <c r="T1274" s="185">
        <f>S1274*H1274</f>
        <v>0</v>
      </c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R1274" s="186" t="s">
        <v>377</v>
      </c>
      <c r="AT1274" s="186" t="s">
        <v>241</v>
      </c>
      <c r="AU1274" s="186" t="s">
        <v>86</v>
      </c>
      <c r="AY1274" s="20" t="s">
        <v>239</v>
      </c>
      <c r="BE1274" s="187">
        <f>IF(N1274="základní",J1274,0)</f>
        <v>0</v>
      </c>
      <c r="BF1274" s="187">
        <f>IF(N1274="snížená",J1274,0)</f>
        <v>0</v>
      </c>
      <c r="BG1274" s="187">
        <f>IF(N1274="zákl. přenesená",J1274,0)</f>
        <v>0</v>
      </c>
      <c r="BH1274" s="187">
        <f>IF(N1274="sníž. přenesená",J1274,0)</f>
        <v>0</v>
      </c>
      <c r="BI1274" s="187">
        <f>IF(N1274="nulová",J1274,0)</f>
        <v>0</v>
      </c>
      <c r="BJ1274" s="20" t="s">
        <v>86</v>
      </c>
      <c r="BK1274" s="187">
        <f>ROUND(I1274*H1274,2)</f>
        <v>0</v>
      </c>
      <c r="BL1274" s="20" t="s">
        <v>377</v>
      </c>
      <c r="BM1274" s="186" t="s">
        <v>1714</v>
      </c>
    </row>
    <row r="1275" s="13" customFormat="1">
      <c r="A1275" s="13"/>
      <c r="B1275" s="188"/>
      <c r="C1275" s="13"/>
      <c r="D1275" s="189" t="s">
        <v>248</v>
      </c>
      <c r="E1275" s="190" t="s">
        <v>3</v>
      </c>
      <c r="F1275" s="191" t="s">
        <v>1715</v>
      </c>
      <c r="G1275" s="13"/>
      <c r="H1275" s="190" t="s">
        <v>3</v>
      </c>
      <c r="I1275" s="192"/>
      <c r="J1275" s="13"/>
      <c r="K1275" s="13"/>
      <c r="L1275" s="188"/>
      <c r="M1275" s="193"/>
      <c r="N1275" s="194"/>
      <c r="O1275" s="194"/>
      <c r="P1275" s="194"/>
      <c r="Q1275" s="194"/>
      <c r="R1275" s="194"/>
      <c r="S1275" s="194"/>
      <c r="T1275" s="195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190" t="s">
        <v>248</v>
      </c>
      <c r="AU1275" s="190" t="s">
        <v>86</v>
      </c>
      <c r="AV1275" s="13" t="s">
        <v>80</v>
      </c>
      <c r="AW1275" s="13" t="s">
        <v>33</v>
      </c>
      <c r="AX1275" s="13" t="s">
        <v>73</v>
      </c>
      <c r="AY1275" s="190" t="s">
        <v>239</v>
      </c>
    </row>
    <row r="1276" s="13" customFormat="1">
      <c r="A1276" s="13"/>
      <c r="B1276" s="188"/>
      <c r="C1276" s="13"/>
      <c r="D1276" s="189" t="s">
        <v>248</v>
      </c>
      <c r="E1276" s="190" t="s">
        <v>3</v>
      </c>
      <c r="F1276" s="191" t="s">
        <v>678</v>
      </c>
      <c r="G1276" s="13"/>
      <c r="H1276" s="190" t="s">
        <v>3</v>
      </c>
      <c r="I1276" s="192"/>
      <c r="J1276" s="13"/>
      <c r="K1276" s="13"/>
      <c r="L1276" s="188"/>
      <c r="M1276" s="193"/>
      <c r="N1276" s="194"/>
      <c r="O1276" s="194"/>
      <c r="P1276" s="194"/>
      <c r="Q1276" s="194"/>
      <c r="R1276" s="194"/>
      <c r="S1276" s="194"/>
      <c r="T1276" s="195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190" t="s">
        <v>248</v>
      </c>
      <c r="AU1276" s="190" t="s">
        <v>86</v>
      </c>
      <c r="AV1276" s="13" t="s">
        <v>80</v>
      </c>
      <c r="AW1276" s="13" t="s">
        <v>33</v>
      </c>
      <c r="AX1276" s="13" t="s">
        <v>73</v>
      </c>
      <c r="AY1276" s="190" t="s">
        <v>239</v>
      </c>
    </row>
    <row r="1277" s="14" customFormat="1">
      <c r="A1277" s="14"/>
      <c r="B1277" s="196"/>
      <c r="C1277" s="14"/>
      <c r="D1277" s="189" t="s">
        <v>248</v>
      </c>
      <c r="E1277" s="197" t="s">
        <v>3</v>
      </c>
      <c r="F1277" s="198" t="s">
        <v>1716</v>
      </c>
      <c r="G1277" s="14"/>
      <c r="H1277" s="199">
        <v>26.341000000000001</v>
      </c>
      <c r="I1277" s="200"/>
      <c r="J1277" s="14"/>
      <c r="K1277" s="14"/>
      <c r="L1277" s="196"/>
      <c r="M1277" s="201"/>
      <c r="N1277" s="202"/>
      <c r="O1277" s="202"/>
      <c r="P1277" s="202"/>
      <c r="Q1277" s="202"/>
      <c r="R1277" s="202"/>
      <c r="S1277" s="202"/>
      <c r="T1277" s="203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197" t="s">
        <v>248</v>
      </c>
      <c r="AU1277" s="197" t="s">
        <v>86</v>
      </c>
      <c r="AV1277" s="14" t="s">
        <v>86</v>
      </c>
      <c r="AW1277" s="14" t="s">
        <v>33</v>
      </c>
      <c r="AX1277" s="14" t="s">
        <v>73</v>
      </c>
      <c r="AY1277" s="197" t="s">
        <v>239</v>
      </c>
    </row>
    <row r="1278" s="13" customFormat="1">
      <c r="A1278" s="13"/>
      <c r="B1278" s="188"/>
      <c r="C1278" s="13"/>
      <c r="D1278" s="189" t="s">
        <v>248</v>
      </c>
      <c r="E1278" s="190" t="s">
        <v>3</v>
      </c>
      <c r="F1278" s="191" t="s">
        <v>696</v>
      </c>
      <c r="G1278" s="13"/>
      <c r="H1278" s="190" t="s">
        <v>3</v>
      </c>
      <c r="I1278" s="192"/>
      <c r="J1278" s="13"/>
      <c r="K1278" s="13"/>
      <c r="L1278" s="188"/>
      <c r="M1278" s="193"/>
      <c r="N1278" s="194"/>
      <c r="O1278" s="194"/>
      <c r="P1278" s="194"/>
      <c r="Q1278" s="194"/>
      <c r="R1278" s="194"/>
      <c r="S1278" s="194"/>
      <c r="T1278" s="195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190" t="s">
        <v>248</v>
      </c>
      <c r="AU1278" s="190" t="s">
        <v>86</v>
      </c>
      <c r="AV1278" s="13" t="s">
        <v>80</v>
      </c>
      <c r="AW1278" s="13" t="s">
        <v>33</v>
      </c>
      <c r="AX1278" s="13" t="s">
        <v>73</v>
      </c>
      <c r="AY1278" s="190" t="s">
        <v>239</v>
      </c>
    </row>
    <row r="1279" s="14" customFormat="1">
      <c r="A1279" s="14"/>
      <c r="B1279" s="196"/>
      <c r="C1279" s="14"/>
      <c r="D1279" s="189" t="s">
        <v>248</v>
      </c>
      <c r="E1279" s="197" t="s">
        <v>3</v>
      </c>
      <c r="F1279" s="198" t="s">
        <v>1716</v>
      </c>
      <c r="G1279" s="14"/>
      <c r="H1279" s="199">
        <v>26.341000000000001</v>
      </c>
      <c r="I1279" s="200"/>
      <c r="J1279" s="14"/>
      <c r="K1279" s="14"/>
      <c r="L1279" s="196"/>
      <c r="M1279" s="201"/>
      <c r="N1279" s="202"/>
      <c r="O1279" s="202"/>
      <c r="P1279" s="202"/>
      <c r="Q1279" s="202"/>
      <c r="R1279" s="202"/>
      <c r="S1279" s="202"/>
      <c r="T1279" s="203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197" t="s">
        <v>248</v>
      </c>
      <c r="AU1279" s="197" t="s">
        <v>86</v>
      </c>
      <c r="AV1279" s="14" t="s">
        <v>86</v>
      </c>
      <c r="AW1279" s="14" t="s">
        <v>33</v>
      </c>
      <c r="AX1279" s="14" t="s">
        <v>73</v>
      </c>
      <c r="AY1279" s="197" t="s">
        <v>239</v>
      </c>
    </row>
    <row r="1280" s="13" customFormat="1">
      <c r="A1280" s="13"/>
      <c r="B1280" s="188"/>
      <c r="C1280" s="13"/>
      <c r="D1280" s="189" t="s">
        <v>248</v>
      </c>
      <c r="E1280" s="190" t="s">
        <v>3</v>
      </c>
      <c r="F1280" s="191" t="s">
        <v>701</v>
      </c>
      <c r="G1280" s="13"/>
      <c r="H1280" s="190" t="s">
        <v>3</v>
      </c>
      <c r="I1280" s="192"/>
      <c r="J1280" s="13"/>
      <c r="K1280" s="13"/>
      <c r="L1280" s="188"/>
      <c r="M1280" s="193"/>
      <c r="N1280" s="194"/>
      <c r="O1280" s="194"/>
      <c r="P1280" s="194"/>
      <c r="Q1280" s="194"/>
      <c r="R1280" s="194"/>
      <c r="S1280" s="194"/>
      <c r="T1280" s="195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190" t="s">
        <v>248</v>
      </c>
      <c r="AU1280" s="190" t="s">
        <v>86</v>
      </c>
      <c r="AV1280" s="13" t="s">
        <v>80</v>
      </c>
      <c r="AW1280" s="13" t="s">
        <v>33</v>
      </c>
      <c r="AX1280" s="13" t="s">
        <v>73</v>
      </c>
      <c r="AY1280" s="190" t="s">
        <v>239</v>
      </c>
    </row>
    <row r="1281" s="14" customFormat="1">
      <c r="A1281" s="14"/>
      <c r="B1281" s="196"/>
      <c r="C1281" s="14"/>
      <c r="D1281" s="189" t="s">
        <v>248</v>
      </c>
      <c r="E1281" s="197" t="s">
        <v>3</v>
      </c>
      <c r="F1281" s="198" t="s">
        <v>1717</v>
      </c>
      <c r="G1281" s="14"/>
      <c r="H1281" s="199">
        <v>35.783999999999999</v>
      </c>
      <c r="I1281" s="200"/>
      <c r="J1281" s="14"/>
      <c r="K1281" s="14"/>
      <c r="L1281" s="196"/>
      <c r="M1281" s="201"/>
      <c r="N1281" s="202"/>
      <c r="O1281" s="202"/>
      <c r="P1281" s="202"/>
      <c r="Q1281" s="202"/>
      <c r="R1281" s="202"/>
      <c r="S1281" s="202"/>
      <c r="T1281" s="203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197" t="s">
        <v>248</v>
      </c>
      <c r="AU1281" s="197" t="s">
        <v>86</v>
      </c>
      <c r="AV1281" s="14" t="s">
        <v>86</v>
      </c>
      <c r="AW1281" s="14" t="s">
        <v>33</v>
      </c>
      <c r="AX1281" s="14" t="s">
        <v>73</v>
      </c>
      <c r="AY1281" s="197" t="s">
        <v>239</v>
      </c>
    </row>
    <row r="1282" s="15" customFormat="1">
      <c r="A1282" s="15"/>
      <c r="B1282" s="204"/>
      <c r="C1282" s="15"/>
      <c r="D1282" s="189" t="s">
        <v>248</v>
      </c>
      <c r="E1282" s="205" t="s">
        <v>3</v>
      </c>
      <c r="F1282" s="206" t="s">
        <v>251</v>
      </c>
      <c r="G1282" s="15"/>
      <c r="H1282" s="207">
        <v>88.465999999999994</v>
      </c>
      <c r="I1282" s="208"/>
      <c r="J1282" s="15"/>
      <c r="K1282" s="15"/>
      <c r="L1282" s="204"/>
      <c r="M1282" s="209"/>
      <c r="N1282" s="210"/>
      <c r="O1282" s="210"/>
      <c r="P1282" s="210"/>
      <c r="Q1282" s="210"/>
      <c r="R1282" s="210"/>
      <c r="S1282" s="210"/>
      <c r="T1282" s="211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T1282" s="205" t="s">
        <v>248</v>
      </c>
      <c r="AU1282" s="205" t="s">
        <v>86</v>
      </c>
      <c r="AV1282" s="15" t="s">
        <v>246</v>
      </c>
      <c r="AW1282" s="15" t="s">
        <v>33</v>
      </c>
      <c r="AX1282" s="15" t="s">
        <v>80</v>
      </c>
      <c r="AY1282" s="205" t="s">
        <v>239</v>
      </c>
    </row>
    <row r="1283" s="2" customFormat="1" ht="90" customHeight="1">
      <c r="A1283" s="39"/>
      <c r="B1283" s="174"/>
      <c r="C1283" s="175" t="s">
        <v>1718</v>
      </c>
      <c r="D1283" s="175" t="s">
        <v>241</v>
      </c>
      <c r="E1283" s="176" t="s">
        <v>1719</v>
      </c>
      <c r="F1283" s="177" t="s">
        <v>1720</v>
      </c>
      <c r="G1283" s="178" t="s">
        <v>244</v>
      </c>
      <c r="H1283" s="179">
        <v>88.465999999999994</v>
      </c>
      <c r="I1283" s="180"/>
      <c r="J1283" s="181">
        <f>ROUND(I1283*H1283,2)</f>
        <v>0</v>
      </c>
      <c r="K1283" s="177" t="s">
        <v>245</v>
      </c>
      <c r="L1283" s="40"/>
      <c r="M1283" s="182" t="s">
        <v>3</v>
      </c>
      <c r="N1283" s="183" t="s">
        <v>45</v>
      </c>
      <c r="O1283" s="73"/>
      <c r="P1283" s="184">
        <f>O1283*H1283</f>
        <v>0</v>
      </c>
      <c r="Q1283" s="184">
        <v>0.058369999999999998</v>
      </c>
      <c r="R1283" s="184">
        <f>Q1283*H1283</f>
        <v>5.1637604199999991</v>
      </c>
      <c r="S1283" s="184">
        <v>0</v>
      </c>
      <c r="T1283" s="185">
        <f>S1283*H1283</f>
        <v>0</v>
      </c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R1283" s="186" t="s">
        <v>377</v>
      </c>
      <c r="AT1283" s="186" t="s">
        <v>241</v>
      </c>
      <c r="AU1283" s="186" t="s">
        <v>86</v>
      </c>
      <c r="AY1283" s="20" t="s">
        <v>239</v>
      </c>
      <c r="BE1283" s="187">
        <f>IF(N1283="základní",J1283,0)</f>
        <v>0</v>
      </c>
      <c r="BF1283" s="187">
        <f>IF(N1283="snížená",J1283,0)</f>
        <v>0</v>
      </c>
      <c r="BG1283" s="187">
        <f>IF(N1283="zákl. přenesená",J1283,0)</f>
        <v>0</v>
      </c>
      <c r="BH1283" s="187">
        <f>IF(N1283="sníž. přenesená",J1283,0)</f>
        <v>0</v>
      </c>
      <c r="BI1283" s="187">
        <f>IF(N1283="nulová",J1283,0)</f>
        <v>0</v>
      </c>
      <c r="BJ1283" s="20" t="s">
        <v>86</v>
      </c>
      <c r="BK1283" s="187">
        <f>ROUND(I1283*H1283,2)</f>
        <v>0</v>
      </c>
      <c r="BL1283" s="20" t="s">
        <v>377</v>
      </c>
      <c r="BM1283" s="186" t="s">
        <v>1721</v>
      </c>
    </row>
    <row r="1284" s="13" customFormat="1">
      <c r="A1284" s="13"/>
      <c r="B1284" s="188"/>
      <c r="C1284" s="13"/>
      <c r="D1284" s="189" t="s">
        <v>248</v>
      </c>
      <c r="E1284" s="190" t="s">
        <v>3</v>
      </c>
      <c r="F1284" s="191" t="s">
        <v>1715</v>
      </c>
      <c r="G1284" s="13"/>
      <c r="H1284" s="190" t="s">
        <v>3</v>
      </c>
      <c r="I1284" s="192"/>
      <c r="J1284" s="13"/>
      <c r="K1284" s="13"/>
      <c r="L1284" s="188"/>
      <c r="M1284" s="193"/>
      <c r="N1284" s="194"/>
      <c r="O1284" s="194"/>
      <c r="P1284" s="194"/>
      <c r="Q1284" s="194"/>
      <c r="R1284" s="194"/>
      <c r="S1284" s="194"/>
      <c r="T1284" s="195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190" t="s">
        <v>248</v>
      </c>
      <c r="AU1284" s="190" t="s">
        <v>86</v>
      </c>
      <c r="AV1284" s="13" t="s">
        <v>80</v>
      </c>
      <c r="AW1284" s="13" t="s">
        <v>33</v>
      </c>
      <c r="AX1284" s="13" t="s">
        <v>73</v>
      </c>
      <c r="AY1284" s="190" t="s">
        <v>239</v>
      </c>
    </row>
    <row r="1285" s="13" customFormat="1">
      <c r="A1285" s="13"/>
      <c r="B1285" s="188"/>
      <c r="C1285" s="13"/>
      <c r="D1285" s="189" t="s">
        <v>248</v>
      </c>
      <c r="E1285" s="190" t="s">
        <v>3</v>
      </c>
      <c r="F1285" s="191" t="s">
        <v>678</v>
      </c>
      <c r="G1285" s="13"/>
      <c r="H1285" s="190" t="s">
        <v>3</v>
      </c>
      <c r="I1285" s="192"/>
      <c r="J1285" s="13"/>
      <c r="K1285" s="13"/>
      <c r="L1285" s="188"/>
      <c r="M1285" s="193"/>
      <c r="N1285" s="194"/>
      <c r="O1285" s="194"/>
      <c r="P1285" s="194"/>
      <c r="Q1285" s="194"/>
      <c r="R1285" s="194"/>
      <c r="S1285" s="194"/>
      <c r="T1285" s="195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190" t="s">
        <v>248</v>
      </c>
      <c r="AU1285" s="190" t="s">
        <v>86</v>
      </c>
      <c r="AV1285" s="13" t="s">
        <v>80</v>
      </c>
      <c r="AW1285" s="13" t="s">
        <v>33</v>
      </c>
      <c r="AX1285" s="13" t="s">
        <v>73</v>
      </c>
      <c r="AY1285" s="190" t="s">
        <v>239</v>
      </c>
    </row>
    <row r="1286" s="14" customFormat="1">
      <c r="A1286" s="14"/>
      <c r="B1286" s="196"/>
      <c r="C1286" s="14"/>
      <c r="D1286" s="189" t="s">
        <v>248</v>
      </c>
      <c r="E1286" s="197" t="s">
        <v>3</v>
      </c>
      <c r="F1286" s="198" t="s">
        <v>1716</v>
      </c>
      <c r="G1286" s="14"/>
      <c r="H1286" s="199">
        <v>26.341000000000001</v>
      </c>
      <c r="I1286" s="200"/>
      <c r="J1286" s="14"/>
      <c r="K1286" s="14"/>
      <c r="L1286" s="196"/>
      <c r="M1286" s="201"/>
      <c r="N1286" s="202"/>
      <c r="O1286" s="202"/>
      <c r="P1286" s="202"/>
      <c r="Q1286" s="202"/>
      <c r="R1286" s="202"/>
      <c r="S1286" s="202"/>
      <c r="T1286" s="203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197" t="s">
        <v>248</v>
      </c>
      <c r="AU1286" s="197" t="s">
        <v>86</v>
      </c>
      <c r="AV1286" s="14" t="s">
        <v>86</v>
      </c>
      <c r="AW1286" s="14" t="s">
        <v>33</v>
      </c>
      <c r="AX1286" s="14" t="s">
        <v>73</v>
      </c>
      <c r="AY1286" s="197" t="s">
        <v>239</v>
      </c>
    </row>
    <row r="1287" s="13" customFormat="1">
      <c r="A1287" s="13"/>
      <c r="B1287" s="188"/>
      <c r="C1287" s="13"/>
      <c r="D1287" s="189" t="s">
        <v>248</v>
      </c>
      <c r="E1287" s="190" t="s">
        <v>3</v>
      </c>
      <c r="F1287" s="191" t="s">
        <v>696</v>
      </c>
      <c r="G1287" s="13"/>
      <c r="H1287" s="190" t="s">
        <v>3</v>
      </c>
      <c r="I1287" s="192"/>
      <c r="J1287" s="13"/>
      <c r="K1287" s="13"/>
      <c r="L1287" s="188"/>
      <c r="M1287" s="193"/>
      <c r="N1287" s="194"/>
      <c r="O1287" s="194"/>
      <c r="P1287" s="194"/>
      <c r="Q1287" s="194"/>
      <c r="R1287" s="194"/>
      <c r="S1287" s="194"/>
      <c r="T1287" s="195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190" t="s">
        <v>248</v>
      </c>
      <c r="AU1287" s="190" t="s">
        <v>86</v>
      </c>
      <c r="AV1287" s="13" t="s">
        <v>80</v>
      </c>
      <c r="AW1287" s="13" t="s">
        <v>33</v>
      </c>
      <c r="AX1287" s="13" t="s">
        <v>73</v>
      </c>
      <c r="AY1287" s="190" t="s">
        <v>239</v>
      </c>
    </row>
    <row r="1288" s="14" customFormat="1">
      <c r="A1288" s="14"/>
      <c r="B1288" s="196"/>
      <c r="C1288" s="14"/>
      <c r="D1288" s="189" t="s">
        <v>248</v>
      </c>
      <c r="E1288" s="197" t="s">
        <v>3</v>
      </c>
      <c r="F1288" s="198" t="s">
        <v>1716</v>
      </c>
      <c r="G1288" s="14"/>
      <c r="H1288" s="199">
        <v>26.341000000000001</v>
      </c>
      <c r="I1288" s="200"/>
      <c r="J1288" s="14"/>
      <c r="K1288" s="14"/>
      <c r="L1288" s="196"/>
      <c r="M1288" s="201"/>
      <c r="N1288" s="202"/>
      <c r="O1288" s="202"/>
      <c r="P1288" s="202"/>
      <c r="Q1288" s="202"/>
      <c r="R1288" s="202"/>
      <c r="S1288" s="202"/>
      <c r="T1288" s="203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197" t="s">
        <v>248</v>
      </c>
      <c r="AU1288" s="197" t="s">
        <v>86</v>
      </c>
      <c r="AV1288" s="14" t="s">
        <v>86</v>
      </c>
      <c r="AW1288" s="14" t="s">
        <v>33</v>
      </c>
      <c r="AX1288" s="14" t="s">
        <v>73</v>
      </c>
      <c r="AY1288" s="197" t="s">
        <v>239</v>
      </c>
    </row>
    <row r="1289" s="13" customFormat="1">
      <c r="A1289" s="13"/>
      <c r="B1289" s="188"/>
      <c r="C1289" s="13"/>
      <c r="D1289" s="189" t="s">
        <v>248</v>
      </c>
      <c r="E1289" s="190" t="s">
        <v>3</v>
      </c>
      <c r="F1289" s="191" t="s">
        <v>701</v>
      </c>
      <c r="G1289" s="13"/>
      <c r="H1289" s="190" t="s">
        <v>3</v>
      </c>
      <c r="I1289" s="192"/>
      <c r="J1289" s="13"/>
      <c r="K1289" s="13"/>
      <c r="L1289" s="188"/>
      <c r="M1289" s="193"/>
      <c r="N1289" s="194"/>
      <c r="O1289" s="194"/>
      <c r="P1289" s="194"/>
      <c r="Q1289" s="194"/>
      <c r="R1289" s="194"/>
      <c r="S1289" s="194"/>
      <c r="T1289" s="195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190" t="s">
        <v>248</v>
      </c>
      <c r="AU1289" s="190" t="s">
        <v>86</v>
      </c>
      <c r="AV1289" s="13" t="s">
        <v>80</v>
      </c>
      <c r="AW1289" s="13" t="s">
        <v>33</v>
      </c>
      <c r="AX1289" s="13" t="s">
        <v>73</v>
      </c>
      <c r="AY1289" s="190" t="s">
        <v>239</v>
      </c>
    </row>
    <row r="1290" s="14" customFormat="1">
      <c r="A1290" s="14"/>
      <c r="B1290" s="196"/>
      <c r="C1290" s="14"/>
      <c r="D1290" s="189" t="s">
        <v>248</v>
      </c>
      <c r="E1290" s="197" t="s">
        <v>3</v>
      </c>
      <c r="F1290" s="198" t="s">
        <v>1717</v>
      </c>
      <c r="G1290" s="14"/>
      <c r="H1290" s="199">
        <v>35.783999999999999</v>
      </c>
      <c r="I1290" s="200"/>
      <c r="J1290" s="14"/>
      <c r="K1290" s="14"/>
      <c r="L1290" s="196"/>
      <c r="M1290" s="201"/>
      <c r="N1290" s="202"/>
      <c r="O1290" s="202"/>
      <c r="P1290" s="202"/>
      <c r="Q1290" s="202"/>
      <c r="R1290" s="202"/>
      <c r="S1290" s="202"/>
      <c r="T1290" s="203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T1290" s="197" t="s">
        <v>248</v>
      </c>
      <c r="AU1290" s="197" t="s">
        <v>86</v>
      </c>
      <c r="AV1290" s="14" t="s">
        <v>86</v>
      </c>
      <c r="AW1290" s="14" t="s">
        <v>33</v>
      </c>
      <c r="AX1290" s="14" t="s">
        <v>73</v>
      </c>
      <c r="AY1290" s="197" t="s">
        <v>239</v>
      </c>
    </row>
    <row r="1291" s="15" customFormat="1">
      <c r="A1291" s="15"/>
      <c r="B1291" s="204"/>
      <c r="C1291" s="15"/>
      <c r="D1291" s="189" t="s">
        <v>248</v>
      </c>
      <c r="E1291" s="205" t="s">
        <v>565</v>
      </c>
      <c r="F1291" s="206" t="s">
        <v>251</v>
      </c>
      <c r="G1291" s="15"/>
      <c r="H1291" s="207">
        <v>88.465999999999994</v>
      </c>
      <c r="I1291" s="208"/>
      <c r="J1291" s="15"/>
      <c r="K1291" s="15"/>
      <c r="L1291" s="204"/>
      <c r="M1291" s="209"/>
      <c r="N1291" s="210"/>
      <c r="O1291" s="210"/>
      <c r="P1291" s="210"/>
      <c r="Q1291" s="210"/>
      <c r="R1291" s="210"/>
      <c r="S1291" s="210"/>
      <c r="T1291" s="211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T1291" s="205" t="s">
        <v>248</v>
      </c>
      <c r="AU1291" s="205" t="s">
        <v>86</v>
      </c>
      <c r="AV1291" s="15" t="s">
        <v>246</v>
      </c>
      <c r="AW1291" s="15" t="s">
        <v>33</v>
      </c>
      <c r="AX1291" s="15" t="s">
        <v>80</v>
      </c>
      <c r="AY1291" s="205" t="s">
        <v>239</v>
      </c>
    </row>
    <row r="1292" s="2" customFormat="1">
      <c r="A1292" s="39"/>
      <c r="B1292" s="174"/>
      <c r="C1292" s="175" t="s">
        <v>1722</v>
      </c>
      <c r="D1292" s="175" t="s">
        <v>241</v>
      </c>
      <c r="E1292" s="176" t="s">
        <v>1723</v>
      </c>
      <c r="F1292" s="177" t="s">
        <v>1724</v>
      </c>
      <c r="G1292" s="178" t="s">
        <v>244</v>
      </c>
      <c r="H1292" s="179">
        <v>236.90000000000001</v>
      </c>
      <c r="I1292" s="180"/>
      <c r="J1292" s="181">
        <f>ROUND(I1292*H1292,2)</f>
        <v>0</v>
      </c>
      <c r="K1292" s="177" t="s">
        <v>245</v>
      </c>
      <c r="L1292" s="40"/>
      <c r="M1292" s="182" t="s">
        <v>3</v>
      </c>
      <c r="N1292" s="183" t="s">
        <v>45</v>
      </c>
      <c r="O1292" s="73"/>
      <c r="P1292" s="184">
        <f>O1292*H1292</f>
        <v>0</v>
      </c>
      <c r="Q1292" s="184">
        <v>0.012590000000000001</v>
      </c>
      <c r="R1292" s="184">
        <f>Q1292*H1292</f>
        <v>2.9825710000000001</v>
      </c>
      <c r="S1292" s="184">
        <v>0</v>
      </c>
      <c r="T1292" s="185">
        <f>S1292*H1292</f>
        <v>0</v>
      </c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R1292" s="186" t="s">
        <v>377</v>
      </c>
      <c r="AT1292" s="186" t="s">
        <v>241</v>
      </c>
      <c r="AU1292" s="186" t="s">
        <v>86</v>
      </c>
      <c r="AY1292" s="20" t="s">
        <v>239</v>
      </c>
      <c r="BE1292" s="187">
        <f>IF(N1292="základní",J1292,0)</f>
        <v>0</v>
      </c>
      <c r="BF1292" s="187">
        <f>IF(N1292="snížená",J1292,0)</f>
        <v>0</v>
      </c>
      <c r="BG1292" s="187">
        <f>IF(N1292="zákl. přenesená",J1292,0)</f>
        <v>0</v>
      </c>
      <c r="BH1292" s="187">
        <f>IF(N1292="sníž. přenesená",J1292,0)</f>
        <v>0</v>
      </c>
      <c r="BI1292" s="187">
        <f>IF(N1292="nulová",J1292,0)</f>
        <v>0</v>
      </c>
      <c r="BJ1292" s="20" t="s">
        <v>86</v>
      </c>
      <c r="BK1292" s="187">
        <f>ROUND(I1292*H1292,2)</f>
        <v>0</v>
      </c>
      <c r="BL1292" s="20" t="s">
        <v>377</v>
      </c>
      <c r="BM1292" s="186" t="s">
        <v>1725</v>
      </c>
    </row>
    <row r="1293" s="13" customFormat="1">
      <c r="A1293" s="13"/>
      <c r="B1293" s="188"/>
      <c r="C1293" s="13"/>
      <c r="D1293" s="189" t="s">
        <v>248</v>
      </c>
      <c r="E1293" s="190" t="s">
        <v>3</v>
      </c>
      <c r="F1293" s="191" t="s">
        <v>1726</v>
      </c>
      <c r="G1293" s="13"/>
      <c r="H1293" s="190" t="s">
        <v>3</v>
      </c>
      <c r="I1293" s="192"/>
      <c r="J1293" s="13"/>
      <c r="K1293" s="13"/>
      <c r="L1293" s="188"/>
      <c r="M1293" s="193"/>
      <c r="N1293" s="194"/>
      <c r="O1293" s="194"/>
      <c r="P1293" s="194"/>
      <c r="Q1293" s="194"/>
      <c r="R1293" s="194"/>
      <c r="S1293" s="194"/>
      <c r="T1293" s="195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190" t="s">
        <v>248</v>
      </c>
      <c r="AU1293" s="190" t="s">
        <v>86</v>
      </c>
      <c r="AV1293" s="13" t="s">
        <v>80</v>
      </c>
      <c r="AW1293" s="13" t="s">
        <v>33</v>
      </c>
      <c r="AX1293" s="13" t="s">
        <v>73</v>
      </c>
      <c r="AY1293" s="190" t="s">
        <v>239</v>
      </c>
    </row>
    <row r="1294" s="13" customFormat="1">
      <c r="A1294" s="13"/>
      <c r="B1294" s="188"/>
      <c r="C1294" s="13"/>
      <c r="D1294" s="189" t="s">
        <v>248</v>
      </c>
      <c r="E1294" s="190" t="s">
        <v>3</v>
      </c>
      <c r="F1294" s="191" t="s">
        <v>678</v>
      </c>
      <c r="G1294" s="13"/>
      <c r="H1294" s="190" t="s">
        <v>3</v>
      </c>
      <c r="I1294" s="192"/>
      <c r="J1294" s="13"/>
      <c r="K1294" s="13"/>
      <c r="L1294" s="188"/>
      <c r="M1294" s="193"/>
      <c r="N1294" s="194"/>
      <c r="O1294" s="194"/>
      <c r="P1294" s="194"/>
      <c r="Q1294" s="194"/>
      <c r="R1294" s="194"/>
      <c r="S1294" s="194"/>
      <c r="T1294" s="195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190" t="s">
        <v>248</v>
      </c>
      <c r="AU1294" s="190" t="s">
        <v>86</v>
      </c>
      <c r="AV1294" s="13" t="s">
        <v>80</v>
      </c>
      <c r="AW1294" s="13" t="s">
        <v>33</v>
      </c>
      <c r="AX1294" s="13" t="s">
        <v>73</v>
      </c>
      <c r="AY1294" s="190" t="s">
        <v>239</v>
      </c>
    </row>
    <row r="1295" s="14" customFormat="1">
      <c r="A1295" s="14"/>
      <c r="B1295" s="196"/>
      <c r="C1295" s="14"/>
      <c r="D1295" s="189" t="s">
        <v>248</v>
      </c>
      <c r="E1295" s="197" t="s">
        <v>3</v>
      </c>
      <c r="F1295" s="198" t="s">
        <v>1567</v>
      </c>
      <c r="G1295" s="14"/>
      <c r="H1295" s="199">
        <v>18.52</v>
      </c>
      <c r="I1295" s="200"/>
      <c r="J1295" s="14"/>
      <c r="K1295" s="14"/>
      <c r="L1295" s="196"/>
      <c r="M1295" s="201"/>
      <c r="N1295" s="202"/>
      <c r="O1295" s="202"/>
      <c r="P1295" s="202"/>
      <c r="Q1295" s="202"/>
      <c r="R1295" s="202"/>
      <c r="S1295" s="202"/>
      <c r="T1295" s="203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197" t="s">
        <v>248</v>
      </c>
      <c r="AU1295" s="197" t="s">
        <v>86</v>
      </c>
      <c r="AV1295" s="14" t="s">
        <v>86</v>
      </c>
      <c r="AW1295" s="14" t="s">
        <v>33</v>
      </c>
      <c r="AX1295" s="14" t="s">
        <v>73</v>
      </c>
      <c r="AY1295" s="197" t="s">
        <v>239</v>
      </c>
    </row>
    <row r="1296" s="14" customFormat="1">
      <c r="A1296" s="14"/>
      <c r="B1296" s="196"/>
      <c r="C1296" s="14"/>
      <c r="D1296" s="189" t="s">
        <v>248</v>
      </c>
      <c r="E1296" s="197" t="s">
        <v>3</v>
      </c>
      <c r="F1296" s="198" t="s">
        <v>1568</v>
      </c>
      <c r="G1296" s="14"/>
      <c r="H1296" s="199">
        <v>12.51</v>
      </c>
      <c r="I1296" s="200"/>
      <c r="J1296" s="14"/>
      <c r="K1296" s="14"/>
      <c r="L1296" s="196"/>
      <c r="M1296" s="201"/>
      <c r="N1296" s="202"/>
      <c r="O1296" s="202"/>
      <c r="P1296" s="202"/>
      <c r="Q1296" s="202"/>
      <c r="R1296" s="202"/>
      <c r="S1296" s="202"/>
      <c r="T1296" s="203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197" t="s">
        <v>248</v>
      </c>
      <c r="AU1296" s="197" t="s">
        <v>86</v>
      </c>
      <c r="AV1296" s="14" t="s">
        <v>86</v>
      </c>
      <c r="AW1296" s="14" t="s">
        <v>33</v>
      </c>
      <c r="AX1296" s="14" t="s">
        <v>73</v>
      </c>
      <c r="AY1296" s="197" t="s">
        <v>239</v>
      </c>
    </row>
    <row r="1297" s="14" customFormat="1">
      <c r="A1297" s="14"/>
      <c r="B1297" s="196"/>
      <c r="C1297" s="14"/>
      <c r="D1297" s="189" t="s">
        <v>248</v>
      </c>
      <c r="E1297" s="197" t="s">
        <v>3</v>
      </c>
      <c r="F1297" s="198" t="s">
        <v>1569</v>
      </c>
      <c r="G1297" s="14"/>
      <c r="H1297" s="199">
        <v>31.59</v>
      </c>
      <c r="I1297" s="200"/>
      <c r="J1297" s="14"/>
      <c r="K1297" s="14"/>
      <c r="L1297" s="196"/>
      <c r="M1297" s="201"/>
      <c r="N1297" s="202"/>
      <c r="O1297" s="202"/>
      <c r="P1297" s="202"/>
      <c r="Q1297" s="202"/>
      <c r="R1297" s="202"/>
      <c r="S1297" s="202"/>
      <c r="T1297" s="203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197" t="s">
        <v>248</v>
      </c>
      <c r="AU1297" s="197" t="s">
        <v>86</v>
      </c>
      <c r="AV1297" s="14" t="s">
        <v>86</v>
      </c>
      <c r="AW1297" s="14" t="s">
        <v>33</v>
      </c>
      <c r="AX1297" s="14" t="s">
        <v>73</v>
      </c>
      <c r="AY1297" s="197" t="s">
        <v>239</v>
      </c>
    </row>
    <row r="1298" s="13" customFormat="1">
      <c r="A1298" s="13"/>
      <c r="B1298" s="188"/>
      <c r="C1298" s="13"/>
      <c r="D1298" s="189" t="s">
        <v>248</v>
      </c>
      <c r="E1298" s="190" t="s">
        <v>3</v>
      </c>
      <c r="F1298" s="191" t="s">
        <v>696</v>
      </c>
      <c r="G1298" s="13"/>
      <c r="H1298" s="190" t="s">
        <v>3</v>
      </c>
      <c r="I1298" s="192"/>
      <c r="J1298" s="13"/>
      <c r="K1298" s="13"/>
      <c r="L1298" s="188"/>
      <c r="M1298" s="193"/>
      <c r="N1298" s="194"/>
      <c r="O1298" s="194"/>
      <c r="P1298" s="194"/>
      <c r="Q1298" s="194"/>
      <c r="R1298" s="194"/>
      <c r="S1298" s="194"/>
      <c r="T1298" s="195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190" t="s">
        <v>248</v>
      </c>
      <c r="AU1298" s="190" t="s">
        <v>86</v>
      </c>
      <c r="AV1298" s="13" t="s">
        <v>80</v>
      </c>
      <c r="AW1298" s="13" t="s">
        <v>33</v>
      </c>
      <c r="AX1298" s="13" t="s">
        <v>73</v>
      </c>
      <c r="AY1298" s="190" t="s">
        <v>239</v>
      </c>
    </row>
    <row r="1299" s="14" customFormat="1">
      <c r="A1299" s="14"/>
      <c r="B1299" s="196"/>
      <c r="C1299" s="14"/>
      <c r="D1299" s="189" t="s">
        <v>248</v>
      </c>
      <c r="E1299" s="197" t="s">
        <v>3</v>
      </c>
      <c r="F1299" s="198" t="s">
        <v>1570</v>
      </c>
      <c r="G1299" s="14"/>
      <c r="H1299" s="199">
        <v>74.079999999999998</v>
      </c>
      <c r="I1299" s="200"/>
      <c r="J1299" s="14"/>
      <c r="K1299" s="14"/>
      <c r="L1299" s="196"/>
      <c r="M1299" s="201"/>
      <c r="N1299" s="202"/>
      <c r="O1299" s="202"/>
      <c r="P1299" s="202"/>
      <c r="Q1299" s="202"/>
      <c r="R1299" s="202"/>
      <c r="S1299" s="202"/>
      <c r="T1299" s="203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197" t="s">
        <v>248</v>
      </c>
      <c r="AU1299" s="197" t="s">
        <v>86</v>
      </c>
      <c r="AV1299" s="14" t="s">
        <v>86</v>
      </c>
      <c r="AW1299" s="14" t="s">
        <v>33</v>
      </c>
      <c r="AX1299" s="14" t="s">
        <v>73</v>
      </c>
      <c r="AY1299" s="197" t="s">
        <v>239</v>
      </c>
    </row>
    <row r="1300" s="14" customFormat="1">
      <c r="A1300" s="14"/>
      <c r="B1300" s="196"/>
      <c r="C1300" s="14"/>
      <c r="D1300" s="189" t="s">
        <v>248</v>
      </c>
      <c r="E1300" s="197" t="s">
        <v>3</v>
      </c>
      <c r="F1300" s="198" t="s">
        <v>1571</v>
      </c>
      <c r="G1300" s="14"/>
      <c r="H1300" s="199">
        <v>4.1699999999999999</v>
      </c>
      <c r="I1300" s="200"/>
      <c r="J1300" s="14"/>
      <c r="K1300" s="14"/>
      <c r="L1300" s="196"/>
      <c r="M1300" s="201"/>
      <c r="N1300" s="202"/>
      <c r="O1300" s="202"/>
      <c r="P1300" s="202"/>
      <c r="Q1300" s="202"/>
      <c r="R1300" s="202"/>
      <c r="S1300" s="202"/>
      <c r="T1300" s="203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197" t="s">
        <v>248</v>
      </c>
      <c r="AU1300" s="197" t="s">
        <v>86</v>
      </c>
      <c r="AV1300" s="14" t="s">
        <v>86</v>
      </c>
      <c r="AW1300" s="14" t="s">
        <v>33</v>
      </c>
      <c r="AX1300" s="14" t="s">
        <v>73</v>
      </c>
      <c r="AY1300" s="197" t="s">
        <v>239</v>
      </c>
    </row>
    <row r="1301" s="14" customFormat="1">
      <c r="A1301" s="14"/>
      <c r="B1301" s="196"/>
      <c r="C1301" s="14"/>
      <c r="D1301" s="189" t="s">
        <v>248</v>
      </c>
      <c r="E1301" s="197" t="s">
        <v>3</v>
      </c>
      <c r="F1301" s="198" t="s">
        <v>1572</v>
      </c>
      <c r="G1301" s="14"/>
      <c r="H1301" s="199">
        <v>10.529999999999999</v>
      </c>
      <c r="I1301" s="200"/>
      <c r="J1301" s="14"/>
      <c r="K1301" s="14"/>
      <c r="L1301" s="196"/>
      <c r="M1301" s="201"/>
      <c r="N1301" s="202"/>
      <c r="O1301" s="202"/>
      <c r="P1301" s="202"/>
      <c r="Q1301" s="202"/>
      <c r="R1301" s="202"/>
      <c r="S1301" s="202"/>
      <c r="T1301" s="203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197" t="s">
        <v>248</v>
      </c>
      <c r="AU1301" s="197" t="s">
        <v>86</v>
      </c>
      <c r="AV1301" s="14" t="s">
        <v>86</v>
      </c>
      <c r="AW1301" s="14" t="s">
        <v>33</v>
      </c>
      <c r="AX1301" s="14" t="s">
        <v>73</v>
      </c>
      <c r="AY1301" s="197" t="s">
        <v>239</v>
      </c>
    </row>
    <row r="1302" s="14" customFormat="1">
      <c r="A1302" s="14"/>
      <c r="B1302" s="196"/>
      <c r="C1302" s="14"/>
      <c r="D1302" s="189" t="s">
        <v>248</v>
      </c>
      <c r="E1302" s="197" t="s">
        <v>3</v>
      </c>
      <c r="F1302" s="198" t="s">
        <v>1573</v>
      </c>
      <c r="G1302" s="14"/>
      <c r="H1302" s="199">
        <v>2.7799999999999998</v>
      </c>
      <c r="I1302" s="200"/>
      <c r="J1302" s="14"/>
      <c r="K1302" s="14"/>
      <c r="L1302" s="196"/>
      <c r="M1302" s="201"/>
      <c r="N1302" s="202"/>
      <c r="O1302" s="202"/>
      <c r="P1302" s="202"/>
      <c r="Q1302" s="202"/>
      <c r="R1302" s="202"/>
      <c r="S1302" s="202"/>
      <c r="T1302" s="203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197" t="s">
        <v>248</v>
      </c>
      <c r="AU1302" s="197" t="s">
        <v>86</v>
      </c>
      <c r="AV1302" s="14" t="s">
        <v>86</v>
      </c>
      <c r="AW1302" s="14" t="s">
        <v>33</v>
      </c>
      <c r="AX1302" s="14" t="s">
        <v>73</v>
      </c>
      <c r="AY1302" s="197" t="s">
        <v>239</v>
      </c>
    </row>
    <row r="1303" s="14" customFormat="1">
      <c r="A1303" s="14"/>
      <c r="B1303" s="196"/>
      <c r="C1303" s="14"/>
      <c r="D1303" s="189" t="s">
        <v>248</v>
      </c>
      <c r="E1303" s="197" t="s">
        <v>3</v>
      </c>
      <c r="F1303" s="198" t="s">
        <v>1574</v>
      </c>
      <c r="G1303" s="14"/>
      <c r="H1303" s="199">
        <v>7.0199999999999996</v>
      </c>
      <c r="I1303" s="200"/>
      <c r="J1303" s="14"/>
      <c r="K1303" s="14"/>
      <c r="L1303" s="196"/>
      <c r="M1303" s="201"/>
      <c r="N1303" s="202"/>
      <c r="O1303" s="202"/>
      <c r="P1303" s="202"/>
      <c r="Q1303" s="202"/>
      <c r="R1303" s="202"/>
      <c r="S1303" s="202"/>
      <c r="T1303" s="203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197" t="s">
        <v>248</v>
      </c>
      <c r="AU1303" s="197" t="s">
        <v>86</v>
      </c>
      <c r="AV1303" s="14" t="s">
        <v>86</v>
      </c>
      <c r="AW1303" s="14" t="s">
        <v>33</v>
      </c>
      <c r="AX1303" s="14" t="s">
        <v>73</v>
      </c>
      <c r="AY1303" s="197" t="s">
        <v>239</v>
      </c>
    </row>
    <row r="1304" s="13" customFormat="1">
      <c r="A1304" s="13"/>
      <c r="B1304" s="188"/>
      <c r="C1304" s="13"/>
      <c r="D1304" s="189" t="s">
        <v>248</v>
      </c>
      <c r="E1304" s="190" t="s">
        <v>3</v>
      </c>
      <c r="F1304" s="191" t="s">
        <v>701</v>
      </c>
      <c r="G1304" s="13"/>
      <c r="H1304" s="190" t="s">
        <v>3</v>
      </c>
      <c r="I1304" s="192"/>
      <c r="J1304" s="13"/>
      <c r="K1304" s="13"/>
      <c r="L1304" s="188"/>
      <c r="M1304" s="193"/>
      <c r="N1304" s="194"/>
      <c r="O1304" s="194"/>
      <c r="P1304" s="194"/>
      <c r="Q1304" s="194"/>
      <c r="R1304" s="194"/>
      <c r="S1304" s="194"/>
      <c r="T1304" s="195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190" t="s">
        <v>248</v>
      </c>
      <c r="AU1304" s="190" t="s">
        <v>86</v>
      </c>
      <c r="AV1304" s="13" t="s">
        <v>80</v>
      </c>
      <c r="AW1304" s="13" t="s">
        <v>33</v>
      </c>
      <c r="AX1304" s="13" t="s">
        <v>73</v>
      </c>
      <c r="AY1304" s="190" t="s">
        <v>239</v>
      </c>
    </row>
    <row r="1305" s="14" customFormat="1">
      <c r="A1305" s="14"/>
      <c r="B1305" s="196"/>
      <c r="C1305" s="14"/>
      <c r="D1305" s="189" t="s">
        <v>248</v>
      </c>
      <c r="E1305" s="197" t="s">
        <v>3</v>
      </c>
      <c r="F1305" s="198" t="s">
        <v>1575</v>
      </c>
      <c r="G1305" s="14"/>
      <c r="H1305" s="199">
        <v>46.299999999999997</v>
      </c>
      <c r="I1305" s="200"/>
      <c r="J1305" s="14"/>
      <c r="K1305" s="14"/>
      <c r="L1305" s="196"/>
      <c r="M1305" s="201"/>
      <c r="N1305" s="202"/>
      <c r="O1305" s="202"/>
      <c r="P1305" s="202"/>
      <c r="Q1305" s="202"/>
      <c r="R1305" s="202"/>
      <c r="S1305" s="202"/>
      <c r="T1305" s="203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197" t="s">
        <v>248</v>
      </c>
      <c r="AU1305" s="197" t="s">
        <v>86</v>
      </c>
      <c r="AV1305" s="14" t="s">
        <v>86</v>
      </c>
      <c r="AW1305" s="14" t="s">
        <v>33</v>
      </c>
      <c r="AX1305" s="14" t="s">
        <v>73</v>
      </c>
      <c r="AY1305" s="197" t="s">
        <v>239</v>
      </c>
    </row>
    <row r="1306" s="14" customFormat="1">
      <c r="A1306" s="14"/>
      <c r="B1306" s="196"/>
      <c r="C1306" s="14"/>
      <c r="D1306" s="189" t="s">
        <v>248</v>
      </c>
      <c r="E1306" s="197" t="s">
        <v>3</v>
      </c>
      <c r="F1306" s="198" t="s">
        <v>1576</v>
      </c>
      <c r="G1306" s="14"/>
      <c r="H1306" s="199">
        <v>8.3399999999999999</v>
      </c>
      <c r="I1306" s="200"/>
      <c r="J1306" s="14"/>
      <c r="K1306" s="14"/>
      <c r="L1306" s="196"/>
      <c r="M1306" s="201"/>
      <c r="N1306" s="202"/>
      <c r="O1306" s="202"/>
      <c r="P1306" s="202"/>
      <c r="Q1306" s="202"/>
      <c r="R1306" s="202"/>
      <c r="S1306" s="202"/>
      <c r="T1306" s="203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197" t="s">
        <v>248</v>
      </c>
      <c r="AU1306" s="197" t="s">
        <v>86</v>
      </c>
      <c r="AV1306" s="14" t="s">
        <v>86</v>
      </c>
      <c r="AW1306" s="14" t="s">
        <v>33</v>
      </c>
      <c r="AX1306" s="14" t="s">
        <v>73</v>
      </c>
      <c r="AY1306" s="197" t="s">
        <v>239</v>
      </c>
    </row>
    <row r="1307" s="14" customFormat="1">
      <c r="A1307" s="14"/>
      <c r="B1307" s="196"/>
      <c r="C1307" s="14"/>
      <c r="D1307" s="189" t="s">
        <v>248</v>
      </c>
      <c r="E1307" s="197" t="s">
        <v>3</v>
      </c>
      <c r="F1307" s="198" t="s">
        <v>1577</v>
      </c>
      <c r="G1307" s="14"/>
      <c r="H1307" s="199">
        <v>21.059999999999999</v>
      </c>
      <c r="I1307" s="200"/>
      <c r="J1307" s="14"/>
      <c r="K1307" s="14"/>
      <c r="L1307" s="196"/>
      <c r="M1307" s="201"/>
      <c r="N1307" s="202"/>
      <c r="O1307" s="202"/>
      <c r="P1307" s="202"/>
      <c r="Q1307" s="202"/>
      <c r="R1307" s="202"/>
      <c r="S1307" s="202"/>
      <c r="T1307" s="203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197" t="s">
        <v>248</v>
      </c>
      <c r="AU1307" s="197" t="s">
        <v>86</v>
      </c>
      <c r="AV1307" s="14" t="s">
        <v>86</v>
      </c>
      <c r="AW1307" s="14" t="s">
        <v>33</v>
      </c>
      <c r="AX1307" s="14" t="s">
        <v>73</v>
      </c>
      <c r="AY1307" s="197" t="s">
        <v>239</v>
      </c>
    </row>
    <row r="1308" s="15" customFormat="1">
      <c r="A1308" s="15"/>
      <c r="B1308" s="204"/>
      <c r="C1308" s="15"/>
      <c r="D1308" s="189" t="s">
        <v>248</v>
      </c>
      <c r="E1308" s="205" t="s">
        <v>550</v>
      </c>
      <c r="F1308" s="206" t="s">
        <v>251</v>
      </c>
      <c r="G1308" s="15"/>
      <c r="H1308" s="207">
        <v>236.90000000000001</v>
      </c>
      <c r="I1308" s="208"/>
      <c r="J1308" s="15"/>
      <c r="K1308" s="15"/>
      <c r="L1308" s="204"/>
      <c r="M1308" s="209"/>
      <c r="N1308" s="210"/>
      <c r="O1308" s="210"/>
      <c r="P1308" s="210"/>
      <c r="Q1308" s="210"/>
      <c r="R1308" s="210"/>
      <c r="S1308" s="210"/>
      <c r="T1308" s="211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T1308" s="205" t="s">
        <v>248</v>
      </c>
      <c r="AU1308" s="205" t="s">
        <v>86</v>
      </c>
      <c r="AV1308" s="15" t="s">
        <v>246</v>
      </c>
      <c r="AW1308" s="15" t="s">
        <v>33</v>
      </c>
      <c r="AX1308" s="15" t="s">
        <v>80</v>
      </c>
      <c r="AY1308" s="205" t="s">
        <v>239</v>
      </c>
    </row>
    <row r="1309" s="2" customFormat="1" ht="44.25" customHeight="1">
      <c r="A1309" s="39"/>
      <c r="B1309" s="174"/>
      <c r="C1309" s="175" t="s">
        <v>1727</v>
      </c>
      <c r="D1309" s="175" t="s">
        <v>241</v>
      </c>
      <c r="E1309" s="176" t="s">
        <v>1728</v>
      </c>
      <c r="F1309" s="177" t="s">
        <v>1729</v>
      </c>
      <c r="G1309" s="178" t="s">
        <v>244</v>
      </c>
      <c r="H1309" s="179">
        <v>236.90000000000001</v>
      </c>
      <c r="I1309" s="180"/>
      <c r="J1309" s="181">
        <f>ROUND(I1309*H1309,2)</f>
        <v>0</v>
      </c>
      <c r="K1309" s="177" t="s">
        <v>245</v>
      </c>
      <c r="L1309" s="40"/>
      <c r="M1309" s="182" t="s">
        <v>3</v>
      </c>
      <c r="N1309" s="183" t="s">
        <v>45</v>
      </c>
      <c r="O1309" s="73"/>
      <c r="P1309" s="184">
        <f>O1309*H1309</f>
        <v>0</v>
      </c>
      <c r="Q1309" s="184">
        <v>0</v>
      </c>
      <c r="R1309" s="184">
        <f>Q1309*H1309</f>
        <v>0</v>
      </c>
      <c r="S1309" s="184">
        <v>0</v>
      </c>
      <c r="T1309" s="185">
        <f>S1309*H1309</f>
        <v>0</v>
      </c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R1309" s="186" t="s">
        <v>377</v>
      </c>
      <c r="AT1309" s="186" t="s">
        <v>241</v>
      </c>
      <c r="AU1309" s="186" t="s">
        <v>86</v>
      </c>
      <c r="AY1309" s="20" t="s">
        <v>239</v>
      </c>
      <c r="BE1309" s="187">
        <f>IF(N1309="základní",J1309,0)</f>
        <v>0</v>
      </c>
      <c r="BF1309" s="187">
        <f>IF(N1309="snížená",J1309,0)</f>
        <v>0</v>
      </c>
      <c r="BG1309" s="187">
        <f>IF(N1309="zákl. přenesená",J1309,0)</f>
        <v>0</v>
      </c>
      <c r="BH1309" s="187">
        <f>IF(N1309="sníž. přenesená",J1309,0)</f>
        <v>0</v>
      </c>
      <c r="BI1309" s="187">
        <f>IF(N1309="nulová",J1309,0)</f>
        <v>0</v>
      </c>
      <c r="BJ1309" s="20" t="s">
        <v>86</v>
      </c>
      <c r="BK1309" s="187">
        <f>ROUND(I1309*H1309,2)</f>
        <v>0</v>
      </c>
      <c r="BL1309" s="20" t="s">
        <v>377</v>
      </c>
      <c r="BM1309" s="186" t="s">
        <v>1730</v>
      </c>
    </row>
    <row r="1310" s="14" customFormat="1">
      <c r="A1310" s="14"/>
      <c r="B1310" s="196"/>
      <c r="C1310" s="14"/>
      <c r="D1310" s="189" t="s">
        <v>248</v>
      </c>
      <c r="E1310" s="197" t="s">
        <v>3</v>
      </c>
      <c r="F1310" s="198" t="s">
        <v>550</v>
      </c>
      <c r="G1310" s="14"/>
      <c r="H1310" s="199">
        <v>236.90000000000001</v>
      </c>
      <c r="I1310" s="200"/>
      <c r="J1310" s="14"/>
      <c r="K1310" s="14"/>
      <c r="L1310" s="196"/>
      <c r="M1310" s="201"/>
      <c r="N1310" s="202"/>
      <c r="O1310" s="202"/>
      <c r="P1310" s="202"/>
      <c r="Q1310" s="202"/>
      <c r="R1310" s="202"/>
      <c r="S1310" s="202"/>
      <c r="T1310" s="203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197" t="s">
        <v>248</v>
      </c>
      <c r="AU1310" s="197" t="s">
        <v>86</v>
      </c>
      <c r="AV1310" s="14" t="s">
        <v>86</v>
      </c>
      <c r="AW1310" s="14" t="s">
        <v>33</v>
      </c>
      <c r="AX1310" s="14" t="s">
        <v>73</v>
      </c>
      <c r="AY1310" s="197" t="s">
        <v>239</v>
      </c>
    </row>
    <row r="1311" s="15" customFormat="1">
      <c r="A1311" s="15"/>
      <c r="B1311" s="204"/>
      <c r="C1311" s="15"/>
      <c r="D1311" s="189" t="s">
        <v>248</v>
      </c>
      <c r="E1311" s="205" t="s">
        <v>3</v>
      </c>
      <c r="F1311" s="206" t="s">
        <v>251</v>
      </c>
      <c r="G1311" s="15"/>
      <c r="H1311" s="207">
        <v>236.90000000000001</v>
      </c>
      <c r="I1311" s="208"/>
      <c r="J1311" s="15"/>
      <c r="K1311" s="15"/>
      <c r="L1311" s="204"/>
      <c r="M1311" s="209"/>
      <c r="N1311" s="210"/>
      <c r="O1311" s="210"/>
      <c r="P1311" s="210"/>
      <c r="Q1311" s="210"/>
      <c r="R1311" s="210"/>
      <c r="S1311" s="210"/>
      <c r="T1311" s="211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T1311" s="205" t="s">
        <v>248</v>
      </c>
      <c r="AU1311" s="205" t="s">
        <v>86</v>
      </c>
      <c r="AV1311" s="15" t="s">
        <v>246</v>
      </c>
      <c r="AW1311" s="15" t="s">
        <v>33</v>
      </c>
      <c r="AX1311" s="15" t="s">
        <v>80</v>
      </c>
      <c r="AY1311" s="205" t="s">
        <v>239</v>
      </c>
    </row>
    <row r="1312" s="2" customFormat="1">
      <c r="A1312" s="39"/>
      <c r="B1312" s="174"/>
      <c r="C1312" s="212" t="s">
        <v>1731</v>
      </c>
      <c r="D1312" s="212" t="s">
        <v>294</v>
      </c>
      <c r="E1312" s="213" t="s">
        <v>1732</v>
      </c>
      <c r="F1312" s="214" t="s">
        <v>1733</v>
      </c>
      <c r="G1312" s="215" t="s">
        <v>244</v>
      </c>
      <c r="H1312" s="216">
        <v>241.63800000000001</v>
      </c>
      <c r="I1312" s="217"/>
      <c r="J1312" s="218">
        <f>ROUND(I1312*H1312,2)</f>
        <v>0</v>
      </c>
      <c r="K1312" s="214" t="s">
        <v>245</v>
      </c>
      <c r="L1312" s="219"/>
      <c r="M1312" s="220" t="s">
        <v>3</v>
      </c>
      <c r="N1312" s="221" t="s">
        <v>45</v>
      </c>
      <c r="O1312" s="73"/>
      <c r="P1312" s="184">
        <f>O1312*H1312</f>
        <v>0</v>
      </c>
      <c r="Q1312" s="184">
        <v>0.00132</v>
      </c>
      <c r="R1312" s="184">
        <f>Q1312*H1312</f>
        <v>0.31896215999999999</v>
      </c>
      <c r="S1312" s="184">
        <v>0</v>
      </c>
      <c r="T1312" s="185">
        <f>S1312*H1312</f>
        <v>0</v>
      </c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R1312" s="186" t="s">
        <v>542</v>
      </c>
      <c r="AT1312" s="186" t="s">
        <v>294</v>
      </c>
      <c r="AU1312" s="186" t="s">
        <v>86</v>
      </c>
      <c r="AY1312" s="20" t="s">
        <v>239</v>
      </c>
      <c r="BE1312" s="187">
        <f>IF(N1312="základní",J1312,0)</f>
        <v>0</v>
      </c>
      <c r="BF1312" s="187">
        <f>IF(N1312="snížená",J1312,0)</f>
        <v>0</v>
      </c>
      <c r="BG1312" s="187">
        <f>IF(N1312="zákl. přenesená",J1312,0)</f>
        <v>0</v>
      </c>
      <c r="BH1312" s="187">
        <f>IF(N1312="sníž. přenesená",J1312,0)</f>
        <v>0</v>
      </c>
      <c r="BI1312" s="187">
        <f>IF(N1312="nulová",J1312,0)</f>
        <v>0</v>
      </c>
      <c r="BJ1312" s="20" t="s">
        <v>86</v>
      </c>
      <c r="BK1312" s="187">
        <f>ROUND(I1312*H1312,2)</f>
        <v>0</v>
      </c>
      <c r="BL1312" s="20" t="s">
        <v>377</v>
      </c>
      <c r="BM1312" s="186" t="s">
        <v>1734</v>
      </c>
    </row>
    <row r="1313" s="14" customFormat="1">
      <c r="A1313" s="14"/>
      <c r="B1313" s="196"/>
      <c r="C1313" s="14"/>
      <c r="D1313" s="189" t="s">
        <v>248</v>
      </c>
      <c r="E1313" s="14"/>
      <c r="F1313" s="198" t="s">
        <v>1735</v>
      </c>
      <c r="G1313" s="14"/>
      <c r="H1313" s="199">
        <v>241.63800000000001</v>
      </c>
      <c r="I1313" s="200"/>
      <c r="J1313" s="14"/>
      <c r="K1313" s="14"/>
      <c r="L1313" s="196"/>
      <c r="M1313" s="201"/>
      <c r="N1313" s="202"/>
      <c r="O1313" s="202"/>
      <c r="P1313" s="202"/>
      <c r="Q1313" s="202"/>
      <c r="R1313" s="202"/>
      <c r="S1313" s="202"/>
      <c r="T1313" s="203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197" t="s">
        <v>248</v>
      </c>
      <c r="AU1313" s="197" t="s">
        <v>86</v>
      </c>
      <c r="AV1313" s="14" t="s">
        <v>86</v>
      </c>
      <c r="AW1313" s="14" t="s">
        <v>4</v>
      </c>
      <c r="AX1313" s="14" t="s">
        <v>80</v>
      </c>
      <c r="AY1313" s="197" t="s">
        <v>239</v>
      </c>
    </row>
    <row r="1314" s="2" customFormat="1">
      <c r="A1314" s="39"/>
      <c r="B1314" s="174"/>
      <c r="C1314" s="175" t="s">
        <v>1736</v>
      </c>
      <c r="D1314" s="175" t="s">
        <v>241</v>
      </c>
      <c r="E1314" s="176" t="s">
        <v>1737</v>
      </c>
      <c r="F1314" s="177" t="s">
        <v>1738</v>
      </c>
      <c r="G1314" s="178" t="s">
        <v>244</v>
      </c>
      <c r="H1314" s="179">
        <v>27.800000000000001</v>
      </c>
      <c r="I1314" s="180"/>
      <c r="J1314" s="181">
        <f>ROUND(I1314*H1314,2)</f>
        <v>0</v>
      </c>
      <c r="K1314" s="177" t="s">
        <v>245</v>
      </c>
      <c r="L1314" s="40"/>
      <c r="M1314" s="182" t="s">
        <v>3</v>
      </c>
      <c r="N1314" s="183" t="s">
        <v>45</v>
      </c>
      <c r="O1314" s="73"/>
      <c r="P1314" s="184">
        <f>O1314*H1314</f>
        <v>0</v>
      </c>
      <c r="Q1314" s="184">
        <v>0</v>
      </c>
      <c r="R1314" s="184">
        <f>Q1314*H1314</f>
        <v>0</v>
      </c>
      <c r="S1314" s="184">
        <v>0</v>
      </c>
      <c r="T1314" s="185">
        <f>S1314*H1314</f>
        <v>0</v>
      </c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R1314" s="186" t="s">
        <v>377</v>
      </c>
      <c r="AT1314" s="186" t="s">
        <v>241</v>
      </c>
      <c r="AU1314" s="186" t="s">
        <v>86</v>
      </c>
      <c r="AY1314" s="20" t="s">
        <v>239</v>
      </c>
      <c r="BE1314" s="187">
        <f>IF(N1314="základní",J1314,0)</f>
        <v>0</v>
      </c>
      <c r="BF1314" s="187">
        <f>IF(N1314="snížená",J1314,0)</f>
        <v>0</v>
      </c>
      <c r="BG1314" s="187">
        <f>IF(N1314="zákl. přenesená",J1314,0)</f>
        <v>0</v>
      </c>
      <c r="BH1314" s="187">
        <f>IF(N1314="sníž. přenesená",J1314,0)</f>
        <v>0</v>
      </c>
      <c r="BI1314" s="187">
        <f>IF(N1314="nulová",J1314,0)</f>
        <v>0</v>
      </c>
      <c r="BJ1314" s="20" t="s">
        <v>86</v>
      </c>
      <c r="BK1314" s="187">
        <f>ROUND(I1314*H1314,2)</f>
        <v>0</v>
      </c>
      <c r="BL1314" s="20" t="s">
        <v>377</v>
      </c>
      <c r="BM1314" s="186" t="s">
        <v>1739</v>
      </c>
    </row>
    <row r="1315" s="13" customFormat="1">
      <c r="A1315" s="13"/>
      <c r="B1315" s="188"/>
      <c r="C1315" s="13"/>
      <c r="D1315" s="189" t="s">
        <v>248</v>
      </c>
      <c r="E1315" s="190" t="s">
        <v>3</v>
      </c>
      <c r="F1315" s="191" t="s">
        <v>678</v>
      </c>
      <c r="G1315" s="13"/>
      <c r="H1315" s="190" t="s">
        <v>3</v>
      </c>
      <c r="I1315" s="192"/>
      <c r="J1315" s="13"/>
      <c r="K1315" s="13"/>
      <c r="L1315" s="188"/>
      <c r="M1315" s="193"/>
      <c r="N1315" s="194"/>
      <c r="O1315" s="194"/>
      <c r="P1315" s="194"/>
      <c r="Q1315" s="194"/>
      <c r="R1315" s="194"/>
      <c r="S1315" s="194"/>
      <c r="T1315" s="195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190" t="s">
        <v>248</v>
      </c>
      <c r="AU1315" s="190" t="s">
        <v>86</v>
      </c>
      <c r="AV1315" s="13" t="s">
        <v>80</v>
      </c>
      <c r="AW1315" s="13" t="s">
        <v>33</v>
      </c>
      <c r="AX1315" s="13" t="s">
        <v>73</v>
      </c>
      <c r="AY1315" s="190" t="s">
        <v>239</v>
      </c>
    </row>
    <row r="1316" s="14" customFormat="1">
      <c r="A1316" s="14"/>
      <c r="B1316" s="196"/>
      <c r="C1316" s="14"/>
      <c r="D1316" s="189" t="s">
        <v>248</v>
      </c>
      <c r="E1316" s="197" t="s">
        <v>3</v>
      </c>
      <c r="F1316" s="198" t="s">
        <v>1568</v>
      </c>
      <c r="G1316" s="14"/>
      <c r="H1316" s="199">
        <v>12.51</v>
      </c>
      <c r="I1316" s="200"/>
      <c r="J1316" s="14"/>
      <c r="K1316" s="14"/>
      <c r="L1316" s="196"/>
      <c r="M1316" s="201"/>
      <c r="N1316" s="202"/>
      <c r="O1316" s="202"/>
      <c r="P1316" s="202"/>
      <c r="Q1316" s="202"/>
      <c r="R1316" s="202"/>
      <c r="S1316" s="202"/>
      <c r="T1316" s="203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197" t="s">
        <v>248</v>
      </c>
      <c r="AU1316" s="197" t="s">
        <v>86</v>
      </c>
      <c r="AV1316" s="14" t="s">
        <v>86</v>
      </c>
      <c r="AW1316" s="14" t="s">
        <v>33</v>
      </c>
      <c r="AX1316" s="14" t="s">
        <v>73</v>
      </c>
      <c r="AY1316" s="197" t="s">
        <v>239</v>
      </c>
    </row>
    <row r="1317" s="13" customFormat="1">
      <c r="A1317" s="13"/>
      <c r="B1317" s="188"/>
      <c r="C1317" s="13"/>
      <c r="D1317" s="189" t="s">
        <v>248</v>
      </c>
      <c r="E1317" s="190" t="s">
        <v>3</v>
      </c>
      <c r="F1317" s="191" t="s">
        <v>696</v>
      </c>
      <c r="G1317" s="13"/>
      <c r="H1317" s="190" t="s">
        <v>3</v>
      </c>
      <c r="I1317" s="192"/>
      <c r="J1317" s="13"/>
      <c r="K1317" s="13"/>
      <c r="L1317" s="188"/>
      <c r="M1317" s="193"/>
      <c r="N1317" s="194"/>
      <c r="O1317" s="194"/>
      <c r="P1317" s="194"/>
      <c r="Q1317" s="194"/>
      <c r="R1317" s="194"/>
      <c r="S1317" s="194"/>
      <c r="T1317" s="195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190" t="s">
        <v>248</v>
      </c>
      <c r="AU1317" s="190" t="s">
        <v>86</v>
      </c>
      <c r="AV1317" s="13" t="s">
        <v>80</v>
      </c>
      <c r="AW1317" s="13" t="s">
        <v>33</v>
      </c>
      <c r="AX1317" s="13" t="s">
        <v>73</v>
      </c>
      <c r="AY1317" s="190" t="s">
        <v>239</v>
      </c>
    </row>
    <row r="1318" s="14" customFormat="1">
      <c r="A1318" s="14"/>
      <c r="B1318" s="196"/>
      <c r="C1318" s="14"/>
      <c r="D1318" s="189" t="s">
        <v>248</v>
      </c>
      <c r="E1318" s="197" t="s">
        <v>3</v>
      </c>
      <c r="F1318" s="198" t="s">
        <v>1571</v>
      </c>
      <c r="G1318" s="14"/>
      <c r="H1318" s="199">
        <v>4.1699999999999999</v>
      </c>
      <c r="I1318" s="200"/>
      <c r="J1318" s="14"/>
      <c r="K1318" s="14"/>
      <c r="L1318" s="196"/>
      <c r="M1318" s="201"/>
      <c r="N1318" s="202"/>
      <c r="O1318" s="202"/>
      <c r="P1318" s="202"/>
      <c r="Q1318" s="202"/>
      <c r="R1318" s="202"/>
      <c r="S1318" s="202"/>
      <c r="T1318" s="203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197" t="s">
        <v>248</v>
      </c>
      <c r="AU1318" s="197" t="s">
        <v>86</v>
      </c>
      <c r="AV1318" s="14" t="s">
        <v>86</v>
      </c>
      <c r="AW1318" s="14" t="s">
        <v>33</v>
      </c>
      <c r="AX1318" s="14" t="s">
        <v>73</v>
      </c>
      <c r="AY1318" s="197" t="s">
        <v>239</v>
      </c>
    </row>
    <row r="1319" s="14" customFormat="1">
      <c r="A1319" s="14"/>
      <c r="B1319" s="196"/>
      <c r="C1319" s="14"/>
      <c r="D1319" s="189" t="s">
        <v>248</v>
      </c>
      <c r="E1319" s="197" t="s">
        <v>3</v>
      </c>
      <c r="F1319" s="198" t="s">
        <v>1573</v>
      </c>
      <c r="G1319" s="14"/>
      <c r="H1319" s="199">
        <v>2.7799999999999998</v>
      </c>
      <c r="I1319" s="200"/>
      <c r="J1319" s="14"/>
      <c r="K1319" s="14"/>
      <c r="L1319" s="196"/>
      <c r="M1319" s="201"/>
      <c r="N1319" s="202"/>
      <c r="O1319" s="202"/>
      <c r="P1319" s="202"/>
      <c r="Q1319" s="202"/>
      <c r="R1319" s="202"/>
      <c r="S1319" s="202"/>
      <c r="T1319" s="203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197" t="s">
        <v>248</v>
      </c>
      <c r="AU1319" s="197" t="s">
        <v>86</v>
      </c>
      <c r="AV1319" s="14" t="s">
        <v>86</v>
      </c>
      <c r="AW1319" s="14" t="s">
        <v>33</v>
      </c>
      <c r="AX1319" s="14" t="s">
        <v>73</v>
      </c>
      <c r="AY1319" s="197" t="s">
        <v>239</v>
      </c>
    </row>
    <row r="1320" s="13" customFormat="1">
      <c r="A1320" s="13"/>
      <c r="B1320" s="188"/>
      <c r="C1320" s="13"/>
      <c r="D1320" s="189" t="s">
        <v>248</v>
      </c>
      <c r="E1320" s="190" t="s">
        <v>3</v>
      </c>
      <c r="F1320" s="191" t="s">
        <v>701</v>
      </c>
      <c r="G1320" s="13"/>
      <c r="H1320" s="190" t="s">
        <v>3</v>
      </c>
      <c r="I1320" s="192"/>
      <c r="J1320" s="13"/>
      <c r="K1320" s="13"/>
      <c r="L1320" s="188"/>
      <c r="M1320" s="193"/>
      <c r="N1320" s="194"/>
      <c r="O1320" s="194"/>
      <c r="P1320" s="194"/>
      <c r="Q1320" s="194"/>
      <c r="R1320" s="194"/>
      <c r="S1320" s="194"/>
      <c r="T1320" s="195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190" t="s">
        <v>248</v>
      </c>
      <c r="AU1320" s="190" t="s">
        <v>86</v>
      </c>
      <c r="AV1320" s="13" t="s">
        <v>80</v>
      </c>
      <c r="AW1320" s="13" t="s">
        <v>33</v>
      </c>
      <c r="AX1320" s="13" t="s">
        <v>73</v>
      </c>
      <c r="AY1320" s="190" t="s">
        <v>239</v>
      </c>
    </row>
    <row r="1321" s="14" customFormat="1">
      <c r="A1321" s="14"/>
      <c r="B1321" s="196"/>
      <c r="C1321" s="14"/>
      <c r="D1321" s="189" t="s">
        <v>248</v>
      </c>
      <c r="E1321" s="197" t="s">
        <v>3</v>
      </c>
      <c r="F1321" s="198" t="s">
        <v>1576</v>
      </c>
      <c r="G1321" s="14"/>
      <c r="H1321" s="199">
        <v>8.3399999999999999</v>
      </c>
      <c r="I1321" s="200"/>
      <c r="J1321" s="14"/>
      <c r="K1321" s="14"/>
      <c r="L1321" s="196"/>
      <c r="M1321" s="201"/>
      <c r="N1321" s="202"/>
      <c r="O1321" s="202"/>
      <c r="P1321" s="202"/>
      <c r="Q1321" s="202"/>
      <c r="R1321" s="202"/>
      <c r="S1321" s="202"/>
      <c r="T1321" s="203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197" t="s">
        <v>248</v>
      </c>
      <c r="AU1321" s="197" t="s">
        <v>86</v>
      </c>
      <c r="AV1321" s="14" t="s">
        <v>86</v>
      </c>
      <c r="AW1321" s="14" t="s">
        <v>33</v>
      </c>
      <c r="AX1321" s="14" t="s">
        <v>73</v>
      </c>
      <c r="AY1321" s="197" t="s">
        <v>239</v>
      </c>
    </row>
    <row r="1322" s="15" customFormat="1">
      <c r="A1322" s="15"/>
      <c r="B1322" s="204"/>
      <c r="C1322" s="15"/>
      <c r="D1322" s="189" t="s">
        <v>248</v>
      </c>
      <c r="E1322" s="205" t="s">
        <v>3</v>
      </c>
      <c r="F1322" s="206" t="s">
        <v>251</v>
      </c>
      <c r="G1322" s="15"/>
      <c r="H1322" s="207">
        <v>27.800000000000001</v>
      </c>
      <c r="I1322" s="208"/>
      <c r="J1322" s="15"/>
      <c r="K1322" s="15"/>
      <c r="L1322" s="204"/>
      <c r="M1322" s="209"/>
      <c r="N1322" s="210"/>
      <c r="O1322" s="210"/>
      <c r="P1322" s="210"/>
      <c r="Q1322" s="210"/>
      <c r="R1322" s="210"/>
      <c r="S1322" s="210"/>
      <c r="T1322" s="211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T1322" s="205" t="s">
        <v>248</v>
      </c>
      <c r="AU1322" s="205" t="s">
        <v>86</v>
      </c>
      <c r="AV1322" s="15" t="s">
        <v>246</v>
      </c>
      <c r="AW1322" s="15" t="s">
        <v>33</v>
      </c>
      <c r="AX1322" s="15" t="s">
        <v>80</v>
      </c>
      <c r="AY1322" s="205" t="s">
        <v>239</v>
      </c>
    </row>
    <row r="1323" s="2" customFormat="1">
      <c r="A1323" s="39"/>
      <c r="B1323" s="174"/>
      <c r="C1323" s="175" t="s">
        <v>1740</v>
      </c>
      <c r="D1323" s="175" t="s">
        <v>241</v>
      </c>
      <c r="E1323" s="176" t="s">
        <v>1741</v>
      </c>
      <c r="F1323" s="177" t="s">
        <v>1742</v>
      </c>
      <c r="G1323" s="178" t="s">
        <v>244</v>
      </c>
      <c r="H1323" s="179">
        <v>75.700000000000003</v>
      </c>
      <c r="I1323" s="180"/>
      <c r="J1323" s="181">
        <f>ROUND(I1323*H1323,2)</f>
        <v>0</v>
      </c>
      <c r="K1323" s="177" t="s">
        <v>245</v>
      </c>
      <c r="L1323" s="40"/>
      <c r="M1323" s="182" t="s">
        <v>3</v>
      </c>
      <c r="N1323" s="183" t="s">
        <v>45</v>
      </c>
      <c r="O1323" s="73"/>
      <c r="P1323" s="184">
        <f>O1323*H1323</f>
        <v>0</v>
      </c>
      <c r="Q1323" s="184">
        <v>0.00010000000000000001</v>
      </c>
      <c r="R1323" s="184">
        <f>Q1323*H1323</f>
        <v>0.0075700000000000003</v>
      </c>
      <c r="S1323" s="184">
        <v>0</v>
      </c>
      <c r="T1323" s="185">
        <f>S1323*H1323</f>
        <v>0</v>
      </c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R1323" s="186" t="s">
        <v>377</v>
      </c>
      <c r="AT1323" s="186" t="s">
        <v>241</v>
      </c>
      <c r="AU1323" s="186" t="s">
        <v>86</v>
      </c>
      <c r="AY1323" s="20" t="s">
        <v>239</v>
      </c>
      <c r="BE1323" s="187">
        <f>IF(N1323="základní",J1323,0)</f>
        <v>0</v>
      </c>
      <c r="BF1323" s="187">
        <f>IF(N1323="snížená",J1323,0)</f>
        <v>0</v>
      </c>
      <c r="BG1323" s="187">
        <f>IF(N1323="zákl. přenesená",J1323,0)</f>
        <v>0</v>
      </c>
      <c r="BH1323" s="187">
        <f>IF(N1323="sníž. přenesená",J1323,0)</f>
        <v>0</v>
      </c>
      <c r="BI1323" s="187">
        <f>IF(N1323="nulová",J1323,0)</f>
        <v>0</v>
      </c>
      <c r="BJ1323" s="20" t="s">
        <v>86</v>
      </c>
      <c r="BK1323" s="187">
        <f>ROUND(I1323*H1323,2)</f>
        <v>0</v>
      </c>
      <c r="BL1323" s="20" t="s">
        <v>377</v>
      </c>
      <c r="BM1323" s="186" t="s">
        <v>1743</v>
      </c>
    </row>
    <row r="1324" s="13" customFormat="1">
      <c r="A1324" s="13"/>
      <c r="B1324" s="188"/>
      <c r="C1324" s="13"/>
      <c r="D1324" s="189" t="s">
        <v>248</v>
      </c>
      <c r="E1324" s="190" t="s">
        <v>3</v>
      </c>
      <c r="F1324" s="191" t="s">
        <v>701</v>
      </c>
      <c r="G1324" s="13"/>
      <c r="H1324" s="190" t="s">
        <v>3</v>
      </c>
      <c r="I1324" s="192"/>
      <c r="J1324" s="13"/>
      <c r="K1324" s="13"/>
      <c r="L1324" s="188"/>
      <c r="M1324" s="193"/>
      <c r="N1324" s="194"/>
      <c r="O1324" s="194"/>
      <c r="P1324" s="194"/>
      <c r="Q1324" s="194"/>
      <c r="R1324" s="194"/>
      <c r="S1324" s="194"/>
      <c r="T1324" s="195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190" t="s">
        <v>248</v>
      </c>
      <c r="AU1324" s="190" t="s">
        <v>86</v>
      </c>
      <c r="AV1324" s="13" t="s">
        <v>80</v>
      </c>
      <c r="AW1324" s="13" t="s">
        <v>33</v>
      </c>
      <c r="AX1324" s="13" t="s">
        <v>73</v>
      </c>
      <c r="AY1324" s="190" t="s">
        <v>239</v>
      </c>
    </row>
    <row r="1325" s="14" customFormat="1">
      <c r="A1325" s="14"/>
      <c r="B1325" s="196"/>
      <c r="C1325" s="14"/>
      <c r="D1325" s="189" t="s">
        <v>248</v>
      </c>
      <c r="E1325" s="197" t="s">
        <v>3</v>
      </c>
      <c r="F1325" s="198" t="s">
        <v>1575</v>
      </c>
      <c r="G1325" s="14"/>
      <c r="H1325" s="199">
        <v>46.299999999999997</v>
      </c>
      <c r="I1325" s="200"/>
      <c r="J1325" s="14"/>
      <c r="K1325" s="14"/>
      <c r="L1325" s="196"/>
      <c r="M1325" s="201"/>
      <c r="N1325" s="202"/>
      <c r="O1325" s="202"/>
      <c r="P1325" s="202"/>
      <c r="Q1325" s="202"/>
      <c r="R1325" s="202"/>
      <c r="S1325" s="202"/>
      <c r="T1325" s="203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197" t="s">
        <v>248</v>
      </c>
      <c r="AU1325" s="197" t="s">
        <v>86</v>
      </c>
      <c r="AV1325" s="14" t="s">
        <v>86</v>
      </c>
      <c r="AW1325" s="14" t="s">
        <v>33</v>
      </c>
      <c r="AX1325" s="14" t="s">
        <v>73</v>
      </c>
      <c r="AY1325" s="197" t="s">
        <v>239</v>
      </c>
    </row>
    <row r="1326" s="14" customFormat="1">
      <c r="A1326" s="14"/>
      <c r="B1326" s="196"/>
      <c r="C1326" s="14"/>
      <c r="D1326" s="189" t="s">
        <v>248</v>
      </c>
      <c r="E1326" s="197" t="s">
        <v>3</v>
      </c>
      <c r="F1326" s="198" t="s">
        <v>1576</v>
      </c>
      <c r="G1326" s="14"/>
      <c r="H1326" s="199">
        <v>8.3399999999999999</v>
      </c>
      <c r="I1326" s="200"/>
      <c r="J1326" s="14"/>
      <c r="K1326" s="14"/>
      <c r="L1326" s="196"/>
      <c r="M1326" s="201"/>
      <c r="N1326" s="202"/>
      <c r="O1326" s="202"/>
      <c r="P1326" s="202"/>
      <c r="Q1326" s="202"/>
      <c r="R1326" s="202"/>
      <c r="S1326" s="202"/>
      <c r="T1326" s="203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197" t="s">
        <v>248</v>
      </c>
      <c r="AU1326" s="197" t="s">
        <v>86</v>
      </c>
      <c r="AV1326" s="14" t="s">
        <v>86</v>
      </c>
      <c r="AW1326" s="14" t="s">
        <v>33</v>
      </c>
      <c r="AX1326" s="14" t="s">
        <v>73</v>
      </c>
      <c r="AY1326" s="197" t="s">
        <v>239</v>
      </c>
    </row>
    <row r="1327" s="14" customFormat="1">
      <c r="A1327" s="14"/>
      <c r="B1327" s="196"/>
      <c r="C1327" s="14"/>
      <c r="D1327" s="189" t="s">
        <v>248</v>
      </c>
      <c r="E1327" s="197" t="s">
        <v>3</v>
      </c>
      <c r="F1327" s="198" t="s">
        <v>1577</v>
      </c>
      <c r="G1327" s="14"/>
      <c r="H1327" s="199">
        <v>21.059999999999999</v>
      </c>
      <c r="I1327" s="200"/>
      <c r="J1327" s="14"/>
      <c r="K1327" s="14"/>
      <c r="L1327" s="196"/>
      <c r="M1327" s="201"/>
      <c r="N1327" s="202"/>
      <c r="O1327" s="202"/>
      <c r="P1327" s="202"/>
      <c r="Q1327" s="202"/>
      <c r="R1327" s="202"/>
      <c r="S1327" s="202"/>
      <c r="T1327" s="203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197" t="s">
        <v>248</v>
      </c>
      <c r="AU1327" s="197" t="s">
        <v>86</v>
      </c>
      <c r="AV1327" s="14" t="s">
        <v>86</v>
      </c>
      <c r="AW1327" s="14" t="s">
        <v>33</v>
      </c>
      <c r="AX1327" s="14" t="s">
        <v>73</v>
      </c>
      <c r="AY1327" s="197" t="s">
        <v>239</v>
      </c>
    </row>
    <row r="1328" s="15" customFormat="1">
      <c r="A1328" s="15"/>
      <c r="B1328" s="204"/>
      <c r="C1328" s="15"/>
      <c r="D1328" s="189" t="s">
        <v>248</v>
      </c>
      <c r="E1328" s="205" t="s">
        <v>3</v>
      </c>
      <c r="F1328" s="206" t="s">
        <v>251</v>
      </c>
      <c r="G1328" s="15"/>
      <c r="H1328" s="207">
        <v>75.700000000000003</v>
      </c>
      <c r="I1328" s="208"/>
      <c r="J1328" s="15"/>
      <c r="K1328" s="15"/>
      <c r="L1328" s="204"/>
      <c r="M1328" s="209"/>
      <c r="N1328" s="210"/>
      <c r="O1328" s="210"/>
      <c r="P1328" s="210"/>
      <c r="Q1328" s="210"/>
      <c r="R1328" s="210"/>
      <c r="S1328" s="210"/>
      <c r="T1328" s="211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T1328" s="205" t="s">
        <v>248</v>
      </c>
      <c r="AU1328" s="205" t="s">
        <v>86</v>
      </c>
      <c r="AV1328" s="15" t="s">
        <v>246</v>
      </c>
      <c r="AW1328" s="15" t="s">
        <v>33</v>
      </c>
      <c r="AX1328" s="15" t="s">
        <v>80</v>
      </c>
      <c r="AY1328" s="205" t="s">
        <v>239</v>
      </c>
    </row>
    <row r="1329" s="2" customFormat="1" ht="44.25" customHeight="1">
      <c r="A1329" s="39"/>
      <c r="B1329" s="174"/>
      <c r="C1329" s="175" t="s">
        <v>1744</v>
      </c>
      <c r="D1329" s="175" t="s">
        <v>241</v>
      </c>
      <c r="E1329" s="176" t="s">
        <v>1745</v>
      </c>
      <c r="F1329" s="177" t="s">
        <v>1746</v>
      </c>
      <c r="G1329" s="178" t="s">
        <v>279</v>
      </c>
      <c r="H1329" s="179">
        <v>19.202999999999999</v>
      </c>
      <c r="I1329" s="180"/>
      <c r="J1329" s="181">
        <f>ROUND(I1329*H1329,2)</f>
        <v>0</v>
      </c>
      <c r="K1329" s="177" t="s">
        <v>245</v>
      </c>
      <c r="L1329" s="40"/>
      <c r="M1329" s="182" t="s">
        <v>3</v>
      </c>
      <c r="N1329" s="183" t="s">
        <v>45</v>
      </c>
      <c r="O1329" s="73"/>
      <c r="P1329" s="184">
        <f>O1329*H1329</f>
        <v>0</v>
      </c>
      <c r="Q1329" s="184">
        <v>0</v>
      </c>
      <c r="R1329" s="184">
        <f>Q1329*H1329</f>
        <v>0</v>
      </c>
      <c r="S1329" s="184">
        <v>0</v>
      </c>
      <c r="T1329" s="185">
        <f>S1329*H1329</f>
        <v>0</v>
      </c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R1329" s="186" t="s">
        <v>377</v>
      </c>
      <c r="AT1329" s="186" t="s">
        <v>241</v>
      </c>
      <c r="AU1329" s="186" t="s">
        <v>86</v>
      </c>
      <c r="AY1329" s="20" t="s">
        <v>239</v>
      </c>
      <c r="BE1329" s="187">
        <f>IF(N1329="základní",J1329,0)</f>
        <v>0</v>
      </c>
      <c r="BF1329" s="187">
        <f>IF(N1329="snížená",J1329,0)</f>
        <v>0</v>
      </c>
      <c r="BG1329" s="187">
        <f>IF(N1329="zákl. přenesená",J1329,0)</f>
        <v>0</v>
      </c>
      <c r="BH1329" s="187">
        <f>IF(N1329="sníž. přenesená",J1329,0)</f>
        <v>0</v>
      </c>
      <c r="BI1329" s="187">
        <f>IF(N1329="nulová",J1329,0)</f>
        <v>0</v>
      </c>
      <c r="BJ1329" s="20" t="s">
        <v>86</v>
      </c>
      <c r="BK1329" s="187">
        <f>ROUND(I1329*H1329,2)</f>
        <v>0</v>
      </c>
      <c r="BL1329" s="20" t="s">
        <v>377</v>
      </c>
      <c r="BM1329" s="186" t="s">
        <v>1747</v>
      </c>
    </row>
    <row r="1330" s="12" customFormat="1" ht="22.8" customHeight="1">
      <c r="A1330" s="12"/>
      <c r="B1330" s="161"/>
      <c r="C1330" s="12"/>
      <c r="D1330" s="162" t="s">
        <v>72</v>
      </c>
      <c r="E1330" s="172" t="s">
        <v>1748</v>
      </c>
      <c r="F1330" s="172" t="s">
        <v>1749</v>
      </c>
      <c r="G1330" s="12"/>
      <c r="H1330" s="12"/>
      <c r="I1330" s="164"/>
      <c r="J1330" s="173">
        <f>BK1330</f>
        <v>0</v>
      </c>
      <c r="K1330" s="12"/>
      <c r="L1330" s="161"/>
      <c r="M1330" s="166"/>
      <c r="N1330" s="167"/>
      <c r="O1330" s="167"/>
      <c r="P1330" s="168">
        <f>SUM(P1331:P1379)</f>
        <v>0</v>
      </c>
      <c r="Q1330" s="167"/>
      <c r="R1330" s="168">
        <f>SUM(R1331:R1379)</f>
        <v>2.33922294</v>
      </c>
      <c r="S1330" s="167"/>
      <c r="T1330" s="169">
        <f>SUM(T1331:T1379)</f>
        <v>0</v>
      </c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R1330" s="162" t="s">
        <v>86</v>
      </c>
      <c r="AT1330" s="170" t="s">
        <v>72</v>
      </c>
      <c r="AU1330" s="170" t="s">
        <v>80</v>
      </c>
      <c r="AY1330" s="162" t="s">
        <v>239</v>
      </c>
      <c r="BK1330" s="171">
        <f>SUM(BK1331:BK1379)</f>
        <v>0</v>
      </c>
    </row>
    <row r="1331" s="2" customFormat="1" ht="16.5" customHeight="1">
      <c r="A1331" s="39"/>
      <c r="B1331" s="174"/>
      <c r="C1331" s="175" t="s">
        <v>1750</v>
      </c>
      <c r="D1331" s="175" t="s">
        <v>241</v>
      </c>
      <c r="E1331" s="176" t="s">
        <v>1751</v>
      </c>
      <c r="F1331" s="177" t="s">
        <v>1752</v>
      </c>
      <c r="G1331" s="178" t="s">
        <v>244</v>
      </c>
      <c r="H1331" s="179">
        <v>12.566000000000001</v>
      </c>
      <c r="I1331" s="180"/>
      <c r="J1331" s="181">
        <f>ROUND(I1331*H1331,2)</f>
        <v>0</v>
      </c>
      <c r="K1331" s="177" t="s">
        <v>460</v>
      </c>
      <c r="L1331" s="40"/>
      <c r="M1331" s="182" t="s">
        <v>3</v>
      </c>
      <c r="N1331" s="183" t="s">
        <v>45</v>
      </c>
      <c r="O1331" s="73"/>
      <c r="P1331" s="184">
        <f>O1331*H1331</f>
        <v>0</v>
      </c>
      <c r="Q1331" s="184">
        <v>0.050000000000000003</v>
      </c>
      <c r="R1331" s="184">
        <f>Q1331*H1331</f>
        <v>0.62830000000000008</v>
      </c>
      <c r="S1331" s="184">
        <v>0</v>
      </c>
      <c r="T1331" s="185">
        <f>S1331*H1331</f>
        <v>0</v>
      </c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R1331" s="186" t="s">
        <v>377</v>
      </c>
      <c r="AT1331" s="186" t="s">
        <v>241</v>
      </c>
      <c r="AU1331" s="186" t="s">
        <v>86</v>
      </c>
      <c r="AY1331" s="20" t="s">
        <v>239</v>
      </c>
      <c r="BE1331" s="187">
        <f>IF(N1331="základní",J1331,0)</f>
        <v>0</v>
      </c>
      <c r="BF1331" s="187">
        <f>IF(N1331="snížená",J1331,0)</f>
        <v>0</v>
      </c>
      <c r="BG1331" s="187">
        <f>IF(N1331="zákl. přenesená",J1331,0)</f>
        <v>0</v>
      </c>
      <c r="BH1331" s="187">
        <f>IF(N1331="sníž. přenesená",J1331,0)</f>
        <v>0</v>
      </c>
      <c r="BI1331" s="187">
        <f>IF(N1331="nulová",J1331,0)</f>
        <v>0</v>
      </c>
      <c r="BJ1331" s="20" t="s">
        <v>86</v>
      </c>
      <c r="BK1331" s="187">
        <f>ROUND(I1331*H1331,2)</f>
        <v>0</v>
      </c>
      <c r="BL1331" s="20" t="s">
        <v>377</v>
      </c>
      <c r="BM1331" s="186" t="s">
        <v>1753</v>
      </c>
    </row>
    <row r="1332" s="13" customFormat="1">
      <c r="A1332" s="13"/>
      <c r="B1332" s="188"/>
      <c r="C1332" s="13"/>
      <c r="D1332" s="189" t="s">
        <v>248</v>
      </c>
      <c r="E1332" s="190" t="s">
        <v>3</v>
      </c>
      <c r="F1332" s="191" t="s">
        <v>1754</v>
      </c>
      <c r="G1332" s="13"/>
      <c r="H1332" s="190" t="s">
        <v>3</v>
      </c>
      <c r="I1332" s="192"/>
      <c r="J1332" s="13"/>
      <c r="K1332" s="13"/>
      <c r="L1332" s="188"/>
      <c r="M1332" s="193"/>
      <c r="N1332" s="194"/>
      <c r="O1332" s="194"/>
      <c r="P1332" s="194"/>
      <c r="Q1332" s="194"/>
      <c r="R1332" s="194"/>
      <c r="S1332" s="194"/>
      <c r="T1332" s="195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190" t="s">
        <v>248</v>
      </c>
      <c r="AU1332" s="190" t="s">
        <v>86</v>
      </c>
      <c r="AV1332" s="13" t="s">
        <v>80</v>
      </c>
      <c r="AW1332" s="13" t="s">
        <v>33</v>
      </c>
      <c r="AX1332" s="13" t="s">
        <v>73</v>
      </c>
      <c r="AY1332" s="190" t="s">
        <v>239</v>
      </c>
    </row>
    <row r="1333" s="14" customFormat="1">
      <c r="A1333" s="14"/>
      <c r="B1333" s="196"/>
      <c r="C1333" s="14"/>
      <c r="D1333" s="189" t="s">
        <v>248</v>
      </c>
      <c r="E1333" s="197" t="s">
        <v>3</v>
      </c>
      <c r="F1333" s="198" t="s">
        <v>1755</v>
      </c>
      <c r="G1333" s="14"/>
      <c r="H1333" s="199">
        <v>0.51800000000000002</v>
      </c>
      <c r="I1333" s="200"/>
      <c r="J1333" s="14"/>
      <c r="K1333" s="14"/>
      <c r="L1333" s="196"/>
      <c r="M1333" s="201"/>
      <c r="N1333" s="202"/>
      <c r="O1333" s="202"/>
      <c r="P1333" s="202"/>
      <c r="Q1333" s="202"/>
      <c r="R1333" s="202"/>
      <c r="S1333" s="202"/>
      <c r="T1333" s="203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197" t="s">
        <v>248</v>
      </c>
      <c r="AU1333" s="197" t="s">
        <v>86</v>
      </c>
      <c r="AV1333" s="14" t="s">
        <v>86</v>
      </c>
      <c r="AW1333" s="14" t="s">
        <v>33</v>
      </c>
      <c r="AX1333" s="14" t="s">
        <v>73</v>
      </c>
      <c r="AY1333" s="197" t="s">
        <v>239</v>
      </c>
    </row>
    <row r="1334" s="13" customFormat="1">
      <c r="A1334" s="13"/>
      <c r="B1334" s="188"/>
      <c r="C1334" s="13"/>
      <c r="D1334" s="189" t="s">
        <v>248</v>
      </c>
      <c r="E1334" s="190" t="s">
        <v>3</v>
      </c>
      <c r="F1334" s="191" t="s">
        <v>1756</v>
      </c>
      <c r="G1334" s="13"/>
      <c r="H1334" s="190" t="s">
        <v>3</v>
      </c>
      <c r="I1334" s="192"/>
      <c r="J1334" s="13"/>
      <c r="K1334" s="13"/>
      <c r="L1334" s="188"/>
      <c r="M1334" s="193"/>
      <c r="N1334" s="194"/>
      <c r="O1334" s="194"/>
      <c r="P1334" s="194"/>
      <c r="Q1334" s="194"/>
      <c r="R1334" s="194"/>
      <c r="S1334" s="194"/>
      <c r="T1334" s="195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190" t="s">
        <v>248</v>
      </c>
      <c r="AU1334" s="190" t="s">
        <v>86</v>
      </c>
      <c r="AV1334" s="13" t="s">
        <v>80</v>
      </c>
      <c r="AW1334" s="13" t="s">
        <v>33</v>
      </c>
      <c r="AX1334" s="13" t="s">
        <v>73</v>
      </c>
      <c r="AY1334" s="190" t="s">
        <v>239</v>
      </c>
    </row>
    <row r="1335" s="14" customFormat="1">
      <c r="A1335" s="14"/>
      <c r="B1335" s="196"/>
      <c r="C1335" s="14"/>
      <c r="D1335" s="189" t="s">
        <v>248</v>
      </c>
      <c r="E1335" s="197" t="s">
        <v>3</v>
      </c>
      <c r="F1335" s="198" t="s">
        <v>1757</v>
      </c>
      <c r="G1335" s="14"/>
      <c r="H1335" s="199">
        <v>1.9990000000000001</v>
      </c>
      <c r="I1335" s="200"/>
      <c r="J1335" s="14"/>
      <c r="K1335" s="14"/>
      <c r="L1335" s="196"/>
      <c r="M1335" s="201"/>
      <c r="N1335" s="202"/>
      <c r="O1335" s="202"/>
      <c r="P1335" s="202"/>
      <c r="Q1335" s="202"/>
      <c r="R1335" s="202"/>
      <c r="S1335" s="202"/>
      <c r="T1335" s="203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197" t="s">
        <v>248</v>
      </c>
      <c r="AU1335" s="197" t="s">
        <v>86</v>
      </c>
      <c r="AV1335" s="14" t="s">
        <v>86</v>
      </c>
      <c r="AW1335" s="14" t="s">
        <v>33</v>
      </c>
      <c r="AX1335" s="14" t="s">
        <v>73</v>
      </c>
      <c r="AY1335" s="197" t="s">
        <v>239</v>
      </c>
    </row>
    <row r="1336" s="13" customFormat="1">
      <c r="A1336" s="13"/>
      <c r="B1336" s="188"/>
      <c r="C1336" s="13"/>
      <c r="D1336" s="189" t="s">
        <v>248</v>
      </c>
      <c r="E1336" s="190" t="s">
        <v>3</v>
      </c>
      <c r="F1336" s="191" t="s">
        <v>1758</v>
      </c>
      <c r="G1336" s="13"/>
      <c r="H1336" s="190" t="s">
        <v>3</v>
      </c>
      <c r="I1336" s="192"/>
      <c r="J1336" s="13"/>
      <c r="K1336" s="13"/>
      <c r="L1336" s="188"/>
      <c r="M1336" s="193"/>
      <c r="N1336" s="194"/>
      <c r="O1336" s="194"/>
      <c r="P1336" s="194"/>
      <c r="Q1336" s="194"/>
      <c r="R1336" s="194"/>
      <c r="S1336" s="194"/>
      <c r="T1336" s="195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190" t="s">
        <v>248</v>
      </c>
      <c r="AU1336" s="190" t="s">
        <v>86</v>
      </c>
      <c r="AV1336" s="13" t="s">
        <v>80</v>
      </c>
      <c r="AW1336" s="13" t="s">
        <v>33</v>
      </c>
      <c r="AX1336" s="13" t="s">
        <v>73</v>
      </c>
      <c r="AY1336" s="190" t="s">
        <v>239</v>
      </c>
    </row>
    <row r="1337" s="14" customFormat="1">
      <c r="A1337" s="14"/>
      <c r="B1337" s="196"/>
      <c r="C1337" s="14"/>
      <c r="D1337" s="189" t="s">
        <v>248</v>
      </c>
      <c r="E1337" s="197" t="s">
        <v>3</v>
      </c>
      <c r="F1337" s="198" t="s">
        <v>1759</v>
      </c>
      <c r="G1337" s="14"/>
      <c r="H1337" s="199">
        <v>0.47399999999999998</v>
      </c>
      <c r="I1337" s="200"/>
      <c r="J1337" s="14"/>
      <c r="K1337" s="14"/>
      <c r="L1337" s="196"/>
      <c r="M1337" s="201"/>
      <c r="N1337" s="202"/>
      <c r="O1337" s="202"/>
      <c r="P1337" s="202"/>
      <c r="Q1337" s="202"/>
      <c r="R1337" s="202"/>
      <c r="S1337" s="202"/>
      <c r="T1337" s="203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197" t="s">
        <v>248</v>
      </c>
      <c r="AU1337" s="197" t="s">
        <v>86</v>
      </c>
      <c r="AV1337" s="14" t="s">
        <v>86</v>
      </c>
      <c r="AW1337" s="14" t="s">
        <v>33</v>
      </c>
      <c r="AX1337" s="14" t="s">
        <v>73</v>
      </c>
      <c r="AY1337" s="197" t="s">
        <v>239</v>
      </c>
    </row>
    <row r="1338" s="14" customFormat="1">
      <c r="A1338" s="14"/>
      <c r="B1338" s="196"/>
      <c r="C1338" s="14"/>
      <c r="D1338" s="189" t="s">
        <v>248</v>
      </c>
      <c r="E1338" s="197" t="s">
        <v>3</v>
      </c>
      <c r="F1338" s="198" t="s">
        <v>1760</v>
      </c>
      <c r="G1338" s="14"/>
      <c r="H1338" s="199">
        <v>1.4219999999999999</v>
      </c>
      <c r="I1338" s="200"/>
      <c r="J1338" s="14"/>
      <c r="K1338" s="14"/>
      <c r="L1338" s="196"/>
      <c r="M1338" s="201"/>
      <c r="N1338" s="202"/>
      <c r="O1338" s="202"/>
      <c r="P1338" s="202"/>
      <c r="Q1338" s="202"/>
      <c r="R1338" s="202"/>
      <c r="S1338" s="202"/>
      <c r="T1338" s="203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197" t="s">
        <v>248</v>
      </c>
      <c r="AU1338" s="197" t="s">
        <v>86</v>
      </c>
      <c r="AV1338" s="14" t="s">
        <v>86</v>
      </c>
      <c r="AW1338" s="14" t="s">
        <v>33</v>
      </c>
      <c r="AX1338" s="14" t="s">
        <v>73</v>
      </c>
      <c r="AY1338" s="197" t="s">
        <v>239</v>
      </c>
    </row>
    <row r="1339" s="14" customFormat="1">
      <c r="A1339" s="14"/>
      <c r="B1339" s="196"/>
      <c r="C1339" s="14"/>
      <c r="D1339" s="189" t="s">
        <v>248</v>
      </c>
      <c r="E1339" s="197" t="s">
        <v>3</v>
      </c>
      <c r="F1339" s="198" t="s">
        <v>1761</v>
      </c>
      <c r="G1339" s="14"/>
      <c r="H1339" s="199">
        <v>4.7400000000000002</v>
      </c>
      <c r="I1339" s="200"/>
      <c r="J1339" s="14"/>
      <c r="K1339" s="14"/>
      <c r="L1339" s="196"/>
      <c r="M1339" s="201"/>
      <c r="N1339" s="202"/>
      <c r="O1339" s="202"/>
      <c r="P1339" s="202"/>
      <c r="Q1339" s="202"/>
      <c r="R1339" s="202"/>
      <c r="S1339" s="202"/>
      <c r="T1339" s="203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197" t="s">
        <v>248</v>
      </c>
      <c r="AU1339" s="197" t="s">
        <v>86</v>
      </c>
      <c r="AV1339" s="14" t="s">
        <v>86</v>
      </c>
      <c r="AW1339" s="14" t="s">
        <v>33</v>
      </c>
      <c r="AX1339" s="14" t="s">
        <v>73</v>
      </c>
      <c r="AY1339" s="197" t="s">
        <v>239</v>
      </c>
    </row>
    <row r="1340" s="13" customFormat="1">
      <c r="A1340" s="13"/>
      <c r="B1340" s="188"/>
      <c r="C1340" s="13"/>
      <c r="D1340" s="189" t="s">
        <v>248</v>
      </c>
      <c r="E1340" s="190" t="s">
        <v>3</v>
      </c>
      <c r="F1340" s="191" t="s">
        <v>1762</v>
      </c>
      <c r="G1340" s="13"/>
      <c r="H1340" s="190" t="s">
        <v>3</v>
      </c>
      <c r="I1340" s="192"/>
      <c r="J1340" s="13"/>
      <c r="K1340" s="13"/>
      <c r="L1340" s="188"/>
      <c r="M1340" s="193"/>
      <c r="N1340" s="194"/>
      <c r="O1340" s="194"/>
      <c r="P1340" s="194"/>
      <c r="Q1340" s="194"/>
      <c r="R1340" s="194"/>
      <c r="S1340" s="194"/>
      <c r="T1340" s="195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190" t="s">
        <v>248</v>
      </c>
      <c r="AU1340" s="190" t="s">
        <v>86</v>
      </c>
      <c r="AV1340" s="13" t="s">
        <v>80</v>
      </c>
      <c r="AW1340" s="13" t="s">
        <v>33</v>
      </c>
      <c r="AX1340" s="13" t="s">
        <v>73</v>
      </c>
      <c r="AY1340" s="190" t="s">
        <v>239</v>
      </c>
    </row>
    <row r="1341" s="14" customFormat="1">
      <c r="A1341" s="14"/>
      <c r="B1341" s="196"/>
      <c r="C1341" s="14"/>
      <c r="D1341" s="189" t="s">
        <v>248</v>
      </c>
      <c r="E1341" s="197" t="s">
        <v>3</v>
      </c>
      <c r="F1341" s="198" t="s">
        <v>1763</v>
      </c>
      <c r="G1341" s="14"/>
      <c r="H1341" s="199">
        <v>3.4129999999999998</v>
      </c>
      <c r="I1341" s="200"/>
      <c r="J1341" s="14"/>
      <c r="K1341" s="14"/>
      <c r="L1341" s="196"/>
      <c r="M1341" s="201"/>
      <c r="N1341" s="202"/>
      <c r="O1341" s="202"/>
      <c r="P1341" s="202"/>
      <c r="Q1341" s="202"/>
      <c r="R1341" s="202"/>
      <c r="S1341" s="202"/>
      <c r="T1341" s="203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197" t="s">
        <v>248</v>
      </c>
      <c r="AU1341" s="197" t="s">
        <v>86</v>
      </c>
      <c r="AV1341" s="14" t="s">
        <v>86</v>
      </c>
      <c r="AW1341" s="14" t="s">
        <v>33</v>
      </c>
      <c r="AX1341" s="14" t="s">
        <v>73</v>
      </c>
      <c r="AY1341" s="197" t="s">
        <v>239</v>
      </c>
    </row>
    <row r="1342" s="15" customFormat="1">
      <c r="A1342" s="15"/>
      <c r="B1342" s="204"/>
      <c r="C1342" s="15"/>
      <c r="D1342" s="189" t="s">
        <v>248</v>
      </c>
      <c r="E1342" s="205" t="s">
        <v>3</v>
      </c>
      <c r="F1342" s="206" t="s">
        <v>251</v>
      </c>
      <c r="G1342" s="15"/>
      <c r="H1342" s="207">
        <v>12.566000000000001</v>
      </c>
      <c r="I1342" s="208"/>
      <c r="J1342" s="15"/>
      <c r="K1342" s="15"/>
      <c r="L1342" s="204"/>
      <c r="M1342" s="209"/>
      <c r="N1342" s="210"/>
      <c r="O1342" s="210"/>
      <c r="P1342" s="210"/>
      <c r="Q1342" s="210"/>
      <c r="R1342" s="210"/>
      <c r="S1342" s="210"/>
      <c r="T1342" s="211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T1342" s="205" t="s">
        <v>248</v>
      </c>
      <c r="AU1342" s="205" t="s">
        <v>86</v>
      </c>
      <c r="AV1342" s="15" t="s">
        <v>246</v>
      </c>
      <c r="AW1342" s="15" t="s">
        <v>33</v>
      </c>
      <c r="AX1342" s="15" t="s">
        <v>80</v>
      </c>
      <c r="AY1342" s="205" t="s">
        <v>239</v>
      </c>
    </row>
    <row r="1343" s="2" customFormat="1">
      <c r="A1343" s="39"/>
      <c r="B1343" s="174"/>
      <c r="C1343" s="175" t="s">
        <v>1764</v>
      </c>
      <c r="D1343" s="175" t="s">
        <v>241</v>
      </c>
      <c r="E1343" s="176" t="s">
        <v>1765</v>
      </c>
      <c r="F1343" s="177" t="s">
        <v>1766</v>
      </c>
      <c r="G1343" s="178" t="s">
        <v>244</v>
      </c>
      <c r="H1343" s="179">
        <v>239.55000000000001</v>
      </c>
      <c r="I1343" s="180"/>
      <c r="J1343" s="181">
        <f>ROUND(I1343*H1343,2)</f>
        <v>0</v>
      </c>
      <c r="K1343" s="177" t="s">
        <v>245</v>
      </c>
      <c r="L1343" s="40"/>
      <c r="M1343" s="182" t="s">
        <v>3</v>
      </c>
      <c r="N1343" s="183" t="s">
        <v>45</v>
      </c>
      <c r="O1343" s="73"/>
      <c r="P1343" s="184">
        <f>O1343*H1343</f>
        <v>0</v>
      </c>
      <c r="Q1343" s="184">
        <v>0.0053699999999999998</v>
      </c>
      <c r="R1343" s="184">
        <f>Q1343*H1343</f>
        <v>1.2863834999999999</v>
      </c>
      <c r="S1343" s="184">
        <v>0</v>
      </c>
      <c r="T1343" s="185">
        <f>S1343*H1343</f>
        <v>0</v>
      </c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R1343" s="186" t="s">
        <v>377</v>
      </c>
      <c r="AT1343" s="186" t="s">
        <v>241</v>
      </c>
      <c r="AU1343" s="186" t="s">
        <v>86</v>
      </c>
      <c r="AY1343" s="20" t="s">
        <v>239</v>
      </c>
      <c r="BE1343" s="187">
        <f>IF(N1343="základní",J1343,0)</f>
        <v>0</v>
      </c>
      <c r="BF1343" s="187">
        <f>IF(N1343="snížená",J1343,0)</f>
        <v>0</v>
      </c>
      <c r="BG1343" s="187">
        <f>IF(N1343="zákl. přenesená",J1343,0)</f>
        <v>0</v>
      </c>
      <c r="BH1343" s="187">
        <f>IF(N1343="sníž. přenesená",J1343,0)</f>
        <v>0</v>
      </c>
      <c r="BI1343" s="187">
        <f>IF(N1343="nulová",J1343,0)</f>
        <v>0</v>
      </c>
      <c r="BJ1343" s="20" t="s">
        <v>86</v>
      </c>
      <c r="BK1343" s="187">
        <f>ROUND(I1343*H1343,2)</f>
        <v>0</v>
      </c>
      <c r="BL1343" s="20" t="s">
        <v>377</v>
      </c>
      <c r="BM1343" s="186" t="s">
        <v>1767</v>
      </c>
    </row>
    <row r="1344" s="13" customFormat="1">
      <c r="A1344" s="13"/>
      <c r="B1344" s="188"/>
      <c r="C1344" s="13"/>
      <c r="D1344" s="189" t="s">
        <v>248</v>
      </c>
      <c r="E1344" s="190" t="s">
        <v>3</v>
      </c>
      <c r="F1344" s="191" t="s">
        <v>1768</v>
      </c>
      <c r="G1344" s="13"/>
      <c r="H1344" s="190" t="s">
        <v>3</v>
      </c>
      <c r="I1344" s="192"/>
      <c r="J1344" s="13"/>
      <c r="K1344" s="13"/>
      <c r="L1344" s="188"/>
      <c r="M1344" s="193"/>
      <c r="N1344" s="194"/>
      <c r="O1344" s="194"/>
      <c r="P1344" s="194"/>
      <c r="Q1344" s="194"/>
      <c r="R1344" s="194"/>
      <c r="S1344" s="194"/>
      <c r="T1344" s="195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190" t="s">
        <v>248</v>
      </c>
      <c r="AU1344" s="190" t="s">
        <v>86</v>
      </c>
      <c r="AV1344" s="13" t="s">
        <v>80</v>
      </c>
      <c r="AW1344" s="13" t="s">
        <v>33</v>
      </c>
      <c r="AX1344" s="13" t="s">
        <v>73</v>
      </c>
      <c r="AY1344" s="190" t="s">
        <v>239</v>
      </c>
    </row>
    <row r="1345" s="14" customFormat="1">
      <c r="A1345" s="14"/>
      <c r="B1345" s="196"/>
      <c r="C1345" s="14"/>
      <c r="D1345" s="189" t="s">
        <v>248</v>
      </c>
      <c r="E1345" s="197" t="s">
        <v>3</v>
      </c>
      <c r="F1345" s="198" t="s">
        <v>1769</v>
      </c>
      <c r="G1345" s="14"/>
      <c r="H1345" s="199">
        <v>194.91999999999999</v>
      </c>
      <c r="I1345" s="200"/>
      <c r="J1345" s="14"/>
      <c r="K1345" s="14"/>
      <c r="L1345" s="196"/>
      <c r="M1345" s="201"/>
      <c r="N1345" s="202"/>
      <c r="O1345" s="202"/>
      <c r="P1345" s="202"/>
      <c r="Q1345" s="202"/>
      <c r="R1345" s="202"/>
      <c r="S1345" s="202"/>
      <c r="T1345" s="203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197" t="s">
        <v>248</v>
      </c>
      <c r="AU1345" s="197" t="s">
        <v>86</v>
      </c>
      <c r="AV1345" s="14" t="s">
        <v>86</v>
      </c>
      <c r="AW1345" s="14" t="s">
        <v>33</v>
      </c>
      <c r="AX1345" s="14" t="s">
        <v>73</v>
      </c>
      <c r="AY1345" s="197" t="s">
        <v>239</v>
      </c>
    </row>
    <row r="1346" s="13" customFormat="1">
      <c r="A1346" s="13"/>
      <c r="B1346" s="188"/>
      <c r="C1346" s="13"/>
      <c r="D1346" s="189" t="s">
        <v>248</v>
      </c>
      <c r="E1346" s="190" t="s">
        <v>3</v>
      </c>
      <c r="F1346" s="191" t="s">
        <v>1770</v>
      </c>
      <c r="G1346" s="13"/>
      <c r="H1346" s="190" t="s">
        <v>3</v>
      </c>
      <c r="I1346" s="192"/>
      <c r="J1346" s="13"/>
      <c r="K1346" s="13"/>
      <c r="L1346" s="188"/>
      <c r="M1346" s="193"/>
      <c r="N1346" s="194"/>
      <c r="O1346" s="194"/>
      <c r="P1346" s="194"/>
      <c r="Q1346" s="194"/>
      <c r="R1346" s="194"/>
      <c r="S1346" s="194"/>
      <c r="T1346" s="195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190" t="s">
        <v>248</v>
      </c>
      <c r="AU1346" s="190" t="s">
        <v>86</v>
      </c>
      <c r="AV1346" s="13" t="s">
        <v>80</v>
      </c>
      <c r="AW1346" s="13" t="s">
        <v>33</v>
      </c>
      <c r="AX1346" s="13" t="s">
        <v>73</v>
      </c>
      <c r="AY1346" s="190" t="s">
        <v>239</v>
      </c>
    </row>
    <row r="1347" s="14" customFormat="1">
      <c r="A1347" s="14"/>
      <c r="B1347" s="196"/>
      <c r="C1347" s="14"/>
      <c r="D1347" s="189" t="s">
        <v>248</v>
      </c>
      <c r="E1347" s="197" t="s">
        <v>3</v>
      </c>
      <c r="F1347" s="198" t="s">
        <v>1771</v>
      </c>
      <c r="G1347" s="14"/>
      <c r="H1347" s="199">
        <v>18.620000000000001</v>
      </c>
      <c r="I1347" s="200"/>
      <c r="J1347" s="14"/>
      <c r="K1347" s="14"/>
      <c r="L1347" s="196"/>
      <c r="M1347" s="201"/>
      <c r="N1347" s="202"/>
      <c r="O1347" s="202"/>
      <c r="P1347" s="202"/>
      <c r="Q1347" s="202"/>
      <c r="R1347" s="202"/>
      <c r="S1347" s="202"/>
      <c r="T1347" s="203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197" t="s">
        <v>248</v>
      </c>
      <c r="AU1347" s="197" t="s">
        <v>86</v>
      </c>
      <c r="AV1347" s="14" t="s">
        <v>86</v>
      </c>
      <c r="AW1347" s="14" t="s">
        <v>33</v>
      </c>
      <c r="AX1347" s="14" t="s">
        <v>73</v>
      </c>
      <c r="AY1347" s="197" t="s">
        <v>239</v>
      </c>
    </row>
    <row r="1348" s="13" customFormat="1">
      <c r="A1348" s="13"/>
      <c r="B1348" s="188"/>
      <c r="C1348" s="13"/>
      <c r="D1348" s="189" t="s">
        <v>248</v>
      </c>
      <c r="E1348" s="190" t="s">
        <v>3</v>
      </c>
      <c r="F1348" s="191" t="s">
        <v>1772</v>
      </c>
      <c r="G1348" s="13"/>
      <c r="H1348" s="190" t="s">
        <v>3</v>
      </c>
      <c r="I1348" s="192"/>
      <c r="J1348" s="13"/>
      <c r="K1348" s="13"/>
      <c r="L1348" s="188"/>
      <c r="M1348" s="193"/>
      <c r="N1348" s="194"/>
      <c r="O1348" s="194"/>
      <c r="P1348" s="194"/>
      <c r="Q1348" s="194"/>
      <c r="R1348" s="194"/>
      <c r="S1348" s="194"/>
      <c r="T1348" s="195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190" t="s">
        <v>248</v>
      </c>
      <c r="AU1348" s="190" t="s">
        <v>86</v>
      </c>
      <c r="AV1348" s="13" t="s">
        <v>80</v>
      </c>
      <c r="AW1348" s="13" t="s">
        <v>33</v>
      </c>
      <c r="AX1348" s="13" t="s">
        <v>73</v>
      </c>
      <c r="AY1348" s="190" t="s">
        <v>239</v>
      </c>
    </row>
    <row r="1349" s="14" customFormat="1">
      <c r="A1349" s="14"/>
      <c r="B1349" s="196"/>
      <c r="C1349" s="14"/>
      <c r="D1349" s="189" t="s">
        <v>248</v>
      </c>
      <c r="E1349" s="197" t="s">
        <v>3</v>
      </c>
      <c r="F1349" s="198" t="s">
        <v>1773</v>
      </c>
      <c r="G1349" s="14"/>
      <c r="H1349" s="199">
        <v>2.98</v>
      </c>
      <c r="I1349" s="200"/>
      <c r="J1349" s="14"/>
      <c r="K1349" s="14"/>
      <c r="L1349" s="196"/>
      <c r="M1349" s="201"/>
      <c r="N1349" s="202"/>
      <c r="O1349" s="202"/>
      <c r="P1349" s="202"/>
      <c r="Q1349" s="202"/>
      <c r="R1349" s="202"/>
      <c r="S1349" s="202"/>
      <c r="T1349" s="203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197" t="s">
        <v>248</v>
      </c>
      <c r="AU1349" s="197" t="s">
        <v>86</v>
      </c>
      <c r="AV1349" s="14" t="s">
        <v>86</v>
      </c>
      <c r="AW1349" s="14" t="s">
        <v>33</v>
      </c>
      <c r="AX1349" s="14" t="s">
        <v>73</v>
      </c>
      <c r="AY1349" s="197" t="s">
        <v>239</v>
      </c>
    </row>
    <row r="1350" s="13" customFormat="1">
      <c r="A1350" s="13"/>
      <c r="B1350" s="188"/>
      <c r="C1350" s="13"/>
      <c r="D1350" s="189" t="s">
        <v>248</v>
      </c>
      <c r="E1350" s="190" t="s">
        <v>3</v>
      </c>
      <c r="F1350" s="191" t="s">
        <v>1774</v>
      </c>
      <c r="G1350" s="13"/>
      <c r="H1350" s="190" t="s">
        <v>3</v>
      </c>
      <c r="I1350" s="192"/>
      <c r="J1350" s="13"/>
      <c r="K1350" s="13"/>
      <c r="L1350" s="188"/>
      <c r="M1350" s="193"/>
      <c r="N1350" s="194"/>
      <c r="O1350" s="194"/>
      <c r="P1350" s="194"/>
      <c r="Q1350" s="194"/>
      <c r="R1350" s="194"/>
      <c r="S1350" s="194"/>
      <c r="T1350" s="195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190" t="s">
        <v>248</v>
      </c>
      <c r="AU1350" s="190" t="s">
        <v>86</v>
      </c>
      <c r="AV1350" s="13" t="s">
        <v>80</v>
      </c>
      <c r="AW1350" s="13" t="s">
        <v>33</v>
      </c>
      <c r="AX1350" s="13" t="s">
        <v>73</v>
      </c>
      <c r="AY1350" s="190" t="s">
        <v>239</v>
      </c>
    </row>
    <row r="1351" s="14" customFormat="1">
      <c r="A1351" s="14"/>
      <c r="B1351" s="196"/>
      <c r="C1351" s="14"/>
      <c r="D1351" s="189" t="s">
        <v>248</v>
      </c>
      <c r="E1351" s="197" t="s">
        <v>3</v>
      </c>
      <c r="F1351" s="198" t="s">
        <v>1775</v>
      </c>
      <c r="G1351" s="14"/>
      <c r="H1351" s="199">
        <v>21.48</v>
      </c>
      <c r="I1351" s="200"/>
      <c r="J1351" s="14"/>
      <c r="K1351" s="14"/>
      <c r="L1351" s="196"/>
      <c r="M1351" s="201"/>
      <c r="N1351" s="202"/>
      <c r="O1351" s="202"/>
      <c r="P1351" s="202"/>
      <c r="Q1351" s="202"/>
      <c r="R1351" s="202"/>
      <c r="S1351" s="202"/>
      <c r="T1351" s="203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197" t="s">
        <v>248</v>
      </c>
      <c r="AU1351" s="197" t="s">
        <v>86</v>
      </c>
      <c r="AV1351" s="14" t="s">
        <v>86</v>
      </c>
      <c r="AW1351" s="14" t="s">
        <v>33</v>
      </c>
      <c r="AX1351" s="14" t="s">
        <v>73</v>
      </c>
      <c r="AY1351" s="197" t="s">
        <v>239</v>
      </c>
    </row>
    <row r="1352" s="13" customFormat="1">
      <c r="A1352" s="13"/>
      <c r="B1352" s="188"/>
      <c r="C1352" s="13"/>
      <c r="D1352" s="189" t="s">
        <v>248</v>
      </c>
      <c r="E1352" s="190" t="s">
        <v>3</v>
      </c>
      <c r="F1352" s="191" t="s">
        <v>1776</v>
      </c>
      <c r="G1352" s="13"/>
      <c r="H1352" s="190" t="s">
        <v>3</v>
      </c>
      <c r="I1352" s="192"/>
      <c r="J1352" s="13"/>
      <c r="K1352" s="13"/>
      <c r="L1352" s="188"/>
      <c r="M1352" s="193"/>
      <c r="N1352" s="194"/>
      <c r="O1352" s="194"/>
      <c r="P1352" s="194"/>
      <c r="Q1352" s="194"/>
      <c r="R1352" s="194"/>
      <c r="S1352" s="194"/>
      <c r="T1352" s="195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190" t="s">
        <v>248</v>
      </c>
      <c r="AU1352" s="190" t="s">
        <v>86</v>
      </c>
      <c r="AV1352" s="13" t="s">
        <v>80</v>
      </c>
      <c r="AW1352" s="13" t="s">
        <v>33</v>
      </c>
      <c r="AX1352" s="13" t="s">
        <v>73</v>
      </c>
      <c r="AY1352" s="190" t="s">
        <v>239</v>
      </c>
    </row>
    <row r="1353" s="14" customFormat="1">
      <c r="A1353" s="14"/>
      <c r="B1353" s="196"/>
      <c r="C1353" s="14"/>
      <c r="D1353" s="189" t="s">
        <v>248</v>
      </c>
      <c r="E1353" s="197" t="s">
        <v>3</v>
      </c>
      <c r="F1353" s="198" t="s">
        <v>1777</v>
      </c>
      <c r="G1353" s="14"/>
      <c r="H1353" s="199">
        <v>1.55</v>
      </c>
      <c r="I1353" s="200"/>
      <c r="J1353" s="14"/>
      <c r="K1353" s="14"/>
      <c r="L1353" s="196"/>
      <c r="M1353" s="201"/>
      <c r="N1353" s="202"/>
      <c r="O1353" s="202"/>
      <c r="P1353" s="202"/>
      <c r="Q1353" s="202"/>
      <c r="R1353" s="202"/>
      <c r="S1353" s="202"/>
      <c r="T1353" s="203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197" t="s">
        <v>248</v>
      </c>
      <c r="AU1353" s="197" t="s">
        <v>86</v>
      </c>
      <c r="AV1353" s="14" t="s">
        <v>86</v>
      </c>
      <c r="AW1353" s="14" t="s">
        <v>33</v>
      </c>
      <c r="AX1353" s="14" t="s">
        <v>73</v>
      </c>
      <c r="AY1353" s="197" t="s">
        <v>239</v>
      </c>
    </row>
    <row r="1354" s="15" customFormat="1">
      <c r="A1354" s="15"/>
      <c r="B1354" s="204"/>
      <c r="C1354" s="15"/>
      <c r="D1354" s="189" t="s">
        <v>248</v>
      </c>
      <c r="E1354" s="205" t="s">
        <v>3</v>
      </c>
      <c r="F1354" s="206" t="s">
        <v>251</v>
      </c>
      <c r="G1354" s="15"/>
      <c r="H1354" s="207">
        <v>239.55000000000001</v>
      </c>
      <c r="I1354" s="208"/>
      <c r="J1354" s="15"/>
      <c r="K1354" s="15"/>
      <c r="L1354" s="204"/>
      <c r="M1354" s="209"/>
      <c r="N1354" s="210"/>
      <c r="O1354" s="210"/>
      <c r="P1354" s="210"/>
      <c r="Q1354" s="210"/>
      <c r="R1354" s="210"/>
      <c r="S1354" s="210"/>
      <c r="T1354" s="211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T1354" s="205" t="s">
        <v>248</v>
      </c>
      <c r="AU1354" s="205" t="s">
        <v>86</v>
      </c>
      <c r="AV1354" s="15" t="s">
        <v>246</v>
      </c>
      <c r="AW1354" s="15" t="s">
        <v>33</v>
      </c>
      <c r="AX1354" s="15" t="s">
        <v>80</v>
      </c>
      <c r="AY1354" s="205" t="s">
        <v>239</v>
      </c>
    </row>
    <row r="1355" s="2" customFormat="1">
      <c r="A1355" s="39"/>
      <c r="B1355" s="174"/>
      <c r="C1355" s="175" t="s">
        <v>1778</v>
      </c>
      <c r="D1355" s="175" t="s">
        <v>241</v>
      </c>
      <c r="E1355" s="176" t="s">
        <v>1779</v>
      </c>
      <c r="F1355" s="177" t="s">
        <v>1780</v>
      </c>
      <c r="G1355" s="178" t="s">
        <v>326</v>
      </c>
      <c r="H1355" s="179">
        <v>159.84</v>
      </c>
      <c r="I1355" s="180"/>
      <c r="J1355" s="181">
        <f>ROUND(I1355*H1355,2)</f>
        <v>0</v>
      </c>
      <c r="K1355" s="177" t="s">
        <v>245</v>
      </c>
      <c r="L1355" s="40"/>
      <c r="M1355" s="182" t="s">
        <v>3</v>
      </c>
      <c r="N1355" s="183" t="s">
        <v>45</v>
      </c>
      <c r="O1355" s="73"/>
      <c r="P1355" s="184">
        <f>O1355*H1355</f>
        <v>0</v>
      </c>
      <c r="Q1355" s="184">
        <v>0.0015100000000000001</v>
      </c>
      <c r="R1355" s="184">
        <f>Q1355*H1355</f>
        <v>0.2413584</v>
      </c>
      <c r="S1355" s="184">
        <v>0</v>
      </c>
      <c r="T1355" s="185">
        <f>S1355*H1355</f>
        <v>0</v>
      </c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R1355" s="186" t="s">
        <v>377</v>
      </c>
      <c r="AT1355" s="186" t="s">
        <v>241</v>
      </c>
      <c r="AU1355" s="186" t="s">
        <v>86</v>
      </c>
      <c r="AY1355" s="20" t="s">
        <v>239</v>
      </c>
      <c r="BE1355" s="187">
        <f>IF(N1355="základní",J1355,0)</f>
        <v>0</v>
      </c>
      <c r="BF1355" s="187">
        <f>IF(N1355="snížená",J1355,0)</f>
        <v>0</v>
      </c>
      <c r="BG1355" s="187">
        <f>IF(N1355="zákl. přenesená",J1355,0)</f>
        <v>0</v>
      </c>
      <c r="BH1355" s="187">
        <f>IF(N1355="sníž. přenesená",J1355,0)</f>
        <v>0</v>
      </c>
      <c r="BI1355" s="187">
        <f>IF(N1355="nulová",J1355,0)</f>
        <v>0</v>
      </c>
      <c r="BJ1355" s="20" t="s">
        <v>86</v>
      </c>
      <c r="BK1355" s="187">
        <f>ROUND(I1355*H1355,2)</f>
        <v>0</v>
      </c>
      <c r="BL1355" s="20" t="s">
        <v>377</v>
      </c>
      <c r="BM1355" s="186" t="s">
        <v>1781</v>
      </c>
    </row>
    <row r="1356" s="14" customFormat="1">
      <c r="A1356" s="14"/>
      <c r="B1356" s="196"/>
      <c r="C1356" s="14"/>
      <c r="D1356" s="189" t="s">
        <v>248</v>
      </c>
      <c r="E1356" s="197" t="s">
        <v>3</v>
      </c>
      <c r="F1356" s="198" t="s">
        <v>1782</v>
      </c>
      <c r="G1356" s="14"/>
      <c r="H1356" s="199">
        <v>0.95999999999999996</v>
      </c>
      <c r="I1356" s="200"/>
      <c r="J1356" s="14"/>
      <c r="K1356" s="14"/>
      <c r="L1356" s="196"/>
      <c r="M1356" s="201"/>
      <c r="N1356" s="202"/>
      <c r="O1356" s="202"/>
      <c r="P1356" s="202"/>
      <c r="Q1356" s="202"/>
      <c r="R1356" s="202"/>
      <c r="S1356" s="202"/>
      <c r="T1356" s="203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197" t="s">
        <v>248</v>
      </c>
      <c r="AU1356" s="197" t="s">
        <v>86</v>
      </c>
      <c r="AV1356" s="14" t="s">
        <v>86</v>
      </c>
      <c r="AW1356" s="14" t="s">
        <v>33</v>
      </c>
      <c r="AX1356" s="14" t="s">
        <v>73</v>
      </c>
      <c r="AY1356" s="197" t="s">
        <v>239</v>
      </c>
    </row>
    <row r="1357" s="14" customFormat="1">
      <c r="A1357" s="14"/>
      <c r="B1357" s="196"/>
      <c r="C1357" s="14"/>
      <c r="D1357" s="189" t="s">
        <v>248</v>
      </c>
      <c r="E1357" s="197" t="s">
        <v>3</v>
      </c>
      <c r="F1357" s="198" t="s">
        <v>1783</v>
      </c>
      <c r="G1357" s="14"/>
      <c r="H1357" s="199">
        <v>3.9199999999999999</v>
      </c>
      <c r="I1357" s="200"/>
      <c r="J1357" s="14"/>
      <c r="K1357" s="14"/>
      <c r="L1357" s="196"/>
      <c r="M1357" s="201"/>
      <c r="N1357" s="202"/>
      <c r="O1357" s="202"/>
      <c r="P1357" s="202"/>
      <c r="Q1357" s="202"/>
      <c r="R1357" s="202"/>
      <c r="S1357" s="202"/>
      <c r="T1357" s="203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197" t="s">
        <v>248</v>
      </c>
      <c r="AU1357" s="197" t="s">
        <v>86</v>
      </c>
      <c r="AV1357" s="14" t="s">
        <v>86</v>
      </c>
      <c r="AW1357" s="14" t="s">
        <v>33</v>
      </c>
      <c r="AX1357" s="14" t="s">
        <v>73</v>
      </c>
      <c r="AY1357" s="197" t="s">
        <v>239</v>
      </c>
    </row>
    <row r="1358" s="14" customFormat="1">
      <c r="A1358" s="14"/>
      <c r="B1358" s="196"/>
      <c r="C1358" s="14"/>
      <c r="D1358" s="189" t="s">
        <v>248</v>
      </c>
      <c r="E1358" s="197" t="s">
        <v>3</v>
      </c>
      <c r="F1358" s="198" t="s">
        <v>1784</v>
      </c>
      <c r="G1358" s="14"/>
      <c r="H1358" s="199">
        <v>7.8399999999999999</v>
      </c>
      <c r="I1358" s="200"/>
      <c r="J1358" s="14"/>
      <c r="K1358" s="14"/>
      <c r="L1358" s="196"/>
      <c r="M1358" s="201"/>
      <c r="N1358" s="202"/>
      <c r="O1358" s="202"/>
      <c r="P1358" s="202"/>
      <c r="Q1358" s="202"/>
      <c r="R1358" s="202"/>
      <c r="S1358" s="202"/>
      <c r="T1358" s="203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197" t="s">
        <v>248</v>
      </c>
      <c r="AU1358" s="197" t="s">
        <v>86</v>
      </c>
      <c r="AV1358" s="14" t="s">
        <v>86</v>
      </c>
      <c r="AW1358" s="14" t="s">
        <v>33</v>
      </c>
      <c r="AX1358" s="14" t="s">
        <v>73</v>
      </c>
      <c r="AY1358" s="197" t="s">
        <v>239</v>
      </c>
    </row>
    <row r="1359" s="14" customFormat="1">
      <c r="A1359" s="14"/>
      <c r="B1359" s="196"/>
      <c r="C1359" s="14"/>
      <c r="D1359" s="189" t="s">
        <v>248</v>
      </c>
      <c r="E1359" s="197" t="s">
        <v>3</v>
      </c>
      <c r="F1359" s="198" t="s">
        <v>1785</v>
      </c>
      <c r="G1359" s="14"/>
      <c r="H1359" s="199">
        <v>19.600000000000001</v>
      </c>
      <c r="I1359" s="200"/>
      <c r="J1359" s="14"/>
      <c r="K1359" s="14"/>
      <c r="L1359" s="196"/>
      <c r="M1359" s="201"/>
      <c r="N1359" s="202"/>
      <c r="O1359" s="202"/>
      <c r="P1359" s="202"/>
      <c r="Q1359" s="202"/>
      <c r="R1359" s="202"/>
      <c r="S1359" s="202"/>
      <c r="T1359" s="203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197" t="s">
        <v>248</v>
      </c>
      <c r="AU1359" s="197" t="s">
        <v>86</v>
      </c>
      <c r="AV1359" s="14" t="s">
        <v>86</v>
      </c>
      <c r="AW1359" s="14" t="s">
        <v>33</v>
      </c>
      <c r="AX1359" s="14" t="s">
        <v>73</v>
      </c>
      <c r="AY1359" s="197" t="s">
        <v>239</v>
      </c>
    </row>
    <row r="1360" s="14" customFormat="1">
      <c r="A1360" s="14"/>
      <c r="B1360" s="196"/>
      <c r="C1360" s="14"/>
      <c r="D1360" s="189" t="s">
        <v>248</v>
      </c>
      <c r="E1360" s="197" t="s">
        <v>3</v>
      </c>
      <c r="F1360" s="198" t="s">
        <v>1786</v>
      </c>
      <c r="G1360" s="14"/>
      <c r="H1360" s="199">
        <v>7.8399999999999999</v>
      </c>
      <c r="I1360" s="200"/>
      <c r="J1360" s="14"/>
      <c r="K1360" s="14"/>
      <c r="L1360" s="196"/>
      <c r="M1360" s="201"/>
      <c r="N1360" s="202"/>
      <c r="O1360" s="202"/>
      <c r="P1360" s="202"/>
      <c r="Q1360" s="202"/>
      <c r="R1360" s="202"/>
      <c r="S1360" s="202"/>
      <c r="T1360" s="203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197" t="s">
        <v>248</v>
      </c>
      <c r="AU1360" s="197" t="s">
        <v>86</v>
      </c>
      <c r="AV1360" s="14" t="s">
        <v>86</v>
      </c>
      <c r="AW1360" s="14" t="s">
        <v>33</v>
      </c>
      <c r="AX1360" s="14" t="s">
        <v>73</v>
      </c>
      <c r="AY1360" s="197" t="s">
        <v>239</v>
      </c>
    </row>
    <row r="1361" s="14" customFormat="1">
      <c r="A1361" s="14"/>
      <c r="B1361" s="196"/>
      <c r="C1361" s="14"/>
      <c r="D1361" s="189" t="s">
        <v>248</v>
      </c>
      <c r="E1361" s="197" t="s">
        <v>3</v>
      </c>
      <c r="F1361" s="198" t="s">
        <v>1787</v>
      </c>
      <c r="G1361" s="14"/>
      <c r="H1361" s="199">
        <v>13.720000000000001</v>
      </c>
      <c r="I1361" s="200"/>
      <c r="J1361" s="14"/>
      <c r="K1361" s="14"/>
      <c r="L1361" s="196"/>
      <c r="M1361" s="201"/>
      <c r="N1361" s="202"/>
      <c r="O1361" s="202"/>
      <c r="P1361" s="202"/>
      <c r="Q1361" s="202"/>
      <c r="R1361" s="202"/>
      <c r="S1361" s="202"/>
      <c r="T1361" s="203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197" t="s">
        <v>248</v>
      </c>
      <c r="AU1361" s="197" t="s">
        <v>86</v>
      </c>
      <c r="AV1361" s="14" t="s">
        <v>86</v>
      </c>
      <c r="AW1361" s="14" t="s">
        <v>33</v>
      </c>
      <c r="AX1361" s="14" t="s">
        <v>73</v>
      </c>
      <c r="AY1361" s="197" t="s">
        <v>239</v>
      </c>
    </row>
    <row r="1362" s="14" customFormat="1">
      <c r="A1362" s="14"/>
      <c r="B1362" s="196"/>
      <c r="C1362" s="14"/>
      <c r="D1362" s="189" t="s">
        <v>248</v>
      </c>
      <c r="E1362" s="197" t="s">
        <v>3</v>
      </c>
      <c r="F1362" s="198" t="s">
        <v>1788</v>
      </c>
      <c r="G1362" s="14"/>
      <c r="H1362" s="199">
        <v>3.9199999999999999</v>
      </c>
      <c r="I1362" s="200"/>
      <c r="J1362" s="14"/>
      <c r="K1362" s="14"/>
      <c r="L1362" s="196"/>
      <c r="M1362" s="201"/>
      <c r="N1362" s="202"/>
      <c r="O1362" s="202"/>
      <c r="P1362" s="202"/>
      <c r="Q1362" s="202"/>
      <c r="R1362" s="202"/>
      <c r="S1362" s="202"/>
      <c r="T1362" s="203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197" t="s">
        <v>248</v>
      </c>
      <c r="AU1362" s="197" t="s">
        <v>86</v>
      </c>
      <c r="AV1362" s="14" t="s">
        <v>86</v>
      </c>
      <c r="AW1362" s="14" t="s">
        <v>33</v>
      </c>
      <c r="AX1362" s="14" t="s">
        <v>73</v>
      </c>
      <c r="AY1362" s="197" t="s">
        <v>239</v>
      </c>
    </row>
    <row r="1363" s="14" customFormat="1">
      <c r="A1363" s="14"/>
      <c r="B1363" s="196"/>
      <c r="C1363" s="14"/>
      <c r="D1363" s="189" t="s">
        <v>248</v>
      </c>
      <c r="E1363" s="197" t="s">
        <v>3</v>
      </c>
      <c r="F1363" s="198" t="s">
        <v>1789</v>
      </c>
      <c r="G1363" s="14"/>
      <c r="H1363" s="199">
        <v>7.7599999999999998</v>
      </c>
      <c r="I1363" s="200"/>
      <c r="J1363" s="14"/>
      <c r="K1363" s="14"/>
      <c r="L1363" s="196"/>
      <c r="M1363" s="201"/>
      <c r="N1363" s="202"/>
      <c r="O1363" s="202"/>
      <c r="P1363" s="202"/>
      <c r="Q1363" s="202"/>
      <c r="R1363" s="202"/>
      <c r="S1363" s="202"/>
      <c r="T1363" s="203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197" t="s">
        <v>248</v>
      </c>
      <c r="AU1363" s="197" t="s">
        <v>86</v>
      </c>
      <c r="AV1363" s="14" t="s">
        <v>86</v>
      </c>
      <c r="AW1363" s="14" t="s">
        <v>33</v>
      </c>
      <c r="AX1363" s="14" t="s">
        <v>73</v>
      </c>
      <c r="AY1363" s="197" t="s">
        <v>239</v>
      </c>
    </row>
    <row r="1364" s="14" customFormat="1">
      <c r="A1364" s="14"/>
      <c r="B1364" s="196"/>
      <c r="C1364" s="14"/>
      <c r="D1364" s="189" t="s">
        <v>248</v>
      </c>
      <c r="E1364" s="197" t="s">
        <v>3</v>
      </c>
      <c r="F1364" s="198" t="s">
        <v>1790</v>
      </c>
      <c r="G1364" s="14"/>
      <c r="H1364" s="199">
        <v>3.8799999999999999</v>
      </c>
      <c r="I1364" s="200"/>
      <c r="J1364" s="14"/>
      <c r="K1364" s="14"/>
      <c r="L1364" s="196"/>
      <c r="M1364" s="201"/>
      <c r="N1364" s="202"/>
      <c r="O1364" s="202"/>
      <c r="P1364" s="202"/>
      <c r="Q1364" s="202"/>
      <c r="R1364" s="202"/>
      <c r="S1364" s="202"/>
      <c r="T1364" s="203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197" t="s">
        <v>248</v>
      </c>
      <c r="AU1364" s="197" t="s">
        <v>86</v>
      </c>
      <c r="AV1364" s="14" t="s">
        <v>86</v>
      </c>
      <c r="AW1364" s="14" t="s">
        <v>33</v>
      </c>
      <c r="AX1364" s="14" t="s">
        <v>73</v>
      </c>
      <c r="AY1364" s="197" t="s">
        <v>239</v>
      </c>
    </row>
    <row r="1365" s="14" customFormat="1">
      <c r="A1365" s="14"/>
      <c r="B1365" s="196"/>
      <c r="C1365" s="14"/>
      <c r="D1365" s="189" t="s">
        <v>248</v>
      </c>
      <c r="E1365" s="197" t="s">
        <v>3</v>
      </c>
      <c r="F1365" s="198" t="s">
        <v>1791</v>
      </c>
      <c r="G1365" s="14"/>
      <c r="H1365" s="199">
        <v>30.859999999999999</v>
      </c>
      <c r="I1365" s="200"/>
      <c r="J1365" s="14"/>
      <c r="K1365" s="14"/>
      <c r="L1365" s="196"/>
      <c r="M1365" s="201"/>
      <c r="N1365" s="202"/>
      <c r="O1365" s="202"/>
      <c r="P1365" s="202"/>
      <c r="Q1365" s="202"/>
      <c r="R1365" s="202"/>
      <c r="S1365" s="202"/>
      <c r="T1365" s="203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197" t="s">
        <v>248</v>
      </c>
      <c r="AU1365" s="197" t="s">
        <v>86</v>
      </c>
      <c r="AV1365" s="14" t="s">
        <v>86</v>
      </c>
      <c r="AW1365" s="14" t="s">
        <v>33</v>
      </c>
      <c r="AX1365" s="14" t="s">
        <v>73</v>
      </c>
      <c r="AY1365" s="197" t="s">
        <v>239</v>
      </c>
    </row>
    <row r="1366" s="14" customFormat="1">
      <c r="A1366" s="14"/>
      <c r="B1366" s="196"/>
      <c r="C1366" s="14"/>
      <c r="D1366" s="189" t="s">
        <v>248</v>
      </c>
      <c r="E1366" s="197" t="s">
        <v>3</v>
      </c>
      <c r="F1366" s="198" t="s">
        <v>1792</v>
      </c>
      <c r="G1366" s="14"/>
      <c r="H1366" s="199">
        <v>2.04</v>
      </c>
      <c r="I1366" s="200"/>
      <c r="J1366" s="14"/>
      <c r="K1366" s="14"/>
      <c r="L1366" s="196"/>
      <c r="M1366" s="201"/>
      <c r="N1366" s="202"/>
      <c r="O1366" s="202"/>
      <c r="P1366" s="202"/>
      <c r="Q1366" s="202"/>
      <c r="R1366" s="202"/>
      <c r="S1366" s="202"/>
      <c r="T1366" s="203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197" t="s">
        <v>248</v>
      </c>
      <c r="AU1366" s="197" t="s">
        <v>86</v>
      </c>
      <c r="AV1366" s="14" t="s">
        <v>86</v>
      </c>
      <c r="AW1366" s="14" t="s">
        <v>33</v>
      </c>
      <c r="AX1366" s="14" t="s">
        <v>73</v>
      </c>
      <c r="AY1366" s="197" t="s">
        <v>239</v>
      </c>
    </row>
    <row r="1367" s="14" customFormat="1">
      <c r="A1367" s="14"/>
      <c r="B1367" s="196"/>
      <c r="C1367" s="14"/>
      <c r="D1367" s="189" t="s">
        <v>248</v>
      </c>
      <c r="E1367" s="197" t="s">
        <v>3</v>
      </c>
      <c r="F1367" s="198" t="s">
        <v>1793</v>
      </c>
      <c r="G1367" s="14"/>
      <c r="H1367" s="199">
        <v>0.95999999999999996</v>
      </c>
      <c r="I1367" s="200"/>
      <c r="J1367" s="14"/>
      <c r="K1367" s="14"/>
      <c r="L1367" s="196"/>
      <c r="M1367" s="201"/>
      <c r="N1367" s="202"/>
      <c r="O1367" s="202"/>
      <c r="P1367" s="202"/>
      <c r="Q1367" s="202"/>
      <c r="R1367" s="202"/>
      <c r="S1367" s="202"/>
      <c r="T1367" s="203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197" t="s">
        <v>248</v>
      </c>
      <c r="AU1367" s="197" t="s">
        <v>86</v>
      </c>
      <c r="AV1367" s="14" t="s">
        <v>86</v>
      </c>
      <c r="AW1367" s="14" t="s">
        <v>33</v>
      </c>
      <c r="AX1367" s="14" t="s">
        <v>73</v>
      </c>
      <c r="AY1367" s="197" t="s">
        <v>239</v>
      </c>
    </row>
    <row r="1368" s="14" customFormat="1">
      <c r="A1368" s="14"/>
      <c r="B1368" s="196"/>
      <c r="C1368" s="14"/>
      <c r="D1368" s="189" t="s">
        <v>248</v>
      </c>
      <c r="E1368" s="197" t="s">
        <v>3</v>
      </c>
      <c r="F1368" s="198" t="s">
        <v>1794</v>
      </c>
      <c r="G1368" s="14"/>
      <c r="H1368" s="199">
        <v>11.640000000000001</v>
      </c>
      <c r="I1368" s="200"/>
      <c r="J1368" s="14"/>
      <c r="K1368" s="14"/>
      <c r="L1368" s="196"/>
      <c r="M1368" s="201"/>
      <c r="N1368" s="202"/>
      <c r="O1368" s="202"/>
      <c r="P1368" s="202"/>
      <c r="Q1368" s="202"/>
      <c r="R1368" s="202"/>
      <c r="S1368" s="202"/>
      <c r="T1368" s="203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197" t="s">
        <v>248</v>
      </c>
      <c r="AU1368" s="197" t="s">
        <v>86</v>
      </c>
      <c r="AV1368" s="14" t="s">
        <v>86</v>
      </c>
      <c r="AW1368" s="14" t="s">
        <v>33</v>
      </c>
      <c r="AX1368" s="14" t="s">
        <v>73</v>
      </c>
      <c r="AY1368" s="197" t="s">
        <v>239</v>
      </c>
    </row>
    <row r="1369" s="14" customFormat="1">
      <c r="A1369" s="14"/>
      <c r="B1369" s="196"/>
      <c r="C1369" s="14"/>
      <c r="D1369" s="189" t="s">
        <v>248</v>
      </c>
      <c r="E1369" s="197" t="s">
        <v>3</v>
      </c>
      <c r="F1369" s="198" t="s">
        <v>1795</v>
      </c>
      <c r="G1369" s="14"/>
      <c r="H1369" s="199">
        <v>5.8200000000000003</v>
      </c>
      <c r="I1369" s="200"/>
      <c r="J1369" s="14"/>
      <c r="K1369" s="14"/>
      <c r="L1369" s="196"/>
      <c r="M1369" s="201"/>
      <c r="N1369" s="202"/>
      <c r="O1369" s="202"/>
      <c r="P1369" s="202"/>
      <c r="Q1369" s="202"/>
      <c r="R1369" s="202"/>
      <c r="S1369" s="202"/>
      <c r="T1369" s="203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197" t="s">
        <v>248</v>
      </c>
      <c r="AU1369" s="197" t="s">
        <v>86</v>
      </c>
      <c r="AV1369" s="14" t="s">
        <v>86</v>
      </c>
      <c r="AW1369" s="14" t="s">
        <v>33</v>
      </c>
      <c r="AX1369" s="14" t="s">
        <v>73</v>
      </c>
      <c r="AY1369" s="197" t="s">
        <v>239</v>
      </c>
    </row>
    <row r="1370" s="14" customFormat="1">
      <c r="A1370" s="14"/>
      <c r="B1370" s="196"/>
      <c r="C1370" s="14"/>
      <c r="D1370" s="189" t="s">
        <v>248</v>
      </c>
      <c r="E1370" s="197" t="s">
        <v>3</v>
      </c>
      <c r="F1370" s="198" t="s">
        <v>1796</v>
      </c>
      <c r="G1370" s="14"/>
      <c r="H1370" s="199">
        <v>31.039999999999999</v>
      </c>
      <c r="I1370" s="200"/>
      <c r="J1370" s="14"/>
      <c r="K1370" s="14"/>
      <c r="L1370" s="196"/>
      <c r="M1370" s="201"/>
      <c r="N1370" s="202"/>
      <c r="O1370" s="202"/>
      <c r="P1370" s="202"/>
      <c r="Q1370" s="202"/>
      <c r="R1370" s="202"/>
      <c r="S1370" s="202"/>
      <c r="T1370" s="203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197" t="s">
        <v>248</v>
      </c>
      <c r="AU1370" s="197" t="s">
        <v>86</v>
      </c>
      <c r="AV1370" s="14" t="s">
        <v>86</v>
      </c>
      <c r="AW1370" s="14" t="s">
        <v>33</v>
      </c>
      <c r="AX1370" s="14" t="s">
        <v>73</v>
      </c>
      <c r="AY1370" s="197" t="s">
        <v>239</v>
      </c>
    </row>
    <row r="1371" s="14" customFormat="1">
      <c r="A1371" s="14"/>
      <c r="B1371" s="196"/>
      <c r="C1371" s="14"/>
      <c r="D1371" s="189" t="s">
        <v>248</v>
      </c>
      <c r="E1371" s="197" t="s">
        <v>3</v>
      </c>
      <c r="F1371" s="198" t="s">
        <v>1797</v>
      </c>
      <c r="G1371" s="14"/>
      <c r="H1371" s="199">
        <v>1.96</v>
      </c>
      <c r="I1371" s="200"/>
      <c r="J1371" s="14"/>
      <c r="K1371" s="14"/>
      <c r="L1371" s="196"/>
      <c r="M1371" s="201"/>
      <c r="N1371" s="202"/>
      <c r="O1371" s="202"/>
      <c r="P1371" s="202"/>
      <c r="Q1371" s="202"/>
      <c r="R1371" s="202"/>
      <c r="S1371" s="202"/>
      <c r="T1371" s="203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197" t="s">
        <v>248</v>
      </c>
      <c r="AU1371" s="197" t="s">
        <v>86</v>
      </c>
      <c r="AV1371" s="14" t="s">
        <v>86</v>
      </c>
      <c r="AW1371" s="14" t="s">
        <v>33</v>
      </c>
      <c r="AX1371" s="14" t="s">
        <v>73</v>
      </c>
      <c r="AY1371" s="197" t="s">
        <v>239</v>
      </c>
    </row>
    <row r="1372" s="14" customFormat="1">
      <c r="A1372" s="14"/>
      <c r="B1372" s="196"/>
      <c r="C1372" s="14"/>
      <c r="D1372" s="189" t="s">
        <v>248</v>
      </c>
      <c r="E1372" s="197" t="s">
        <v>3</v>
      </c>
      <c r="F1372" s="198" t="s">
        <v>1798</v>
      </c>
      <c r="G1372" s="14"/>
      <c r="H1372" s="199">
        <v>3.9199999999999999</v>
      </c>
      <c r="I1372" s="200"/>
      <c r="J1372" s="14"/>
      <c r="K1372" s="14"/>
      <c r="L1372" s="196"/>
      <c r="M1372" s="201"/>
      <c r="N1372" s="202"/>
      <c r="O1372" s="202"/>
      <c r="P1372" s="202"/>
      <c r="Q1372" s="202"/>
      <c r="R1372" s="202"/>
      <c r="S1372" s="202"/>
      <c r="T1372" s="203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197" t="s">
        <v>248</v>
      </c>
      <c r="AU1372" s="197" t="s">
        <v>86</v>
      </c>
      <c r="AV1372" s="14" t="s">
        <v>86</v>
      </c>
      <c r="AW1372" s="14" t="s">
        <v>33</v>
      </c>
      <c r="AX1372" s="14" t="s">
        <v>73</v>
      </c>
      <c r="AY1372" s="197" t="s">
        <v>239</v>
      </c>
    </row>
    <row r="1373" s="14" customFormat="1">
      <c r="A1373" s="14"/>
      <c r="B1373" s="196"/>
      <c r="C1373" s="14"/>
      <c r="D1373" s="189" t="s">
        <v>248</v>
      </c>
      <c r="E1373" s="197" t="s">
        <v>3</v>
      </c>
      <c r="F1373" s="198" t="s">
        <v>1799</v>
      </c>
      <c r="G1373" s="14"/>
      <c r="H1373" s="199">
        <v>2.1600000000000001</v>
      </c>
      <c r="I1373" s="200"/>
      <c r="J1373" s="14"/>
      <c r="K1373" s="14"/>
      <c r="L1373" s="196"/>
      <c r="M1373" s="201"/>
      <c r="N1373" s="202"/>
      <c r="O1373" s="202"/>
      <c r="P1373" s="202"/>
      <c r="Q1373" s="202"/>
      <c r="R1373" s="202"/>
      <c r="S1373" s="202"/>
      <c r="T1373" s="203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197" t="s">
        <v>248</v>
      </c>
      <c r="AU1373" s="197" t="s">
        <v>86</v>
      </c>
      <c r="AV1373" s="14" t="s">
        <v>86</v>
      </c>
      <c r="AW1373" s="14" t="s">
        <v>33</v>
      </c>
      <c r="AX1373" s="14" t="s">
        <v>73</v>
      </c>
      <c r="AY1373" s="197" t="s">
        <v>239</v>
      </c>
    </row>
    <row r="1374" s="15" customFormat="1">
      <c r="A1374" s="15"/>
      <c r="B1374" s="204"/>
      <c r="C1374" s="15"/>
      <c r="D1374" s="189" t="s">
        <v>248</v>
      </c>
      <c r="E1374" s="205" t="s">
        <v>3</v>
      </c>
      <c r="F1374" s="206" t="s">
        <v>251</v>
      </c>
      <c r="G1374" s="15"/>
      <c r="H1374" s="207">
        <v>159.84</v>
      </c>
      <c r="I1374" s="208"/>
      <c r="J1374" s="15"/>
      <c r="K1374" s="15"/>
      <c r="L1374" s="204"/>
      <c r="M1374" s="209"/>
      <c r="N1374" s="210"/>
      <c r="O1374" s="210"/>
      <c r="P1374" s="210"/>
      <c r="Q1374" s="210"/>
      <c r="R1374" s="210"/>
      <c r="S1374" s="210"/>
      <c r="T1374" s="211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05" t="s">
        <v>248</v>
      </c>
      <c r="AU1374" s="205" t="s">
        <v>86</v>
      </c>
      <c r="AV1374" s="15" t="s">
        <v>246</v>
      </c>
      <c r="AW1374" s="15" t="s">
        <v>33</v>
      </c>
      <c r="AX1374" s="15" t="s">
        <v>80</v>
      </c>
      <c r="AY1374" s="205" t="s">
        <v>239</v>
      </c>
    </row>
    <row r="1375" s="2" customFormat="1">
      <c r="A1375" s="39"/>
      <c r="B1375" s="174"/>
      <c r="C1375" s="175" t="s">
        <v>1800</v>
      </c>
      <c r="D1375" s="175" t="s">
        <v>241</v>
      </c>
      <c r="E1375" s="176" t="s">
        <v>1801</v>
      </c>
      <c r="F1375" s="177" t="s">
        <v>1802</v>
      </c>
      <c r="G1375" s="178" t="s">
        <v>326</v>
      </c>
      <c r="H1375" s="179">
        <v>84.028000000000006</v>
      </c>
      <c r="I1375" s="180"/>
      <c r="J1375" s="181">
        <f>ROUND(I1375*H1375,2)</f>
        <v>0</v>
      </c>
      <c r="K1375" s="177" t="s">
        <v>460</v>
      </c>
      <c r="L1375" s="40"/>
      <c r="M1375" s="182" t="s">
        <v>3</v>
      </c>
      <c r="N1375" s="183" t="s">
        <v>45</v>
      </c>
      <c r="O1375" s="73"/>
      <c r="P1375" s="184">
        <f>O1375*H1375</f>
        <v>0</v>
      </c>
      <c r="Q1375" s="184">
        <v>0.0021800000000000001</v>
      </c>
      <c r="R1375" s="184">
        <f>Q1375*H1375</f>
        <v>0.18318104000000002</v>
      </c>
      <c r="S1375" s="184">
        <v>0</v>
      </c>
      <c r="T1375" s="185">
        <f>S1375*H1375</f>
        <v>0</v>
      </c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R1375" s="186" t="s">
        <v>377</v>
      </c>
      <c r="AT1375" s="186" t="s">
        <v>241</v>
      </c>
      <c r="AU1375" s="186" t="s">
        <v>86</v>
      </c>
      <c r="AY1375" s="20" t="s">
        <v>239</v>
      </c>
      <c r="BE1375" s="187">
        <f>IF(N1375="základní",J1375,0)</f>
        <v>0</v>
      </c>
      <c r="BF1375" s="187">
        <f>IF(N1375="snížená",J1375,0)</f>
        <v>0</v>
      </c>
      <c r="BG1375" s="187">
        <f>IF(N1375="zákl. přenesená",J1375,0)</f>
        <v>0</v>
      </c>
      <c r="BH1375" s="187">
        <f>IF(N1375="sníž. přenesená",J1375,0)</f>
        <v>0</v>
      </c>
      <c r="BI1375" s="187">
        <f>IF(N1375="nulová",J1375,0)</f>
        <v>0</v>
      </c>
      <c r="BJ1375" s="20" t="s">
        <v>86</v>
      </c>
      <c r="BK1375" s="187">
        <f>ROUND(I1375*H1375,2)</f>
        <v>0</v>
      </c>
      <c r="BL1375" s="20" t="s">
        <v>377</v>
      </c>
      <c r="BM1375" s="186" t="s">
        <v>1803</v>
      </c>
    </row>
    <row r="1376" s="13" customFormat="1">
      <c r="A1376" s="13"/>
      <c r="B1376" s="188"/>
      <c r="C1376" s="13"/>
      <c r="D1376" s="189" t="s">
        <v>248</v>
      </c>
      <c r="E1376" s="190" t="s">
        <v>3</v>
      </c>
      <c r="F1376" s="191" t="s">
        <v>1804</v>
      </c>
      <c r="G1376" s="13"/>
      <c r="H1376" s="190" t="s">
        <v>3</v>
      </c>
      <c r="I1376" s="192"/>
      <c r="J1376" s="13"/>
      <c r="K1376" s="13"/>
      <c r="L1376" s="188"/>
      <c r="M1376" s="193"/>
      <c r="N1376" s="194"/>
      <c r="O1376" s="194"/>
      <c r="P1376" s="194"/>
      <c r="Q1376" s="194"/>
      <c r="R1376" s="194"/>
      <c r="S1376" s="194"/>
      <c r="T1376" s="195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190" t="s">
        <v>248</v>
      </c>
      <c r="AU1376" s="190" t="s">
        <v>86</v>
      </c>
      <c r="AV1376" s="13" t="s">
        <v>80</v>
      </c>
      <c r="AW1376" s="13" t="s">
        <v>33</v>
      </c>
      <c r="AX1376" s="13" t="s">
        <v>73</v>
      </c>
      <c r="AY1376" s="190" t="s">
        <v>239</v>
      </c>
    </row>
    <row r="1377" s="14" customFormat="1">
      <c r="A1377" s="14"/>
      <c r="B1377" s="196"/>
      <c r="C1377" s="14"/>
      <c r="D1377" s="189" t="s">
        <v>248</v>
      </c>
      <c r="E1377" s="197" t="s">
        <v>3</v>
      </c>
      <c r="F1377" s="198" t="s">
        <v>1805</v>
      </c>
      <c r="G1377" s="14"/>
      <c r="H1377" s="199">
        <v>84.028000000000006</v>
      </c>
      <c r="I1377" s="200"/>
      <c r="J1377" s="14"/>
      <c r="K1377" s="14"/>
      <c r="L1377" s="196"/>
      <c r="M1377" s="201"/>
      <c r="N1377" s="202"/>
      <c r="O1377" s="202"/>
      <c r="P1377" s="202"/>
      <c r="Q1377" s="202"/>
      <c r="R1377" s="202"/>
      <c r="S1377" s="202"/>
      <c r="T1377" s="203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197" t="s">
        <v>248</v>
      </c>
      <c r="AU1377" s="197" t="s">
        <v>86</v>
      </c>
      <c r="AV1377" s="14" t="s">
        <v>86</v>
      </c>
      <c r="AW1377" s="14" t="s">
        <v>33</v>
      </c>
      <c r="AX1377" s="14" t="s">
        <v>73</v>
      </c>
      <c r="AY1377" s="197" t="s">
        <v>239</v>
      </c>
    </row>
    <row r="1378" s="15" customFormat="1">
      <c r="A1378" s="15"/>
      <c r="B1378" s="204"/>
      <c r="C1378" s="15"/>
      <c r="D1378" s="189" t="s">
        <v>248</v>
      </c>
      <c r="E1378" s="205" t="s">
        <v>3</v>
      </c>
      <c r="F1378" s="206" t="s">
        <v>251</v>
      </c>
      <c r="G1378" s="15"/>
      <c r="H1378" s="207">
        <v>84.028000000000006</v>
      </c>
      <c r="I1378" s="208"/>
      <c r="J1378" s="15"/>
      <c r="K1378" s="15"/>
      <c r="L1378" s="204"/>
      <c r="M1378" s="209"/>
      <c r="N1378" s="210"/>
      <c r="O1378" s="210"/>
      <c r="P1378" s="210"/>
      <c r="Q1378" s="210"/>
      <c r="R1378" s="210"/>
      <c r="S1378" s="210"/>
      <c r="T1378" s="211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05" t="s">
        <v>248</v>
      </c>
      <c r="AU1378" s="205" t="s">
        <v>86</v>
      </c>
      <c r="AV1378" s="15" t="s">
        <v>246</v>
      </c>
      <c r="AW1378" s="15" t="s">
        <v>33</v>
      </c>
      <c r="AX1378" s="15" t="s">
        <v>80</v>
      </c>
      <c r="AY1378" s="205" t="s">
        <v>239</v>
      </c>
    </row>
    <row r="1379" s="2" customFormat="1">
      <c r="A1379" s="39"/>
      <c r="B1379" s="174"/>
      <c r="C1379" s="175" t="s">
        <v>1806</v>
      </c>
      <c r="D1379" s="175" t="s">
        <v>241</v>
      </c>
      <c r="E1379" s="176" t="s">
        <v>1807</v>
      </c>
      <c r="F1379" s="177" t="s">
        <v>1808</v>
      </c>
      <c r="G1379" s="178" t="s">
        <v>279</v>
      </c>
      <c r="H1379" s="179">
        <v>2.339</v>
      </c>
      <c r="I1379" s="180"/>
      <c r="J1379" s="181">
        <f>ROUND(I1379*H1379,2)</f>
        <v>0</v>
      </c>
      <c r="K1379" s="177" t="s">
        <v>245</v>
      </c>
      <c r="L1379" s="40"/>
      <c r="M1379" s="182" t="s">
        <v>3</v>
      </c>
      <c r="N1379" s="183" t="s">
        <v>45</v>
      </c>
      <c r="O1379" s="73"/>
      <c r="P1379" s="184">
        <f>O1379*H1379</f>
        <v>0</v>
      </c>
      <c r="Q1379" s="184">
        <v>0</v>
      </c>
      <c r="R1379" s="184">
        <f>Q1379*H1379</f>
        <v>0</v>
      </c>
      <c r="S1379" s="184">
        <v>0</v>
      </c>
      <c r="T1379" s="185">
        <f>S1379*H1379</f>
        <v>0</v>
      </c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R1379" s="186" t="s">
        <v>377</v>
      </c>
      <c r="AT1379" s="186" t="s">
        <v>241</v>
      </c>
      <c r="AU1379" s="186" t="s">
        <v>86</v>
      </c>
      <c r="AY1379" s="20" t="s">
        <v>239</v>
      </c>
      <c r="BE1379" s="187">
        <f>IF(N1379="základní",J1379,0)</f>
        <v>0</v>
      </c>
      <c r="BF1379" s="187">
        <f>IF(N1379="snížená",J1379,0)</f>
        <v>0</v>
      </c>
      <c r="BG1379" s="187">
        <f>IF(N1379="zákl. přenesená",J1379,0)</f>
        <v>0</v>
      </c>
      <c r="BH1379" s="187">
        <f>IF(N1379="sníž. přenesená",J1379,0)</f>
        <v>0</v>
      </c>
      <c r="BI1379" s="187">
        <f>IF(N1379="nulová",J1379,0)</f>
        <v>0</v>
      </c>
      <c r="BJ1379" s="20" t="s">
        <v>86</v>
      </c>
      <c r="BK1379" s="187">
        <f>ROUND(I1379*H1379,2)</f>
        <v>0</v>
      </c>
      <c r="BL1379" s="20" t="s">
        <v>377</v>
      </c>
      <c r="BM1379" s="186" t="s">
        <v>1809</v>
      </c>
    </row>
    <row r="1380" s="12" customFormat="1" ht="22.8" customHeight="1">
      <c r="A1380" s="12"/>
      <c r="B1380" s="161"/>
      <c r="C1380" s="12"/>
      <c r="D1380" s="162" t="s">
        <v>72</v>
      </c>
      <c r="E1380" s="172" t="s">
        <v>1810</v>
      </c>
      <c r="F1380" s="172" t="s">
        <v>1811</v>
      </c>
      <c r="G1380" s="12"/>
      <c r="H1380" s="12"/>
      <c r="I1380" s="164"/>
      <c r="J1380" s="173">
        <f>BK1380</f>
        <v>0</v>
      </c>
      <c r="K1380" s="12"/>
      <c r="L1380" s="161"/>
      <c r="M1380" s="166"/>
      <c r="N1380" s="167"/>
      <c r="O1380" s="167"/>
      <c r="P1380" s="168">
        <f>SUM(P1381:P1531)</f>
        <v>0</v>
      </c>
      <c r="Q1380" s="167"/>
      <c r="R1380" s="168">
        <f>SUM(R1381:R1531)</f>
        <v>23.207848700000007</v>
      </c>
      <c r="S1380" s="167"/>
      <c r="T1380" s="169">
        <f>SUM(T1381:T1531)</f>
        <v>0</v>
      </c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R1380" s="162" t="s">
        <v>86</v>
      </c>
      <c r="AT1380" s="170" t="s">
        <v>72</v>
      </c>
      <c r="AU1380" s="170" t="s">
        <v>80</v>
      </c>
      <c r="AY1380" s="162" t="s">
        <v>239</v>
      </c>
      <c r="BK1380" s="171">
        <f>SUM(BK1381:BK1531)</f>
        <v>0</v>
      </c>
    </row>
    <row r="1381" s="2" customFormat="1" ht="33" customHeight="1">
      <c r="A1381" s="39"/>
      <c r="B1381" s="174"/>
      <c r="C1381" s="175" t="s">
        <v>1812</v>
      </c>
      <c r="D1381" s="175" t="s">
        <v>241</v>
      </c>
      <c r="E1381" s="176" t="s">
        <v>1813</v>
      </c>
      <c r="F1381" s="177" t="s">
        <v>1814</v>
      </c>
      <c r="G1381" s="178" t="s">
        <v>244</v>
      </c>
      <c r="H1381" s="179">
        <v>1.6000000000000001</v>
      </c>
      <c r="I1381" s="180"/>
      <c r="J1381" s="181">
        <f>ROUND(I1381*H1381,2)</f>
        <v>0</v>
      </c>
      <c r="K1381" s="177" t="s">
        <v>245</v>
      </c>
      <c r="L1381" s="40"/>
      <c r="M1381" s="182" t="s">
        <v>3</v>
      </c>
      <c r="N1381" s="183" t="s">
        <v>45</v>
      </c>
      <c r="O1381" s="73"/>
      <c r="P1381" s="184">
        <f>O1381*H1381</f>
        <v>0</v>
      </c>
      <c r="Q1381" s="184">
        <v>0.00025999999999999998</v>
      </c>
      <c r="R1381" s="184">
        <f>Q1381*H1381</f>
        <v>0.00041599999999999997</v>
      </c>
      <c r="S1381" s="184">
        <v>0</v>
      </c>
      <c r="T1381" s="185">
        <f>S1381*H1381</f>
        <v>0</v>
      </c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R1381" s="186" t="s">
        <v>377</v>
      </c>
      <c r="AT1381" s="186" t="s">
        <v>241</v>
      </c>
      <c r="AU1381" s="186" t="s">
        <v>86</v>
      </c>
      <c r="AY1381" s="20" t="s">
        <v>239</v>
      </c>
      <c r="BE1381" s="187">
        <f>IF(N1381="základní",J1381,0)</f>
        <v>0</v>
      </c>
      <c r="BF1381" s="187">
        <f>IF(N1381="snížená",J1381,0)</f>
        <v>0</v>
      </c>
      <c r="BG1381" s="187">
        <f>IF(N1381="zákl. přenesená",J1381,0)</f>
        <v>0</v>
      </c>
      <c r="BH1381" s="187">
        <f>IF(N1381="sníž. přenesená",J1381,0)</f>
        <v>0</v>
      </c>
      <c r="BI1381" s="187">
        <f>IF(N1381="nulová",J1381,0)</f>
        <v>0</v>
      </c>
      <c r="BJ1381" s="20" t="s">
        <v>86</v>
      </c>
      <c r="BK1381" s="187">
        <f>ROUND(I1381*H1381,2)</f>
        <v>0</v>
      </c>
      <c r="BL1381" s="20" t="s">
        <v>377</v>
      </c>
      <c r="BM1381" s="186" t="s">
        <v>1815</v>
      </c>
    </row>
    <row r="1382" s="14" customFormat="1">
      <c r="A1382" s="14"/>
      <c r="B1382" s="196"/>
      <c r="C1382" s="14"/>
      <c r="D1382" s="189" t="s">
        <v>248</v>
      </c>
      <c r="E1382" s="197" t="s">
        <v>3</v>
      </c>
      <c r="F1382" s="198" t="s">
        <v>1816</v>
      </c>
      <c r="G1382" s="14"/>
      <c r="H1382" s="199">
        <v>1.6000000000000001</v>
      </c>
      <c r="I1382" s="200"/>
      <c r="J1382" s="14"/>
      <c r="K1382" s="14"/>
      <c r="L1382" s="196"/>
      <c r="M1382" s="201"/>
      <c r="N1382" s="202"/>
      <c r="O1382" s="202"/>
      <c r="P1382" s="202"/>
      <c r="Q1382" s="202"/>
      <c r="R1382" s="202"/>
      <c r="S1382" s="202"/>
      <c r="T1382" s="203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197" t="s">
        <v>248</v>
      </c>
      <c r="AU1382" s="197" t="s">
        <v>86</v>
      </c>
      <c r="AV1382" s="14" t="s">
        <v>86</v>
      </c>
      <c r="AW1382" s="14" t="s">
        <v>33</v>
      </c>
      <c r="AX1382" s="14" t="s">
        <v>73</v>
      </c>
      <c r="AY1382" s="197" t="s">
        <v>239</v>
      </c>
    </row>
    <row r="1383" s="15" customFormat="1">
      <c r="A1383" s="15"/>
      <c r="B1383" s="204"/>
      <c r="C1383" s="15"/>
      <c r="D1383" s="189" t="s">
        <v>248</v>
      </c>
      <c r="E1383" s="205" t="s">
        <v>3</v>
      </c>
      <c r="F1383" s="206" t="s">
        <v>251</v>
      </c>
      <c r="G1383" s="15"/>
      <c r="H1383" s="207">
        <v>1.6000000000000001</v>
      </c>
      <c r="I1383" s="208"/>
      <c r="J1383" s="15"/>
      <c r="K1383" s="15"/>
      <c r="L1383" s="204"/>
      <c r="M1383" s="209"/>
      <c r="N1383" s="210"/>
      <c r="O1383" s="210"/>
      <c r="P1383" s="210"/>
      <c r="Q1383" s="210"/>
      <c r="R1383" s="210"/>
      <c r="S1383" s="210"/>
      <c r="T1383" s="211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T1383" s="205" t="s">
        <v>248</v>
      </c>
      <c r="AU1383" s="205" t="s">
        <v>86</v>
      </c>
      <c r="AV1383" s="15" t="s">
        <v>246</v>
      </c>
      <c r="AW1383" s="15" t="s">
        <v>33</v>
      </c>
      <c r="AX1383" s="15" t="s">
        <v>80</v>
      </c>
      <c r="AY1383" s="205" t="s">
        <v>239</v>
      </c>
    </row>
    <row r="1384" s="2" customFormat="1">
      <c r="A1384" s="39"/>
      <c r="B1384" s="174"/>
      <c r="C1384" s="212" t="s">
        <v>1817</v>
      </c>
      <c r="D1384" s="212" t="s">
        <v>294</v>
      </c>
      <c r="E1384" s="213" t="s">
        <v>1818</v>
      </c>
      <c r="F1384" s="214" t="s">
        <v>1819</v>
      </c>
      <c r="G1384" s="215" t="s">
        <v>244</v>
      </c>
      <c r="H1384" s="216">
        <v>1.6000000000000001</v>
      </c>
      <c r="I1384" s="217"/>
      <c r="J1384" s="218">
        <f>ROUND(I1384*H1384,2)</f>
        <v>0</v>
      </c>
      <c r="K1384" s="214" t="s">
        <v>245</v>
      </c>
      <c r="L1384" s="219"/>
      <c r="M1384" s="220" t="s">
        <v>3</v>
      </c>
      <c r="N1384" s="221" t="s">
        <v>45</v>
      </c>
      <c r="O1384" s="73"/>
      <c r="P1384" s="184">
        <f>O1384*H1384</f>
        <v>0</v>
      </c>
      <c r="Q1384" s="184">
        <v>0.033799999999999997</v>
      </c>
      <c r="R1384" s="184">
        <f>Q1384*H1384</f>
        <v>0.054079999999999996</v>
      </c>
      <c r="S1384" s="184">
        <v>0</v>
      </c>
      <c r="T1384" s="185">
        <f>S1384*H1384</f>
        <v>0</v>
      </c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R1384" s="186" t="s">
        <v>542</v>
      </c>
      <c r="AT1384" s="186" t="s">
        <v>294</v>
      </c>
      <c r="AU1384" s="186" t="s">
        <v>86</v>
      </c>
      <c r="AY1384" s="20" t="s">
        <v>239</v>
      </c>
      <c r="BE1384" s="187">
        <f>IF(N1384="základní",J1384,0)</f>
        <v>0</v>
      </c>
      <c r="BF1384" s="187">
        <f>IF(N1384="snížená",J1384,0)</f>
        <v>0</v>
      </c>
      <c r="BG1384" s="187">
        <f>IF(N1384="zákl. přenesená",J1384,0)</f>
        <v>0</v>
      </c>
      <c r="BH1384" s="187">
        <f>IF(N1384="sníž. přenesená",J1384,0)</f>
        <v>0</v>
      </c>
      <c r="BI1384" s="187">
        <f>IF(N1384="nulová",J1384,0)</f>
        <v>0</v>
      </c>
      <c r="BJ1384" s="20" t="s">
        <v>86</v>
      </c>
      <c r="BK1384" s="187">
        <f>ROUND(I1384*H1384,2)</f>
        <v>0</v>
      </c>
      <c r="BL1384" s="20" t="s">
        <v>377</v>
      </c>
      <c r="BM1384" s="186" t="s">
        <v>1820</v>
      </c>
    </row>
    <row r="1385" s="14" customFormat="1">
      <c r="A1385" s="14"/>
      <c r="B1385" s="196"/>
      <c r="C1385" s="14"/>
      <c r="D1385" s="189" t="s">
        <v>248</v>
      </c>
      <c r="E1385" s="197" t="s">
        <v>3</v>
      </c>
      <c r="F1385" s="198" t="s">
        <v>1816</v>
      </c>
      <c r="G1385" s="14"/>
      <c r="H1385" s="199">
        <v>1.6000000000000001</v>
      </c>
      <c r="I1385" s="200"/>
      <c r="J1385" s="14"/>
      <c r="K1385" s="14"/>
      <c r="L1385" s="196"/>
      <c r="M1385" s="201"/>
      <c r="N1385" s="202"/>
      <c r="O1385" s="202"/>
      <c r="P1385" s="202"/>
      <c r="Q1385" s="202"/>
      <c r="R1385" s="202"/>
      <c r="S1385" s="202"/>
      <c r="T1385" s="203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197" t="s">
        <v>248</v>
      </c>
      <c r="AU1385" s="197" t="s">
        <v>86</v>
      </c>
      <c r="AV1385" s="14" t="s">
        <v>86</v>
      </c>
      <c r="AW1385" s="14" t="s">
        <v>33</v>
      </c>
      <c r="AX1385" s="14" t="s">
        <v>73</v>
      </c>
      <c r="AY1385" s="197" t="s">
        <v>239</v>
      </c>
    </row>
    <row r="1386" s="15" customFormat="1">
      <c r="A1386" s="15"/>
      <c r="B1386" s="204"/>
      <c r="C1386" s="15"/>
      <c r="D1386" s="189" t="s">
        <v>248</v>
      </c>
      <c r="E1386" s="205" t="s">
        <v>3</v>
      </c>
      <c r="F1386" s="206" t="s">
        <v>251</v>
      </c>
      <c r="G1386" s="15"/>
      <c r="H1386" s="207">
        <v>1.6000000000000001</v>
      </c>
      <c r="I1386" s="208"/>
      <c r="J1386" s="15"/>
      <c r="K1386" s="15"/>
      <c r="L1386" s="204"/>
      <c r="M1386" s="209"/>
      <c r="N1386" s="210"/>
      <c r="O1386" s="210"/>
      <c r="P1386" s="210"/>
      <c r="Q1386" s="210"/>
      <c r="R1386" s="210"/>
      <c r="S1386" s="210"/>
      <c r="T1386" s="211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T1386" s="205" t="s">
        <v>248</v>
      </c>
      <c r="AU1386" s="205" t="s">
        <v>86</v>
      </c>
      <c r="AV1386" s="15" t="s">
        <v>246</v>
      </c>
      <c r="AW1386" s="15" t="s">
        <v>33</v>
      </c>
      <c r="AX1386" s="15" t="s">
        <v>80</v>
      </c>
      <c r="AY1386" s="205" t="s">
        <v>239</v>
      </c>
    </row>
    <row r="1387" s="2" customFormat="1" ht="33" customHeight="1">
      <c r="A1387" s="39"/>
      <c r="B1387" s="174"/>
      <c r="C1387" s="175" t="s">
        <v>1821</v>
      </c>
      <c r="D1387" s="175" t="s">
        <v>241</v>
      </c>
      <c r="E1387" s="176" t="s">
        <v>1822</v>
      </c>
      <c r="F1387" s="177" t="s">
        <v>1823</v>
      </c>
      <c r="G1387" s="178" t="s">
        <v>244</v>
      </c>
      <c r="H1387" s="179">
        <v>11.109999999999999</v>
      </c>
      <c r="I1387" s="180"/>
      <c r="J1387" s="181">
        <f>ROUND(I1387*H1387,2)</f>
        <v>0</v>
      </c>
      <c r="K1387" s="177" t="s">
        <v>245</v>
      </c>
      <c r="L1387" s="40"/>
      <c r="M1387" s="182" t="s">
        <v>3</v>
      </c>
      <c r="N1387" s="183" t="s">
        <v>45</v>
      </c>
      <c r="O1387" s="73"/>
      <c r="P1387" s="184">
        <f>O1387*H1387</f>
        <v>0</v>
      </c>
      <c r="Q1387" s="184">
        <v>0.00027</v>
      </c>
      <c r="R1387" s="184">
        <f>Q1387*H1387</f>
        <v>0.0029996999999999997</v>
      </c>
      <c r="S1387" s="184">
        <v>0</v>
      </c>
      <c r="T1387" s="185">
        <f>S1387*H1387</f>
        <v>0</v>
      </c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R1387" s="186" t="s">
        <v>377</v>
      </c>
      <c r="AT1387" s="186" t="s">
        <v>241</v>
      </c>
      <c r="AU1387" s="186" t="s">
        <v>86</v>
      </c>
      <c r="AY1387" s="20" t="s">
        <v>239</v>
      </c>
      <c r="BE1387" s="187">
        <f>IF(N1387="základní",J1387,0)</f>
        <v>0</v>
      </c>
      <c r="BF1387" s="187">
        <f>IF(N1387="snížená",J1387,0)</f>
        <v>0</v>
      </c>
      <c r="BG1387" s="187">
        <f>IF(N1387="zákl. přenesená",J1387,0)</f>
        <v>0</v>
      </c>
      <c r="BH1387" s="187">
        <f>IF(N1387="sníž. přenesená",J1387,0)</f>
        <v>0</v>
      </c>
      <c r="BI1387" s="187">
        <f>IF(N1387="nulová",J1387,0)</f>
        <v>0</v>
      </c>
      <c r="BJ1387" s="20" t="s">
        <v>86</v>
      </c>
      <c r="BK1387" s="187">
        <f>ROUND(I1387*H1387,2)</f>
        <v>0</v>
      </c>
      <c r="BL1387" s="20" t="s">
        <v>377</v>
      </c>
      <c r="BM1387" s="186" t="s">
        <v>1824</v>
      </c>
    </row>
    <row r="1388" s="14" customFormat="1">
      <c r="A1388" s="14"/>
      <c r="B1388" s="196"/>
      <c r="C1388" s="14"/>
      <c r="D1388" s="189" t="s">
        <v>248</v>
      </c>
      <c r="E1388" s="197" t="s">
        <v>3</v>
      </c>
      <c r="F1388" s="198" t="s">
        <v>1825</v>
      </c>
      <c r="G1388" s="14"/>
      <c r="H1388" s="199">
        <v>5.7199999999999998</v>
      </c>
      <c r="I1388" s="200"/>
      <c r="J1388" s="14"/>
      <c r="K1388" s="14"/>
      <c r="L1388" s="196"/>
      <c r="M1388" s="201"/>
      <c r="N1388" s="202"/>
      <c r="O1388" s="202"/>
      <c r="P1388" s="202"/>
      <c r="Q1388" s="202"/>
      <c r="R1388" s="202"/>
      <c r="S1388" s="202"/>
      <c r="T1388" s="203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197" t="s">
        <v>248</v>
      </c>
      <c r="AU1388" s="197" t="s">
        <v>86</v>
      </c>
      <c r="AV1388" s="14" t="s">
        <v>86</v>
      </c>
      <c r="AW1388" s="14" t="s">
        <v>33</v>
      </c>
      <c r="AX1388" s="14" t="s">
        <v>73</v>
      </c>
      <c r="AY1388" s="197" t="s">
        <v>239</v>
      </c>
    </row>
    <row r="1389" s="14" customFormat="1">
      <c r="A1389" s="14"/>
      <c r="B1389" s="196"/>
      <c r="C1389" s="14"/>
      <c r="D1389" s="189" t="s">
        <v>248</v>
      </c>
      <c r="E1389" s="197" t="s">
        <v>3</v>
      </c>
      <c r="F1389" s="198" t="s">
        <v>1826</v>
      </c>
      <c r="G1389" s="14"/>
      <c r="H1389" s="199">
        <v>5.3899999999999997</v>
      </c>
      <c r="I1389" s="200"/>
      <c r="J1389" s="14"/>
      <c r="K1389" s="14"/>
      <c r="L1389" s="196"/>
      <c r="M1389" s="201"/>
      <c r="N1389" s="202"/>
      <c r="O1389" s="202"/>
      <c r="P1389" s="202"/>
      <c r="Q1389" s="202"/>
      <c r="R1389" s="202"/>
      <c r="S1389" s="202"/>
      <c r="T1389" s="203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197" t="s">
        <v>248</v>
      </c>
      <c r="AU1389" s="197" t="s">
        <v>86</v>
      </c>
      <c r="AV1389" s="14" t="s">
        <v>86</v>
      </c>
      <c r="AW1389" s="14" t="s">
        <v>33</v>
      </c>
      <c r="AX1389" s="14" t="s">
        <v>73</v>
      </c>
      <c r="AY1389" s="197" t="s">
        <v>239</v>
      </c>
    </row>
    <row r="1390" s="15" customFormat="1">
      <c r="A1390" s="15"/>
      <c r="B1390" s="204"/>
      <c r="C1390" s="15"/>
      <c r="D1390" s="189" t="s">
        <v>248</v>
      </c>
      <c r="E1390" s="205" t="s">
        <v>3</v>
      </c>
      <c r="F1390" s="206" t="s">
        <v>251</v>
      </c>
      <c r="G1390" s="15"/>
      <c r="H1390" s="207">
        <v>11.109999999999999</v>
      </c>
      <c r="I1390" s="208"/>
      <c r="J1390" s="15"/>
      <c r="K1390" s="15"/>
      <c r="L1390" s="204"/>
      <c r="M1390" s="209"/>
      <c r="N1390" s="210"/>
      <c r="O1390" s="210"/>
      <c r="P1390" s="210"/>
      <c r="Q1390" s="210"/>
      <c r="R1390" s="210"/>
      <c r="S1390" s="210"/>
      <c r="T1390" s="211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T1390" s="205" t="s">
        <v>248</v>
      </c>
      <c r="AU1390" s="205" t="s">
        <v>86</v>
      </c>
      <c r="AV1390" s="15" t="s">
        <v>246</v>
      </c>
      <c r="AW1390" s="15" t="s">
        <v>33</v>
      </c>
      <c r="AX1390" s="15" t="s">
        <v>80</v>
      </c>
      <c r="AY1390" s="205" t="s">
        <v>239</v>
      </c>
    </row>
    <row r="1391" s="2" customFormat="1">
      <c r="A1391" s="39"/>
      <c r="B1391" s="174"/>
      <c r="C1391" s="212" t="s">
        <v>1827</v>
      </c>
      <c r="D1391" s="212" t="s">
        <v>294</v>
      </c>
      <c r="E1391" s="213" t="s">
        <v>1828</v>
      </c>
      <c r="F1391" s="214" t="s">
        <v>1829</v>
      </c>
      <c r="G1391" s="215" t="s">
        <v>244</v>
      </c>
      <c r="H1391" s="216">
        <v>5.7199999999999998</v>
      </c>
      <c r="I1391" s="217"/>
      <c r="J1391" s="218">
        <f>ROUND(I1391*H1391,2)</f>
        <v>0</v>
      </c>
      <c r="K1391" s="214" t="s">
        <v>245</v>
      </c>
      <c r="L1391" s="219"/>
      <c r="M1391" s="220" t="s">
        <v>3</v>
      </c>
      <c r="N1391" s="221" t="s">
        <v>45</v>
      </c>
      <c r="O1391" s="73"/>
      <c r="P1391" s="184">
        <f>O1391*H1391</f>
        <v>0</v>
      </c>
      <c r="Q1391" s="184">
        <v>0.033950000000000001</v>
      </c>
      <c r="R1391" s="184">
        <f>Q1391*H1391</f>
        <v>0.19419400000000001</v>
      </c>
      <c r="S1391" s="184">
        <v>0</v>
      </c>
      <c r="T1391" s="185">
        <f>S1391*H1391</f>
        <v>0</v>
      </c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R1391" s="186" t="s">
        <v>542</v>
      </c>
      <c r="AT1391" s="186" t="s">
        <v>294</v>
      </c>
      <c r="AU1391" s="186" t="s">
        <v>86</v>
      </c>
      <c r="AY1391" s="20" t="s">
        <v>239</v>
      </c>
      <c r="BE1391" s="187">
        <f>IF(N1391="základní",J1391,0)</f>
        <v>0</v>
      </c>
      <c r="BF1391" s="187">
        <f>IF(N1391="snížená",J1391,0)</f>
        <v>0</v>
      </c>
      <c r="BG1391" s="187">
        <f>IF(N1391="zákl. přenesená",J1391,0)</f>
        <v>0</v>
      </c>
      <c r="BH1391" s="187">
        <f>IF(N1391="sníž. přenesená",J1391,0)</f>
        <v>0</v>
      </c>
      <c r="BI1391" s="187">
        <f>IF(N1391="nulová",J1391,0)</f>
        <v>0</v>
      </c>
      <c r="BJ1391" s="20" t="s">
        <v>86</v>
      </c>
      <c r="BK1391" s="187">
        <f>ROUND(I1391*H1391,2)</f>
        <v>0</v>
      </c>
      <c r="BL1391" s="20" t="s">
        <v>377</v>
      </c>
      <c r="BM1391" s="186" t="s">
        <v>1830</v>
      </c>
    </row>
    <row r="1392" s="14" customFormat="1">
      <c r="A1392" s="14"/>
      <c r="B1392" s="196"/>
      <c r="C1392" s="14"/>
      <c r="D1392" s="189" t="s">
        <v>248</v>
      </c>
      <c r="E1392" s="197" t="s">
        <v>3</v>
      </c>
      <c r="F1392" s="198" t="s">
        <v>1825</v>
      </c>
      <c r="G1392" s="14"/>
      <c r="H1392" s="199">
        <v>5.7199999999999998</v>
      </c>
      <c r="I1392" s="200"/>
      <c r="J1392" s="14"/>
      <c r="K1392" s="14"/>
      <c r="L1392" s="196"/>
      <c r="M1392" s="201"/>
      <c r="N1392" s="202"/>
      <c r="O1392" s="202"/>
      <c r="P1392" s="202"/>
      <c r="Q1392" s="202"/>
      <c r="R1392" s="202"/>
      <c r="S1392" s="202"/>
      <c r="T1392" s="203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197" t="s">
        <v>248</v>
      </c>
      <c r="AU1392" s="197" t="s">
        <v>86</v>
      </c>
      <c r="AV1392" s="14" t="s">
        <v>86</v>
      </c>
      <c r="AW1392" s="14" t="s">
        <v>33</v>
      </c>
      <c r="AX1392" s="14" t="s">
        <v>73</v>
      </c>
      <c r="AY1392" s="197" t="s">
        <v>239</v>
      </c>
    </row>
    <row r="1393" s="15" customFormat="1">
      <c r="A1393" s="15"/>
      <c r="B1393" s="204"/>
      <c r="C1393" s="15"/>
      <c r="D1393" s="189" t="s">
        <v>248</v>
      </c>
      <c r="E1393" s="205" t="s">
        <v>3</v>
      </c>
      <c r="F1393" s="206" t="s">
        <v>251</v>
      </c>
      <c r="G1393" s="15"/>
      <c r="H1393" s="207">
        <v>5.7199999999999998</v>
      </c>
      <c r="I1393" s="208"/>
      <c r="J1393" s="15"/>
      <c r="K1393" s="15"/>
      <c r="L1393" s="204"/>
      <c r="M1393" s="209"/>
      <c r="N1393" s="210"/>
      <c r="O1393" s="210"/>
      <c r="P1393" s="210"/>
      <c r="Q1393" s="210"/>
      <c r="R1393" s="210"/>
      <c r="S1393" s="210"/>
      <c r="T1393" s="211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T1393" s="205" t="s">
        <v>248</v>
      </c>
      <c r="AU1393" s="205" t="s">
        <v>86</v>
      </c>
      <c r="AV1393" s="15" t="s">
        <v>246</v>
      </c>
      <c r="AW1393" s="15" t="s">
        <v>33</v>
      </c>
      <c r="AX1393" s="15" t="s">
        <v>80</v>
      </c>
      <c r="AY1393" s="205" t="s">
        <v>239</v>
      </c>
    </row>
    <row r="1394" s="2" customFormat="1">
      <c r="A1394" s="39"/>
      <c r="B1394" s="174"/>
      <c r="C1394" s="212" t="s">
        <v>1831</v>
      </c>
      <c r="D1394" s="212" t="s">
        <v>294</v>
      </c>
      <c r="E1394" s="213" t="s">
        <v>1818</v>
      </c>
      <c r="F1394" s="214" t="s">
        <v>1819</v>
      </c>
      <c r="G1394" s="215" t="s">
        <v>244</v>
      </c>
      <c r="H1394" s="216">
        <v>5.3899999999999997</v>
      </c>
      <c r="I1394" s="217"/>
      <c r="J1394" s="218">
        <f>ROUND(I1394*H1394,2)</f>
        <v>0</v>
      </c>
      <c r="K1394" s="214" t="s">
        <v>245</v>
      </c>
      <c r="L1394" s="219"/>
      <c r="M1394" s="220" t="s">
        <v>3</v>
      </c>
      <c r="N1394" s="221" t="s">
        <v>45</v>
      </c>
      <c r="O1394" s="73"/>
      <c r="P1394" s="184">
        <f>O1394*H1394</f>
        <v>0</v>
      </c>
      <c r="Q1394" s="184">
        <v>0.033799999999999997</v>
      </c>
      <c r="R1394" s="184">
        <f>Q1394*H1394</f>
        <v>0.18218199999999998</v>
      </c>
      <c r="S1394" s="184">
        <v>0</v>
      </c>
      <c r="T1394" s="185">
        <f>S1394*H1394</f>
        <v>0</v>
      </c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R1394" s="186" t="s">
        <v>542</v>
      </c>
      <c r="AT1394" s="186" t="s">
        <v>294</v>
      </c>
      <c r="AU1394" s="186" t="s">
        <v>86</v>
      </c>
      <c r="AY1394" s="20" t="s">
        <v>239</v>
      </c>
      <c r="BE1394" s="187">
        <f>IF(N1394="základní",J1394,0)</f>
        <v>0</v>
      </c>
      <c r="BF1394" s="187">
        <f>IF(N1394="snížená",J1394,0)</f>
        <v>0</v>
      </c>
      <c r="BG1394" s="187">
        <f>IF(N1394="zákl. přenesená",J1394,0)</f>
        <v>0</v>
      </c>
      <c r="BH1394" s="187">
        <f>IF(N1394="sníž. přenesená",J1394,0)</f>
        <v>0</v>
      </c>
      <c r="BI1394" s="187">
        <f>IF(N1394="nulová",J1394,0)</f>
        <v>0</v>
      </c>
      <c r="BJ1394" s="20" t="s">
        <v>86</v>
      </c>
      <c r="BK1394" s="187">
        <f>ROUND(I1394*H1394,2)</f>
        <v>0</v>
      </c>
      <c r="BL1394" s="20" t="s">
        <v>377</v>
      </c>
      <c r="BM1394" s="186" t="s">
        <v>1832</v>
      </c>
    </row>
    <row r="1395" s="14" customFormat="1">
      <c r="A1395" s="14"/>
      <c r="B1395" s="196"/>
      <c r="C1395" s="14"/>
      <c r="D1395" s="189" t="s">
        <v>248</v>
      </c>
      <c r="E1395" s="197" t="s">
        <v>3</v>
      </c>
      <c r="F1395" s="198" t="s">
        <v>1826</v>
      </c>
      <c r="G1395" s="14"/>
      <c r="H1395" s="199">
        <v>5.3899999999999997</v>
      </c>
      <c r="I1395" s="200"/>
      <c r="J1395" s="14"/>
      <c r="K1395" s="14"/>
      <c r="L1395" s="196"/>
      <c r="M1395" s="201"/>
      <c r="N1395" s="202"/>
      <c r="O1395" s="202"/>
      <c r="P1395" s="202"/>
      <c r="Q1395" s="202"/>
      <c r="R1395" s="202"/>
      <c r="S1395" s="202"/>
      <c r="T1395" s="203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197" t="s">
        <v>248</v>
      </c>
      <c r="AU1395" s="197" t="s">
        <v>86</v>
      </c>
      <c r="AV1395" s="14" t="s">
        <v>86</v>
      </c>
      <c r="AW1395" s="14" t="s">
        <v>33</v>
      </c>
      <c r="AX1395" s="14" t="s">
        <v>73</v>
      </c>
      <c r="AY1395" s="197" t="s">
        <v>239</v>
      </c>
    </row>
    <row r="1396" s="15" customFormat="1">
      <c r="A1396" s="15"/>
      <c r="B1396" s="204"/>
      <c r="C1396" s="15"/>
      <c r="D1396" s="189" t="s">
        <v>248</v>
      </c>
      <c r="E1396" s="205" t="s">
        <v>3</v>
      </c>
      <c r="F1396" s="206" t="s">
        <v>251</v>
      </c>
      <c r="G1396" s="15"/>
      <c r="H1396" s="207">
        <v>5.3899999999999997</v>
      </c>
      <c r="I1396" s="208"/>
      <c r="J1396" s="15"/>
      <c r="K1396" s="15"/>
      <c r="L1396" s="204"/>
      <c r="M1396" s="209"/>
      <c r="N1396" s="210"/>
      <c r="O1396" s="210"/>
      <c r="P1396" s="210"/>
      <c r="Q1396" s="210"/>
      <c r="R1396" s="210"/>
      <c r="S1396" s="210"/>
      <c r="T1396" s="211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T1396" s="205" t="s">
        <v>248</v>
      </c>
      <c r="AU1396" s="205" t="s">
        <v>86</v>
      </c>
      <c r="AV1396" s="15" t="s">
        <v>246</v>
      </c>
      <c r="AW1396" s="15" t="s">
        <v>33</v>
      </c>
      <c r="AX1396" s="15" t="s">
        <v>80</v>
      </c>
      <c r="AY1396" s="205" t="s">
        <v>239</v>
      </c>
    </row>
    <row r="1397" s="2" customFormat="1" ht="33" customHeight="1">
      <c r="A1397" s="39"/>
      <c r="B1397" s="174"/>
      <c r="C1397" s="175" t="s">
        <v>1833</v>
      </c>
      <c r="D1397" s="175" t="s">
        <v>241</v>
      </c>
      <c r="E1397" s="176" t="s">
        <v>1834</v>
      </c>
      <c r="F1397" s="177" t="s">
        <v>1835</v>
      </c>
      <c r="G1397" s="178" t="s">
        <v>244</v>
      </c>
      <c r="H1397" s="179">
        <v>397.89999999999998</v>
      </c>
      <c r="I1397" s="180"/>
      <c r="J1397" s="181">
        <f>ROUND(I1397*H1397,2)</f>
        <v>0</v>
      </c>
      <c r="K1397" s="177" t="s">
        <v>245</v>
      </c>
      <c r="L1397" s="40"/>
      <c r="M1397" s="182" t="s">
        <v>3</v>
      </c>
      <c r="N1397" s="183" t="s">
        <v>45</v>
      </c>
      <c r="O1397" s="73"/>
      <c r="P1397" s="184">
        <f>O1397*H1397</f>
        <v>0</v>
      </c>
      <c r="Q1397" s="184">
        <v>0.00027</v>
      </c>
      <c r="R1397" s="184">
        <f>Q1397*H1397</f>
        <v>0.107433</v>
      </c>
      <c r="S1397" s="184">
        <v>0</v>
      </c>
      <c r="T1397" s="185">
        <f>S1397*H1397</f>
        <v>0</v>
      </c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R1397" s="186" t="s">
        <v>377</v>
      </c>
      <c r="AT1397" s="186" t="s">
        <v>241</v>
      </c>
      <c r="AU1397" s="186" t="s">
        <v>86</v>
      </c>
      <c r="AY1397" s="20" t="s">
        <v>239</v>
      </c>
      <c r="BE1397" s="187">
        <f>IF(N1397="základní",J1397,0)</f>
        <v>0</v>
      </c>
      <c r="BF1397" s="187">
        <f>IF(N1397="snížená",J1397,0)</f>
        <v>0</v>
      </c>
      <c r="BG1397" s="187">
        <f>IF(N1397="zákl. přenesená",J1397,0)</f>
        <v>0</v>
      </c>
      <c r="BH1397" s="187">
        <f>IF(N1397="sníž. přenesená",J1397,0)</f>
        <v>0</v>
      </c>
      <c r="BI1397" s="187">
        <f>IF(N1397="nulová",J1397,0)</f>
        <v>0</v>
      </c>
      <c r="BJ1397" s="20" t="s">
        <v>86</v>
      </c>
      <c r="BK1397" s="187">
        <f>ROUND(I1397*H1397,2)</f>
        <v>0</v>
      </c>
      <c r="BL1397" s="20" t="s">
        <v>377</v>
      </c>
      <c r="BM1397" s="186" t="s">
        <v>1836</v>
      </c>
    </row>
    <row r="1398" s="14" customFormat="1">
      <c r="A1398" s="14"/>
      <c r="B1398" s="196"/>
      <c r="C1398" s="14"/>
      <c r="D1398" s="189" t="s">
        <v>248</v>
      </c>
      <c r="E1398" s="197" t="s">
        <v>3</v>
      </c>
      <c r="F1398" s="198" t="s">
        <v>1837</v>
      </c>
      <c r="G1398" s="14"/>
      <c r="H1398" s="199">
        <v>9.5999999999999996</v>
      </c>
      <c r="I1398" s="200"/>
      <c r="J1398" s="14"/>
      <c r="K1398" s="14"/>
      <c r="L1398" s="196"/>
      <c r="M1398" s="201"/>
      <c r="N1398" s="202"/>
      <c r="O1398" s="202"/>
      <c r="P1398" s="202"/>
      <c r="Q1398" s="202"/>
      <c r="R1398" s="202"/>
      <c r="S1398" s="202"/>
      <c r="T1398" s="203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197" t="s">
        <v>248</v>
      </c>
      <c r="AU1398" s="197" t="s">
        <v>86</v>
      </c>
      <c r="AV1398" s="14" t="s">
        <v>86</v>
      </c>
      <c r="AW1398" s="14" t="s">
        <v>33</v>
      </c>
      <c r="AX1398" s="14" t="s">
        <v>73</v>
      </c>
      <c r="AY1398" s="197" t="s">
        <v>239</v>
      </c>
    </row>
    <row r="1399" s="14" customFormat="1">
      <c r="A1399" s="14"/>
      <c r="B1399" s="196"/>
      <c r="C1399" s="14"/>
      <c r="D1399" s="189" t="s">
        <v>248</v>
      </c>
      <c r="E1399" s="197" t="s">
        <v>3</v>
      </c>
      <c r="F1399" s="198" t="s">
        <v>1838</v>
      </c>
      <c r="G1399" s="14"/>
      <c r="H1399" s="199">
        <v>107.8</v>
      </c>
      <c r="I1399" s="200"/>
      <c r="J1399" s="14"/>
      <c r="K1399" s="14"/>
      <c r="L1399" s="196"/>
      <c r="M1399" s="201"/>
      <c r="N1399" s="202"/>
      <c r="O1399" s="202"/>
      <c r="P1399" s="202"/>
      <c r="Q1399" s="202"/>
      <c r="R1399" s="202"/>
      <c r="S1399" s="202"/>
      <c r="T1399" s="203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197" t="s">
        <v>248</v>
      </c>
      <c r="AU1399" s="197" t="s">
        <v>86</v>
      </c>
      <c r="AV1399" s="14" t="s">
        <v>86</v>
      </c>
      <c r="AW1399" s="14" t="s">
        <v>33</v>
      </c>
      <c r="AX1399" s="14" t="s">
        <v>73</v>
      </c>
      <c r="AY1399" s="197" t="s">
        <v>239</v>
      </c>
    </row>
    <row r="1400" s="14" customFormat="1">
      <c r="A1400" s="14"/>
      <c r="B1400" s="196"/>
      <c r="C1400" s="14"/>
      <c r="D1400" s="189" t="s">
        <v>248</v>
      </c>
      <c r="E1400" s="197" t="s">
        <v>3</v>
      </c>
      <c r="F1400" s="198" t="s">
        <v>1839</v>
      </c>
      <c r="G1400" s="14"/>
      <c r="H1400" s="199">
        <v>4.9000000000000004</v>
      </c>
      <c r="I1400" s="200"/>
      <c r="J1400" s="14"/>
      <c r="K1400" s="14"/>
      <c r="L1400" s="196"/>
      <c r="M1400" s="201"/>
      <c r="N1400" s="202"/>
      <c r="O1400" s="202"/>
      <c r="P1400" s="202"/>
      <c r="Q1400" s="202"/>
      <c r="R1400" s="202"/>
      <c r="S1400" s="202"/>
      <c r="T1400" s="203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197" t="s">
        <v>248</v>
      </c>
      <c r="AU1400" s="197" t="s">
        <v>86</v>
      </c>
      <c r="AV1400" s="14" t="s">
        <v>86</v>
      </c>
      <c r="AW1400" s="14" t="s">
        <v>33</v>
      </c>
      <c r="AX1400" s="14" t="s">
        <v>73</v>
      </c>
      <c r="AY1400" s="197" t="s">
        <v>239</v>
      </c>
    </row>
    <row r="1401" s="14" customFormat="1">
      <c r="A1401" s="14"/>
      <c r="B1401" s="196"/>
      <c r="C1401" s="14"/>
      <c r="D1401" s="189" t="s">
        <v>248</v>
      </c>
      <c r="E1401" s="197" t="s">
        <v>3</v>
      </c>
      <c r="F1401" s="198" t="s">
        <v>1840</v>
      </c>
      <c r="G1401" s="14"/>
      <c r="H1401" s="199">
        <v>122.5</v>
      </c>
      <c r="I1401" s="200"/>
      <c r="J1401" s="14"/>
      <c r="K1401" s="14"/>
      <c r="L1401" s="196"/>
      <c r="M1401" s="201"/>
      <c r="N1401" s="202"/>
      <c r="O1401" s="202"/>
      <c r="P1401" s="202"/>
      <c r="Q1401" s="202"/>
      <c r="R1401" s="202"/>
      <c r="S1401" s="202"/>
      <c r="T1401" s="203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197" t="s">
        <v>248</v>
      </c>
      <c r="AU1401" s="197" t="s">
        <v>86</v>
      </c>
      <c r="AV1401" s="14" t="s">
        <v>86</v>
      </c>
      <c r="AW1401" s="14" t="s">
        <v>33</v>
      </c>
      <c r="AX1401" s="14" t="s">
        <v>73</v>
      </c>
      <c r="AY1401" s="197" t="s">
        <v>239</v>
      </c>
    </row>
    <row r="1402" s="14" customFormat="1">
      <c r="A1402" s="14"/>
      <c r="B1402" s="196"/>
      <c r="C1402" s="14"/>
      <c r="D1402" s="189" t="s">
        <v>248</v>
      </c>
      <c r="E1402" s="197" t="s">
        <v>3</v>
      </c>
      <c r="F1402" s="198" t="s">
        <v>1841</v>
      </c>
      <c r="G1402" s="14"/>
      <c r="H1402" s="199">
        <v>4.9000000000000004</v>
      </c>
      <c r="I1402" s="200"/>
      <c r="J1402" s="14"/>
      <c r="K1402" s="14"/>
      <c r="L1402" s="196"/>
      <c r="M1402" s="201"/>
      <c r="N1402" s="202"/>
      <c r="O1402" s="202"/>
      <c r="P1402" s="202"/>
      <c r="Q1402" s="202"/>
      <c r="R1402" s="202"/>
      <c r="S1402" s="202"/>
      <c r="T1402" s="203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197" t="s">
        <v>248</v>
      </c>
      <c r="AU1402" s="197" t="s">
        <v>86</v>
      </c>
      <c r="AV1402" s="14" t="s">
        <v>86</v>
      </c>
      <c r="AW1402" s="14" t="s">
        <v>33</v>
      </c>
      <c r="AX1402" s="14" t="s">
        <v>73</v>
      </c>
      <c r="AY1402" s="197" t="s">
        <v>239</v>
      </c>
    </row>
    <row r="1403" s="14" customFormat="1">
      <c r="A1403" s="14"/>
      <c r="B1403" s="196"/>
      <c r="C1403" s="14"/>
      <c r="D1403" s="189" t="s">
        <v>248</v>
      </c>
      <c r="E1403" s="197" t="s">
        <v>3</v>
      </c>
      <c r="F1403" s="198" t="s">
        <v>1842</v>
      </c>
      <c r="G1403" s="14"/>
      <c r="H1403" s="199">
        <v>2.4500000000000002</v>
      </c>
      <c r="I1403" s="200"/>
      <c r="J1403" s="14"/>
      <c r="K1403" s="14"/>
      <c r="L1403" s="196"/>
      <c r="M1403" s="201"/>
      <c r="N1403" s="202"/>
      <c r="O1403" s="202"/>
      <c r="P1403" s="202"/>
      <c r="Q1403" s="202"/>
      <c r="R1403" s="202"/>
      <c r="S1403" s="202"/>
      <c r="T1403" s="203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197" t="s">
        <v>248</v>
      </c>
      <c r="AU1403" s="197" t="s">
        <v>86</v>
      </c>
      <c r="AV1403" s="14" t="s">
        <v>86</v>
      </c>
      <c r="AW1403" s="14" t="s">
        <v>33</v>
      </c>
      <c r="AX1403" s="14" t="s">
        <v>73</v>
      </c>
      <c r="AY1403" s="197" t="s">
        <v>239</v>
      </c>
    </row>
    <row r="1404" s="14" customFormat="1">
      <c r="A1404" s="14"/>
      <c r="B1404" s="196"/>
      <c r="C1404" s="14"/>
      <c r="D1404" s="189" t="s">
        <v>248</v>
      </c>
      <c r="E1404" s="197" t="s">
        <v>3</v>
      </c>
      <c r="F1404" s="198" t="s">
        <v>1843</v>
      </c>
      <c r="G1404" s="14"/>
      <c r="H1404" s="199">
        <v>68.900000000000006</v>
      </c>
      <c r="I1404" s="200"/>
      <c r="J1404" s="14"/>
      <c r="K1404" s="14"/>
      <c r="L1404" s="196"/>
      <c r="M1404" s="201"/>
      <c r="N1404" s="202"/>
      <c r="O1404" s="202"/>
      <c r="P1404" s="202"/>
      <c r="Q1404" s="202"/>
      <c r="R1404" s="202"/>
      <c r="S1404" s="202"/>
      <c r="T1404" s="203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197" t="s">
        <v>248</v>
      </c>
      <c r="AU1404" s="197" t="s">
        <v>86</v>
      </c>
      <c r="AV1404" s="14" t="s">
        <v>86</v>
      </c>
      <c r="AW1404" s="14" t="s">
        <v>33</v>
      </c>
      <c r="AX1404" s="14" t="s">
        <v>73</v>
      </c>
      <c r="AY1404" s="197" t="s">
        <v>239</v>
      </c>
    </row>
    <row r="1405" s="14" customFormat="1">
      <c r="A1405" s="14"/>
      <c r="B1405" s="196"/>
      <c r="C1405" s="14"/>
      <c r="D1405" s="189" t="s">
        <v>248</v>
      </c>
      <c r="E1405" s="197" t="s">
        <v>3</v>
      </c>
      <c r="F1405" s="198" t="s">
        <v>1844</v>
      </c>
      <c r="G1405" s="14"/>
      <c r="H1405" s="199">
        <v>10.800000000000001</v>
      </c>
      <c r="I1405" s="200"/>
      <c r="J1405" s="14"/>
      <c r="K1405" s="14"/>
      <c r="L1405" s="196"/>
      <c r="M1405" s="201"/>
      <c r="N1405" s="202"/>
      <c r="O1405" s="202"/>
      <c r="P1405" s="202"/>
      <c r="Q1405" s="202"/>
      <c r="R1405" s="202"/>
      <c r="S1405" s="202"/>
      <c r="T1405" s="203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197" t="s">
        <v>248</v>
      </c>
      <c r="AU1405" s="197" t="s">
        <v>86</v>
      </c>
      <c r="AV1405" s="14" t="s">
        <v>86</v>
      </c>
      <c r="AW1405" s="14" t="s">
        <v>33</v>
      </c>
      <c r="AX1405" s="14" t="s">
        <v>73</v>
      </c>
      <c r="AY1405" s="197" t="s">
        <v>239</v>
      </c>
    </row>
    <row r="1406" s="14" customFormat="1">
      <c r="A1406" s="14"/>
      <c r="B1406" s="196"/>
      <c r="C1406" s="14"/>
      <c r="D1406" s="189" t="s">
        <v>248</v>
      </c>
      <c r="E1406" s="197" t="s">
        <v>3</v>
      </c>
      <c r="F1406" s="198" t="s">
        <v>1845</v>
      </c>
      <c r="G1406" s="14"/>
      <c r="H1406" s="199">
        <v>2.4500000000000002</v>
      </c>
      <c r="I1406" s="200"/>
      <c r="J1406" s="14"/>
      <c r="K1406" s="14"/>
      <c r="L1406" s="196"/>
      <c r="M1406" s="201"/>
      <c r="N1406" s="202"/>
      <c r="O1406" s="202"/>
      <c r="P1406" s="202"/>
      <c r="Q1406" s="202"/>
      <c r="R1406" s="202"/>
      <c r="S1406" s="202"/>
      <c r="T1406" s="203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197" t="s">
        <v>248</v>
      </c>
      <c r="AU1406" s="197" t="s">
        <v>86</v>
      </c>
      <c r="AV1406" s="14" t="s">
        <v>86</v>
      </c>
      <c r="AW1406" s="14" t="s">
        <v>33</v>
      </c>
      <c r="AX1406" s="14" t="s">
        <v>73</v>
      </c>
      <c r="AY1406" s="197" t="s">
        <v>239</v>
      </c>
    </row>
    <row r="1407" s="14" customFormat="1">
      <c r="A1407" s="14"/>
      <c r="B1407" s="196"/>
      <c r="C1407" s="14"/>
      <c r="D1407" s="189" t="s">
        <v>248</v>
      </c>
      <c r="E1407" s="197" t="s">
        <v>3</v>
      </c>
      <c r="F1407" s="198" t="s">
        <v>1846</v>
      </c>
      <c r="G1407" s="14"/>
      <c r="H1407" s="199">
        <v>63.600000000000001</v>
      </c>
      <c r="I1407" s="200"/>
      <c r="J1407" s="14"/>
      <c r="K1407" s="14"/>
      <c r="L1407" s="196"/>
      <c r="M1407" s="201"/>
      <c r="N1407" s="202"/>
      <c r="O1407" s="202"/>
      <c r="P1407" s="202"/>
      <c r="Q1407" s="202"/>
      <c r="R1407" s="202"/>
      <c r="S1407" s="202"/>
      <c r="T1407" s="203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197" t="s">
        <v>248</v>
      </c>
      <c r="AU1407" s="197" t="s">
        <v>86</v>
      </c>
      <c r="AV1407" s="14" t="s">
        <v>86</v>
      </c>
      <c r="AW1407" s="14" t="s">
        <v>33</v>
      </c>
      <c r="AX1407" s="14" t="s">
        <v>73</v>
      </c>
      <c r="AY1407" s="197" t="s">
        <v>239</v>
      </c>
    </row>
    <row r="1408" s="15" customFormat="1">
      <c r="A1408" s="15"/>
      <c r="B1408" s="204"/>
      <c r="C1408" s="15"/>
      <c r="D1408" s="189" t="s">
        <v>248</v>
      </c>
      <c r="E1408" s="205" t="s">
        <v>3</v>
      </c>
      <c r="F1408" s="206" t="s">
        <v>251</v>
      </c>
      <c r="G1408" s="15"/>
      <c r="H1408" s="207">
        <v>397.89999999999998</v>
      </c>
      <c r="I1408" s="208"/>
      <c r="J1408" s="15"/>
      <c r="K1408" s="15"/>
      <c r="L1408" s="204"/>
      <c r="M1408" s="209"/>
      <c r="N1408" s="210"/>
      <c r="O1408" s="210"/>
      <c r="P1408" s="210"/>
      <c r="Q1408" s="210"/>
      <c r="R1408" s="210"/>
      <c r="S1408" s="210"/>
      <c r="T1408" s="211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T1408" s="205" t="s">
        <v>248</v>
      </c>
      <c r="AU1408" s="205" t="s">
        <v>86</v>
      </c>
      <c r="AV1408" s="15" t="s">
        <v>246</v>
      </c>
      <c r="AW1408" s="15" t="s">
        <v>33</v>
      </c>
      <c r="AX1408" s="15" t="s">
        <v>80</v>
      </c>
      <c r="AY1408" s="205" t="s">
        <v>239</v>
      </c>
    </row>
    <row r="1409" s="2" customFormat="1">
      <c r="A1409" s="39"/>
      <c r="B1409" s="174"/>
      <c r="C1409" s="212" t="s">
        <v>1847</v>
      </c>
      <c r="D1409" s="212" t="s">
        <v>294</v>
      </c>
      <c r="E1409" s="213" t="s">
        <v>1848</v>
      </c>
      <c r="F1409" s="214" t="s">
        <v>1849</v>
      </c>
      <c r="G1409" s="215" t="s">
        <v>244</v>
      </c>
      <c r="H1409" s="216">
        <v>132.5</v>
      </c>
      <c r="I1409" s="217"/>
      <c r="J1409" s="218">
        <f>ROUND(I1409*H1409,2)</f>
        <v>0</v>
      </c>
      <c r="K1409" s="214" t="s">
        <v>245</v>
      </c>
      <c r="L1409" s="219"/>
      <c r="M1409" s="220" t="s">
        <v>3</v>
      </c>
      <c r="N1409" s="221" t="s">
        <v>45</v>
      </c>
      <c r="O1409" s="73"/>
      <c r="P1409" s="184">
        <f>O1409*H1409</f>
        <v>0</v>
      </c>
      <c r="Q1409" s="184">
        <v>0.036420000000000001</v>
      </c>
      <c r="R1409" s="184">
        <f>Q1409*H1409</f>
        <v>4.8256500000000004</v>
      </c>
      <c r="S1409" s="184">
        <v>0</v>
      </c>
      <c r="T1409" s="185">
        <f>S1409*H1409</f>
        <v>0</v>
      </c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R1409" s="186" t="s">
        <v>542</v>
      </c>
      <c r="AT1409" s="186" t="s">
        <v>294</v>
      </c>
      <c r="AU1409" s="186" t="s">
        <v>86</v>
      </c>
      <c r="AY1409" s="20" t="s">
        <v>239</v>
      </c>
      <c r="BE1409" s="187">
        <f>IF(N1409="základní",J1409,0)</f>
        <v>0</v>
      </c>
      <c r="BF1409" s="187">
        <f>IF(N1409="snížená",J1409,0)</f>
        <v>0</v>
      </c>
      <c r="BG1409" s="187">
        <f>IF(N1409="zákl. přenesená",J1409,0)</f>
        <v>0</v>
      </c>
      <c r="BH1409" s="187">
        <f>IF(N1409="sníž. přenesená",J1409,0)</f>
        <v>0</v>
      </c>
      <c r="BI1409" s="187">
        <f>IF(N1409="nulová",J1409,0)</f>
        <v>0</v>
      </c>
      <c r="BJ1409" s="20" t="s">
        <v>86</v>
      </c>
      <c r="BK1409" s="187">
        <f>ROUND(I1409*H1409,2)</f>
        <v>0</v>
      </c>
      <c r="BL1409" s="20" t="s">
        <v>377</v>
      </c>
      <c r="BM1409" s="186" t="s">
        <v>1850</v>
      </c>
    </row>
    <row r="1410" s="14" customFormat="1">
      <c r="A1410" s="14"/>
      <c r="B1410" s="196"/>
      <c r="C1410" s="14"/>
      <c r="D1410" s="189" t="s">
        <v>248</v>
      </c>
      <c r="E1410" s="197" t="s">
        <v>3</v>
      </c>
      <c r="F1410" s="198" t="s">
        <v>1843</v>
      </c>
      <c r="G1410" s="14"/>
      <c r="H1410" s="199">
        <v>68.900000000000006</v>
      </c>
      <c r="I1410" s="200"/>
      <c r="J1410" s="14"/>
      <c r="K1410" s="14"/>
      <c r="L1410" s="196"/>
      <c r="M1410" s="201"/>
      <c r="N1410" s="202"/>
      <c r="O1410" s="202"/>
      <c r="P1410" s="202"/>
      <c r="Q1410" s="202"/>
      <c r="R1410" s="202"/>
      <c r="S1410" s="202"/>
      <c r="T1410" s="203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197" t="s">
        <v>248</v>
      </c>
      <c r="AU1410" s="197" t="s">
        <v>86</v>
      </c>
      <c r="AV1410" s="14" t="s">
        <v>86</v>
      </c>
      <c r="AW1410" s="14" t="s">
        <v>33</v>
      </c>
      <c r="AX1410" s="14" t="s">
        <v>73</v>
      </c>
      <c r="AY1410" s="197" t="s">
        <v>239</v>
      </c>
    </row>
    <row r="1411" s="14" customFormat="1">
      <c r="A1411" s="14"/>
      <c r="B1411" s="196"/>
      <c r="C1411" s="14"/>
      <c r="D1411" s="189" t="s">
        <v>248</v>
      </c>
      <c r="E1411" s="197" t="s">
        <v>3</v>
      </c>
      <c r="F1411" s="198" t="s">
        <v>1846</v>
      </c>
      <c r="G1411" s="14"/>
      <c r="H1411" s="199">
        <v>63.600000000000001</v>
      </c>
      <c r="I1411" s="200"/>
      <c r="J1411" s="14"/>
      <c r="K1411" s="14"/>
      <c r="L1411" s="196"/>
      <c r="M1411" s="201"/>
      <c r="N1411" s="202"/>
      <c r="O1411" s="202"/>
      <c r="P1411" s="202"/>
      <c r="Q1411" s="202"/>
      <c r="R1411" s="202"/>
      <c r="S1411" s="202"/>
      <c r="T1411" s="203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197" t="s">
        <v>248</v>
      </c>
      <c r="AU1411" s="197" t="s">
        <v>86</v>
      </c>
      <c r="AV1411" s="14" t="s">
        <v>86</v>
      </c>
      <c r="AW1411" s="14" t="s">
        <v>33</v>
      </c>
      <c r="AX1411" s="14" t="s">
        <v>73</v>
      </c>
      <c r="AY1411" s="197" t="s">
        <v>239</v>
      </c>
    </row>
    <row r="1412" s="15" customFormat="1">
      <c r="A1412" s="15"/>
      <c r="B1412" s="204"/>
      <c r="C1412" s="15"/>
      <c r="D1412" s="189" t="s">
        <v>248</v>
      </c>
      <c r="E1412" s="205" t="s">
        <v>3</v>
      </c>
      <c r="F1412" s="206" t="s">
        <v>251</v>
      </c>
      <c r="G1412" s="15"/>
      <c r="H1412" s="207">
        <v>132.5</v>
      </c>
      <c r="I1412" s="208"/>
      <c r="J1412" s="15"/>
      <c r="K1412" s="15"/>
      <c r="L1412" s="204"/>
      <c r="M1412" s="209"/>
      <c r="N1412" s="210"/>
      <c r="O1412" s="210"/>
      <c r="P1412" s="210"/>
      <c r="Q1412" s="210"/>
      <c r="R1412" s="210"/>
      <c r="S1412" s="210"/>
      <c r="T1412" s="211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T1412" s="205" t="s">
        <v>248</v>
      </c>
      <c r="AU1412" s="205" t="s">
        <v>86</v>
      </c>
      <c r="AV1412" s="15" t="s">
        <v>246</v>
      </c>
      <c r="AW1412" s="15" t="s">
        <v>33</v>
      </c>
      <c r="AX1412" s="15" t="s">
        <v>80</v>
      </c>
      <c r="AY1412" s="205" t="s">
        <v>239</v>
      </c>
    </row>
    <row r="1413" s="2" customFormat="1">
      <c r="A1413" s="39"/>
      <c r="B1413" s="174"/>
      <c r="C1413" s="212" t="s">
        <v>1851</v>
      </c>
      <c r="D1413" s="212" t="s">
        <v>294</v>
      </c>
      <c r="E1413" s="213" t="s">
        <v>1852</v>
      </c>
      <c r="F1413" s="214" t="s">
        <v>1853</v>
      </c>
      <c r="G1413" s="215" t="s">
        <v>244</v>
      </c>
      <c r="H1413" s="216">
        <v>265.39999999999998</v>
      </c>
      <c r="I1413" s="217"/>
      <c r="J1413" s="218">
        <f>ROUND(I1413*H1413,2)</f>
        <v>0</v>
      </c>
      <c r="K1413" s="214" t="s">
        <v>245</v>
      </c>
      <c r="L1413" s="219"/>
      <c r="M1413" s="220" t="s">
        <v>3</v>
      </c>
      <c r="N1413" s="221" t="s">
        <v>45</v>
      </c>
      <c r="O1413" s="73"/>
      <c r="P1413" s="184">
        <f>O1413*H1413</f>
        <v>0</v>
      </c>
      <c r="Q1413" s="184">
        <v>0.036110000000000003</v>
      </c>
      <c r="R1413" s="184">
        <f>Q1413*H1413</f>
        <v>9.5835939999999997</v>
      </c>
      <c r="S1413" s="184">
        <v>0</v>
      </c>
      <c r="T1413" s="185">
        <f>S1413*H1413</f>
        <v>0</v>
      </c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R1413" s="186" t="s">
        <v>542</v>
      </c>
      <c r="AT1413" s="186" t="s">
        <v>294</v>
      </c>
      <c r="AU1413" s="186" t="s">
        <v>86</v>
      </c>
      <c r="AY1413" s="20" t="s">
        <v>239</v>
      </c>
      <c r="BE1413" s="187">
        <f>IF(N1413="základní",J1413,0)</f>
        <v>0</v>
      </c>
      <c r="BF1413" s="187">
        <f>IF(N1413="snížená",J1413,0)</f>
        <v>0</v>
      </c>
      <c r="BG1413" s="187">
        <f>IF(N1413="zákl. přenesená",J1413,0)</f>
        <v>0</v>
      </c>
      <c r="BH1413" s="187">
        <f>IF(N1413="sníž. přenesená",J1413,0)</f>
        <v>0</v>
      </c>
      <c r="BI1413" s="187">
        <f>IF(N1413="nulová",J1413,0)</f>
        <v>0</v>
      </c>
      <c r="BJ1413" s="20" t="s">
        <v>86</v>
      </c>
      <c r="BK1413" s="187">
        <f>ROUND(I1413*H1413,2)</f>
        <v>0</v>
      </c>
      <c r="BL1413" s="20" t="s">
        <v>377</v>
      </c>
      <c r="BM1413" s="186" t="s">
        <v>1854</v>
      </c>
    </row>
    <row r="1414" s="14" customFormat="1">
      <c r="A1414" s="14"/>
      <c r="B1414" s="196"/>
      <c r="C1414" s="14"/>
      <c r="D1414" s="189" t="s">
        <v>248</v>
      </c>
      <c r="E1414" s="197" t="s">
        <v>3</v>
      </c>
      <c r="F1414" s="198" t="s">
        <v>1837</v>
      </c>
      <c r="G1414" s="14"/>
      <c r="H1414" s="199">
        <v>9.5999999999999996</v>
      </c>
      <c r="I1414" s="200"/>
      <c r="J1414" s="14"/>
      <c r="K1414" s="14"/>
      <c r="L1414" s="196"/>
      <c r="M1414" s="201"/>
      <c r="N1414" s="202"/>
      <c r="O1414" s="202"/>
      <c r="P1414" s="202"/>
      <c r="Q1414" s="202"/>
      <c r="R1414" s="202"/>
      <c r="S1414" s="202"/>
      <c r="T1414" s="203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197" t="s">
        <v>248</v>
      </c>
      <c r="AU1414" s="197" t="s">
        <v>86</v>
      </c>
      <c r="AV1414" s="14" t="s">
        <v>86</v>
      </c>
      <c r="AW1414" s="14" t="s">
        <v>33</v>
      </c>
      <c r="AX1414" s="14" t="s">
        <v>73</v>
      </c>
      <c r="AY1414" s="197" t="s">
        <v>239</v>
      </c>
    </row>
    <row r="1415" s="14" customFormat="1">
      <c r="A1415" s="14"/>
      <c r="B1415" s="196"/>
      <c r="C1415" s="14"/>
      <c r="D1415" s="189" t="s">
        <v>248</v>
      </c>
      <c r="E1415" s="197" t="s">
        <v>3</v>
      </c>
      <c r="F1415" s="198" t="s">
        <v>1838</v>
      </c>
      <c r="G1415" s="14"/>
      <c r="H1415" s="199">
        <v>107.8</v>
      </c>
      <c r="I1415" s="200"/>
      <c r="J1415" s="14"/>
      <c r="K1415" s="14"/>
      <c r="L1415" s="196"/>
      <c r="M1415" s="201"/>
      <c r="N1415" s="202"/>
      <c r="O1415" s="202"/>
      <c r="P1415" s="202"/>
      <c r="Q1415" s="202"/>
      <c r="R1415" s="202"/>
      <c r="S1415" s="202"/>
      <c r="T1415" s="203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197" t="s">
        <v>248</v>
      </c>
      <c r="AU1415" s="197" t="s">
        <v>86</v>
      </c>
      <c r="AV1415" s="14" t="s">
        <v>86</v>
      </c>
      <c r="AW1415" s="14" t="s">
        <v>33</v>
      </c>
      <c r="AX1415" s="14" t="s">
        <v>73</v>
      </c>
      <c r="AY1415" s="197" t="s">
        <v>239</v>
      </c>
    </row>
    <row r="1416" s="14" customFormat="1">
      <c r="A1416" s="14"/>
      <c r="B1416" s="196"/>
      <c r="C1416" s="14"/>
      <c r="D1416" s="189" t="s">
        <v>248</v>
      </c>
      <c r="E1416" s="197" t="s">
        <v>3</v>
      </c>
      <c r="F1416" s="198" t="s">
        <v>1839</v>
      </c>
      <c r="G1416" s="14"/>
      <c r="H1416" s="199">
        <v>4.9000000000000004</v>
      </c>
      <c r="I1416" s="200"/>
      <c r="J1416" s="14"/>
      <c r="K1416" s="14"/>
      <c r="L1416" s="196"/>
      <c r="M1416" s="201"/>
      <c r="N1416" s="202"/>
      <c r="O1416" s="202"/>
      <c r="P1416" s="202"/>
      <c r="Q1416" s="202"/>
      <c r="R1416" s="202"/>
      <c r="S1416" s="202"/>
      <c r="T1416" s="203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197" t="s">
        <v>248</v>
      </c>
      <c r="AU1416" s="197" t="s">
        <v>86</v>
      </c>
      <c r="AV1416" s="14" t="s">
        <v>86</v>
      </c>
      <c r="AW1416" s="14" t="s">
        <v>33</v>
      </c>
      <c r="AX1416" s="14" t="s">
        <v>73</v>
      </c>
      <c r="AY1416" s="197" t="s">
        <v>239</v>
      </c>
    </row>
    <row r="1417" s="14" customFormat="1">
      <c r="A1417" s="14"/>
      <c r="B1417" s="196"/>
      <c r="C1417" s="14"/>
      <c r="D1417" s="189" t="s">
        <v>248</v>
      </c>
      <c r="E1417" s="197" t="s">
        <v>3</v>
      </c>
      <c r="F1417" s="198" t="s">
        <v>1840</v>
      </c>
      <c r="G1417" s="14"/>
      <c r="H1417" s="199">
        <v>122.5</v>
      </c>
      <c r="I1417" s="200"/>
      <c r="J1417" s="14"/>
      <c r="K1417" s="14"/>
      <c r="L1417" s="196"/>
      <c r="M1417" s="201"/>
      <c r="N1417" s="202"/>
      <c r="O1417" s="202"/>
      <c r="P1417" s="202"/>
      <c r="Q1417" s="202"/>
      <c r="R1417" s="202"/>
      <c r="S1417" s="202"/>
      <c r="T1417" s="203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197" t="s">
        <v>248</v>
      </c>
      <c r="AU1417" s="197" t="s">
        <v>86</v>
      </c>
      <c r="AV1417" s="14" t="s">
        <v>86</v>
      </c>
      <c r="AW1417" s="14" t="s">
        <v>33</v>
      </c>
      <c r="AX1417" s="14" t="s">
        <v>73</v>
      </c>
      <c r="AY1417" s="197" t="s">
        <v>239</v>
      </c>
    </row>
    <row r="1418" s="14" customFormat="1">
      <c r="A1418" s="14"/>
      <c r="B1418" s="196"/>
      <c r="C1418" s="14"/>
      <c r="D1418" s="189" t="s">
        <v>248</v>
      </c>
      <c r="E1418" s="197" t="s">
        <v>3</v>
      </c>
      <c r="F1418" s="198" t="s">
        <v>1841</v>
      </c>
      <c r="G1418" s="14"/>
      <c r="H1418" s="199">
        <v>4.9000000000000004</v>
      </c>
      <c r="I1418" s="200"/>
      <c r="J1418" s="14"/>
      <c r="K1418" s="14"/>
      <c r="L1418" s="196"/>
      <c r="M1418" s="201"/>
      <c r="N1418" s="202"/>
      <c r="O1418" s="202"/>
      <c r="P1418" s="202"/>
      <c r="Q1418" s="202"/>
      <c r="R1418" s="202"/>
      <c r="S1418" s="202"/>
      <c r="T1418" s="203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197" t="s">
        <v>248</v>
      </c>
      <c r="AU1418" s="197" t="s">
        <v>86</v>
      </c>
      <c r="AV1418" s="14" t="s">
        <v>86</v>
      </c>
      <c r="AW1418" s="14" t="s">
        <v>33</v>
      </c>
      <c r="AX1418" s="14" t="s">
        <v>73</v>
      </c>
      <c r="AY1418" s="197" t="s">
        <v>239</v>
      </c>
    </row>
    <row r="1419" s="14" customFormat="1">
      <c r="A1419" s="14"/>
      <c r="B1419" s="196"/>
      <c r="C1419" s="14"/>
      <c r="D1419" s="189" t="s">
        <v>248</v>
      </c>
      <c r="E1419" s="197" t="s">
        <v>3</v>
      </c>
      <c r="F1419" s="198" t="s">
        <v>1842</v>
      </c>
      <c r="G1419" s="14"/>
      <c r="H1419" s="199">
        <v>2.4500000000000002</v>
      </c>
      <c r="I1419" s="200"/>
      <c r="J1419" s="14"/>
      <c r="K1419" s="14"/>
      <c r="L1419" s="196"/>
      <c r="M1419" s="201"/>
      <c r="N1419" s="202"/>
      <c r="O1419" s="202"/>
      <c r="P1419" s="202"/>
      <c r="Q1419" s="202"/>
      <c r="R1419" s="202"/>
      <c r="S1419" s="202"/>
      <c r="T1419" s="203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197" t="s">
        <v>248</v>
      </c>
      <c r="AU1419" s="197" t="s">
        <v>86</v>
      </c>
      <c r="AV1419" s="14" t="s">
        <v>86</v>
      </c>
      <c r="AW1419" s="14" t="s">
        <v>33</v>
      </c>
      <c r="AX1419" s="14" t="s">
        <v>73</v>
      </c>
      <c r="AY1419" s="197" t="s">
        <v>239</v>
      </c>
    </row>
    <row r="1420" s="14" customFormat="1">
      <c r="A1420" s="14"/>
      <c r="B1420" s="196"/>
      <c r="C1420" s="14"/>
      <c r="D1420" s="189" t="s">
        <v>248</v>
      </c>
      <c r="E1420" s="197" t="s">
        <v>3</v>
      </c>
      <c r="F1420" s="198" t="s">
        <v>1844</v>
      </c>
      <c r="G1420" s="14"/>
      <c r="H1420" s="199">
        <v>10.800000000000001</v>
      </c>
      <c r="I1420" s="200"/>
      <c r="J1420" s="14"/>
      <c r="K1420" s="14"/>
      <c r="L1420" s="196"/>
      <c r="M1420" s="201"/>
      <c r="N1420" s="202"/>
      <c r="O1420" s="202"/>
      <c r="P1420" s="202"/>
      <c r="Q1420" s="202"/>
      <c r="R1420" s="202"/>
      <c r="S1420" s="202"/>
      <c r="T1420" s="203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197" t="s">
        <v>248</v>
      </c>
      <c r="AU1420" s="197" t="s">
        <v>86</v>
      </c>
      <c r="AV1420" s="14" t="s">
        <v>86</v>
      </c>
      <c r="AW1420" s="14" t="s">
        <v>33</v>
      </c>
      <c r="AX1420" s="14" t="s">
        <v>73</v>
      </c>
      <c r="AY1420" s="197" t="s">
        <v>239</v>
      </c>
    </row>
    <row r="1421" s="14" customFormat="1">
      <c r="A1421" s="14"/>
      <c r="B1421" s="196"/>
      <c r="C1421" s="14"/>
      <c r="D1421" s="189" t="s">
        <v>248</v>
      </c>
      <c r="E1421" s="197" t="s">
        <v>3</v>
      </c>
      <c r="F1421" s="198" t="s">
        <v>1845</v>
      </c>
      <c r="G1421" s="14"/>
      <c r="H1421" s="199">
        <v>2.4500000000000002</v>
      </c>
      <c r="I1421" s="200"/>
      <c r="J1421" s="14"/>
      <c r="K1421" s="14"/>
      <c r="L1421" s="196"/>
      <c r="M1421" s="201"/>
      <c r="N1421" s="202"/>
      <c r="O1421" s="202"/>
      <c r="P1421" s="202"/>
      <c r="Q1421" s="202"/>
      <c r="R1421" s="202"/>
      <c r="S1421" s="202"/>
      <c r="T1421" s="203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197" t="s">
        <v>248</v>
      </c>
      <c r="AU1421" s="197" t="s">
        <v>86</v>
      </c>
      <c r="AV1421" s="14" t="s">
        <v>86</v>
      </c>
      <c r="AW1421" s="14" t="s">
        <v>33</v>
      </c>
      <c r="AX1421" s="14" t="s">
        <v>73</v>
      </c>
      <c r="AY1421" s="197" t="s">
        <v>239</v>
      </c>
    </row>
    <row r="1422" s="15" customFormat="1">
      <c r="A1422" s="15"/>
      <c r="B1422" s="204"/>
      <c r="C1422" s="15"/>
      <c r="D1422" s="189" t="s">
        <v>248</v>
      </c>
      <c r="E1422" s="205" t="s">
        <v>3</v>
      </c>
      <c r="F1422" s="206" t="s">
        <v>251</v>
      </c>
      <c r="G1422" s="15"/>
      <c r="H1422" s="207">
        <v>265.39999999999998</v>
      </c>
      <c r="I1422" s="208"/>
      <c r="J1422" s="15"/>
      <c r="K1422" s="15"/>
      <c r="L1422" s="204"/>
      <c r="M1422" s="209"/>
      <c r="N1422" s="210"/>
      <c r="O1422" s="210"/>
      <c r="P1422" s="210"/>
      <c r="Q1422" s="210"/>
      <c r="R1422" s="210"/>
      <c r="S1422" s="210"/>
      <c r="T1422" s="211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T1422" s="205" t="s">
        <v>248</v>
      </c>
      <c r="AU1422" s="205" t="s">
        <v>86</v>
      </c>
      <c r="AV1422" s="15" t="s">
        <v>246</v>
      </c>
      <c r="AW1422" s="15" t="s">
        <v>33</v>
      </c>
      <c r="AX1422" s="15" t="s">
        <v>80</v>
      </c>
      <c r="AY1422" s="205" t="s">
        <v>239</v>
      </c>
    </row>
    <row r="1423" s="2" customFormat="1" ht="16.5" customHeight="1">
      <c r="A1423" s="39"/>
      <c r="B1423" s="174"/>
      <c r="C1423" s="212" t="s">
        <v>1855</v>
      </c>
      <c r="D1423" s="212" t="s">
        <v>294</v>
      </c>
      <c r="E1423" s="213" t="s">
        <v>1856</v>
      </c>
      <c r="F1423" s="214" t="s">
        <v>1857</v>
      </c>
      <c r="G1423" s="215" t="s">
        <v>385</v>
      </c>
      <c r="H1423" s="216">
        <v>145</v>
      </c>
      <c r="I1423" s="217"/>
      <c r="J1423" s="218">
        <f>ROUND(I1423*H1423,2)</f>
        <v>0</v>
      </c>
      <c r="K1423" s="214" t="s">
        <v>460</v>
      </c>
      <c r="L1423" s="219"/>
      <c r="M1423" s="220" t="s">
        <v>3</v>
      </c>
      <c r="N1423" s="221" t="s">
        <v>45</v>
      </c>
      <c r="O1423" s="73"/>
      <c r="P1423" s="184">
        <f>O1423*H1423</f>
        <v>0</v>
      </c>
      <c r="Q1423" s="184">
        <v>0</v>
      </c>
      <c r="R1423" s="184">
        <f>Q1423*H1423</f>
        <v>0</v>
      </c>
      <c r="S1423" s="184">
        <v>0</v>
      </c>
      <c r="T1423" s="185">
        <f>S1423*H1423</f>
        <v>0</v>
      </c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R1423" s="186" t="s">
        <v>542</v>
      </c>
      <c r="AT1423" s="186" t="s">
        <v>294</v>
      </c>
      <c r="AU1423" s="186" t="s">
        <v>86</v>
      </c>
      <c r="AY1423" s="20" t="s">
        <v>239</v>
      </c>
      <c r="BE1423" s="187">
        <f>IF(N1423="základní",J1423,0)</f>
        <v>0</v>
      </c>
      <c r="BF1423" s="187">
        <f>IF(N1423="snížená",J1423,0)</f>
        <v>0</v>
      </c>
      <c r="BG1423" s="187">
        <f>IF(N1423="zákl. přenesená",J1423,0)</f>
        <v>0</v>
      </c>
      <c r="BH1423" s="187">
        <f>IF(N1423="sníž. přenesená",J1423,0)</f>
        <v>0</v>
      </c>
      <c r="BI1423" s="187">
        <f>IF(N1423="nulová",J1423,0)</f>
        <v>0</v>
      </c>
      <c r="BJ1423" s="20" t="s">
        <v>86</v>
      </c>
      <c r="BK1423" s="187">
        <f>ROUND(I1423*H1423,2)</f>
        <v>0</v>
      </c>
      <c r="BL1423" s="20" t="s">
        <v>377</v>
      </c>
      <c r="BM1423" s="186" t="s">
        <v>1858</v>
      </c>
    </row>
    <row r="1424" s="13" customFormat="1">
      <c r="A1424" s="13"/>
      <c r="B1424" s="188"/>
      <c r="C1424" s="13"/>
      <c r="D1424" s="189" t="s">
        <v>248</v>
      </c>
      <c r="E1424" s="190" t="s">
        <v>3</v>
      </c>
      <c r="F1424" s="191" t="s">
        <v>1859</v>
      </c>
      <c r="G1424" s="13"/>
      <c r="H1424" s="190" t="s">
        <v>3</v>
      </c>
      <c r="I1424" s="192"/>
      <c r="J1424" s="13"/>
      <c r="K1424" s="13"/>
      <c r="L1424" s="188"/>
      <c r="M1424" s="193"/>
      <c r="N1424" s="194"/>
      <c r="O1424" s="194"/>
      <c r="P1424" s="194"/>
      <c r="Q1424" s="194"/>
      <c r="R1424" s="194"/>
      <c r="S1424" s="194"/>
      <c r="T1424" s="195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190" t="s">
        <v>248</v>
      </c>
      <c r="AU1424" s="190" t="s">
        <v>86</v>
      </c>
      <c r="AV1424" s="13" t="s">
        <v>80</v>
      </c>
      <c r="AW1424" s="13" t="s">
        <v>33</v>
      </c>
      <c r="AX1424" s="13" t="s">
        <v>73</v>
      </c>
      <c r="AY1424" s="190" t="s">
        <v>239</v>
      </c>
    </row>
    <row r="1425" s="14" customFormat="1">
      <c r="A1425" s="14"/>
      <c r="B1425" s="196"/>
      <c r="C1425" s="14"/>
      <c r="D1425" s="189" t="s">
        <v>248</v>
      </c>
      <c r="E1425" s="197" t="s">
        <v>3</v>
      </c>
      <c r="F1425" s="198" t="s">
        <v>1682</v>
      </c>
      <c r="G1425" s="14"/>
      <c r="H1425" s="199">
        <v>145</v>
      </c>
      <c r="I1425" s="200"/>
      <c r="J1425" s="14"/>
      <c r="K1425" s="14"/>
      <c r="L1425" s="196"/>
      <c r="M1425" s="201"/>
      <c r="N1425" s="202"/>
      <c r="O1425" s="202"/>
      <c r="P1425" s="202"/>
      <c r="Q1425" s="202"/>
      <c r="R1425" s="202"/>
      <c r="S1425" s="202"/>
      <c r="T1425" s="203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197" t="s">
        <v>248</v>
      </c>
      <c r="AU1425" s="197" t="s">
        <v>86</v>
      </c>
      <c r="AV1425" s="14" t="s">
        <v>86</v>
      </c>
      <c r="AW1425" s="14" t="s">
        <v>33</v>
      </c>
      <c r="AX1425" s="14" t="s">
        <v>73</v>
      </c>
      <c r="AY1425" s="197" t="s">
        <v>239</v>
      </c>
    </row>
    <row r="1426" s="15" customFormat="1">
      <c r="A1426" s="15"/>
      <c r="B1426" s="204"/>
      <c r="C1426" s="15"/>
      <c r="D1426" s="189" t="s">
        <v>248</v>
      </c>
      <c r="E1426" s="205" t="s">
        <v>3</v>
      </c>
      <c r="F1426" s="206" t="s">
        <v>251</v>
      </c>
      <c r="G1426" s="15"/>
      <c r="H1426" s="207">
        <v>145</v>
      </c>
      <c r="I1426" s="208"/>
      <c r="J1426" s="15"/>
      <c r="K1426" s="15"/>
      <c r="L1426" s="204"/>
      <c r="M1426" s="209"/>
      <c r="N1426" s="210"/>
      <c r="O1426" s="210"/>
      <c r="P1426" s="210"/>
      <c r="Q1426" s="210"/>
      <c r="R1426" s="210"/>
      <c r="S1426" s="210"/>
      <c r="T1426" s="211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T1426" s="205" t="s">
        <v>248</v>
      </c>
      <c r="AU1426" s="205" t="s">
        <v>86</v>
      </c>
      <c r="AV1426" s="15" t="s">
        <v>246</v>
      </c>
      <c r="AW1426" s="15" t="s">
        <v>33</v>
      </c>
      <c r="AX1426" s="15" t="s">
        <v>80</v>
      </c>
      <c r="AY1426" s="205" t="s">
        <v>239</v>
      </c>
    </row>
    <row r="1427" s="2" customFormat="1">
      <c r="A1427" s="39"/>
      <c r="B1427" s="174"/>
      <c r="C1427" s="175" t="s">
        <v>1860</v>
      </c>
      <c r="D1427" s="175" t="s">
        <v>241</v>
      </c>
      <c r="E1427" s="176" t="s">
        <v>1861</v>
      </c>
      <c r="F1427" s="177" t="s">
        <v>1862</v>
      </c>
      <c r="G1427" s="178" t="s">
        <v>385</v>
      </c>
      <c r="H1427" s="179">
        <v>73</v>
      </c>
      <c r="I1427" s="180"/>
      <c r="J1427" s="181">
        <f>ROUND(I1427*H1427,2)</f>
        <v>0</v>
      </c>
      <c r="K1427" s="177" t="s">
        <v>245</v>
      </c>
      <c r="L1427" s="40"/>
      <c r="M1427" s="182" t="s">
        <v>3</v>
      </c>
      <c r="N1427" s="183" t="s">
        <v>45</v>
      </c>
      <c r="O1427" s="73"/>
      <c r="P1427" s="184">
        <f>O1427*H1427</f>
        <v>0</v>
      </c>
      <c r="Q1427" s="184">
        <v>0</v>
      </c>
      <c r="R1427" s="184">
        <f>Q1427*H1427</f>
        <v>0</v>
      </c>
      <c r="S1427" s="184">
        <v>0</v>
      </c>
      <c r="T1427" s="185">
        <f>S1427*H1427</f>
        <v>0</v>
      </c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R1427" s="186" t="s">
        <v>377</v>
      </c>
      <c r="AT1427" s="186" t="s">
        <v>241</v>
      </c>
      <c r="AU1427" s="186" t="s">
        <v>86</v>
      </c>
      <c r="AY1427" s="20" t="s">
        <v>239</v>
      </c>
      <c r="BE1427" s="187">
        <f>IF(N1427="základní",J1427,0)</f>
        <v>0</v>
      </c>
      <c r="BF1427" s="187">
        <f>IF(N1427="snížená",J1427,0)</f>
        <v>0</v>
      </c>
      <c r="BG1427" s="187">
        <f>IF(N1427="zákl. přenesená",J1427,0)</f>
        <v>0</v>
      </c>
      <c r="BH1427" s="187">
        <f>IF(N1427="sníž. přenesená",J1427,0)</f>
        <v>0</v>
      </c>
      <c r="BI1427" s="187">
        <f>IF(N1427="nulová",J1427,0)</f>
        <v>0</v>
      </c>
      <c r="BJ1427" s="20" t="s">
        <v>86</v>
      </c>
      <c r="BK1427" s="187">
        <f>ROUND(I1427*H1427,2)</f>
        <v>0</v>
      </c>
      <c r="BL1427" s="20" t="s">
        <v>377</v>
      </c>
      <c r="BM1427" s="186" t="s">
        <v>1863</v>
      </c>
    </row>
    <row r="1428" s="14" customFormat="1">
      <c r="A1428" s="14"/>
      <c r="B1428" s="196"/>
      <c r="C1428" s="14"/>
      <c r="D1428" s="189" t="s">
        <v>248</v>
      </c>
      <c r="E1428" s="197" t="s">
        <v>3</v>
      </c>
      <c r="F1428" s="198" t="s">
        <v>1314</v>
      </c>
      <c r="G1428" s="14"/>
      <c r="H1428" s="199">
        <v>70</v>
      </c>
      <c r="I1428" s="200"/>
      <c r="J1428" s="14"/>
      <c r="K1428" s="14"/>
      <c r="L1428" s="196"/>
      <c r="M1428" s="201"/>
      <c r="N1428" s="202"/>
      <c r="O1428" s="202"/>
      <c r="P1428" s="202"/>
      <c r="Q1428" s="202"/>
      <c r="R1428" s="202"/>
      <c r="S1428" s="202"/>
      <c r="T1428" s="203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197" t="s">
        <v>248</v>
      </c>
      <c r="AU1428" s="197" t="s">
        <v>86</v>
      </c>
      <c r="AV1428" s="14" t="s">
        <v>86</v>
      </c>
      <c r="AW1428" s="14" t="s">
        <v>33</v>
      </c>
      <c r="AX1428" s="14" t="s">
        <v>73</v>
      </c>
      <c r="AY1428" s="197" t="s">
        <v>239</v>
      </c>
    </row>
    <row r="1429" s="14" customFormat="1">
      <c r="A1429" s="14"/>
      <c r="B1429" s="196"/>
      <c r="C1429" s="14"/>
      <c r="D1429" s="189" t="s">
        <v>248</v>
      </c>
      <c r="E1429" s="197" t="s">
        <v>3</v>
      </c>
      <c r="F1429" s="198" t="s">
        <v>1864</v>
      </c>
      <c r="G1429" s="14"/>
      <c r="H1429" s="199">
        <v>2</v>
      </c>
      <c r="I1429" s="200"/>
      <c r="J1429" s="14"/>
      <c r="K1429" s="14"/>
      <c r="L1429" s="196"/>
      <c r="M1429" s="201"/>
      <c r="N1429" s="202"/>
      <c r="O1429" s="202"/>
      <c r="P1429" s="202"/>
      <c r="Q1429" s="202"/>
      <c r="R1429" s="202"/>
      <c r="S1429" s="202"/>
      <c r="T1429" s="203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197" t="s">
        <v>248</v>
      </c>
      <c r="AU1429" s="197" t="s">
        <v>86</v>
      </c>
      <c r="AV1429" s="14" t="s">
        <v>86</v>
      </c>
      <c r="AW1429" s="14" t="s">
        <v>33</v>
      </c>
      <c r="AX1429" s="14" t="s">
        <v>73</v>
      </c>
      <c r="AY1429" s="197" t="s">
        <v>239</v>
      </c>
    </row>
    <row r="1430" s="14" customFormat="1">
      <c r="A1430" s="14"/>
      <c r="B1430" s="196"/>
      <c r="C1430" s="14"/>
      <c r="D1430" s="189" t="s">
        <v>248</v>
      </c>
      <c r="E1430" s="197" t="s">
        <v>3</v>
      </c>
      <c r="F1430" s="198" t="s">
        <v>1319</v>
      </c>
      <c r="G1430" s="14"/>
      <c r="H1430" s="199">
        <v>1</v>
      </c>
      <c r="I1430" s="200"/>
      <c r="J1430" s="14"/>
      <c r="K1430" s="14"/>
      <c r="L1430" s="196"/>
      <c r="M1430" s="201"/>
      <c r="N1430" s="202"/>
      <c r="O1430" s="202"/>
      <c r="P1430" s="202"/>
      <c r="Q1430" s="202"/>
      <c r="R1430" s="202"/>
      <c r="S1430" s="202"/>
      <c r="T1430" s="203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197" t="s">
        <v>248</v>
      </c>
      <c r="AU1430" s="197" t="s">
        <v>86</v>
      </c>
      <c r="AV1430" s="14" t="s">
        <v>86</v>
      </c>
      <c r="AW1430" s="14" t="s">
        <v>33</v>
      </c>
      <c r="AX1430" s="14" t="s">
        <v>73</v>
      </c>
      <c r="AY1430" s="197" t="s">
        <v>239</v>
      </c>
    </row>
    <row r="1431" s="15" customFormat="1">
      <c r="A1431" s="15"/>
      <c r="B1431" s="204"/>
      <c r="C1431" s="15"/>
      <c r="D1431" s="189" t="s">
        <v>248</v>
      </c>
      <c r="E1431" s="205" t="s">
        <v>3</v>
      </c>
      <c r="F1431" s="206" t="s">
        <v>251</v>
      </c>
      <c r="G1431" s="15"/>
      <c r="H1431" s="207">
        <v>73</v>
      </c>
      <c r="I1431" s="208"/>
      <c r="J1431" s="15"/>
      <c r="K1431" s="15"/>
      <c r="L1431" s="204"/>
      <c r="M1431" s="209"/>
      <c r="N1431" s="210"/>
      <c r="O1431" s="210"/>
      <c r="P1431" s="210"/>
      <c r="Q1431" s="210"/>
      <c r="R1431" s="210"/>
      <c r="S1431" s="210"/>
      <c r="T1431" s="211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T1431" s="205" t="s">
        <v>248</v>
      </c>
      <c r="AU1431" s="205" t="s">
        <v>86</v>
      </c>
      <c r="AV1431" s="15" t="s">
        <v>246</v>
      </c>
      <c r="AW1431" s="15" t="s">
        <v>33</v>
      </c>
      <c r="AX1431" s="15" t="s">
        <v>80</v>
      </c>
      <c r="AY1431" s="205" t="s">
        <v>239</v>
      </c>
    </row>
    <row r="1432" s="2" customFormat="1">
      <c r="A1432" s="39"/>
      <c r="B1432" s="174"/>
      <c r="C1432" s="212" t="s">
        <v>1865</v>
      </c>
      <c r="D1432" s="212" t="s">
        <v>294</v>
      </c>
      <c r="E1432" s="213" t="s">
        <v>1866</v>
      </c>
      <c r="F1432" s="214" t="s">
        <v>1867</v>
      </c>
      <c r="G1432" s="215" t="s">
        <v>385</v>
      </c>
      <c r="H1432" s="216">
        <v>70</v>
      </c>
      <c r="I1432" s="217"/>
      <c r="J1432" s="218">
        <f>ROUND(I1432*H1432,2)</f>
        <v>0</v>
      </c>
      <c r="K1432" s="214" t="s">
        <v>245</v>
      </c>
      <c r="L1432" s="219"/>
      <c r="M1432" s="220" t="s">
        <v>3</v>
      </c>
      <c r="N1432" s="221" t="s">
        <v>45</v>
      </c>
      <c r="O1432" s="73"/>
      <c r="P1432" s="184">
        <f>O1432*H1432</f>
        <v>0</v>
      </c>
      <c r="Q1432" s="184">
        <v>0.017500000000000002</v>
      </c>
      <c r="R1432" s="184">
        <f>Q1432*H1432</f>
        <v>1.2250000000000001</v>
      </c>
      <c r="S1432" s="184">
        <v>0</v>
      </c>
      <c r="T1432" s="185">
        <f>S1432*H1432</f>
        <v>0</v>
      </c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R1432" s="186" t="s">
        <v>542</v>
      </c>
      <c r="AT1432" s="186" t="s">
        <v>294</v>
      </c>
      <c r="AU1432" s="186" t="s">
        <v>86</v>
      </c>
      <c r="AY1432" s="20" t="s">
        <v>239</v>
      </c>
      <c r="BE1432" s="187">
        <f>IF(N1432="základní",J1432,0)</f>
        <v>0</v>
      </c>
      <c r="BF1432" s="187">
        <f>IF(N1432="snížená",J1432,0)</f>
        <v>0</v>
      </c>
      <c r="BG1432" s="187">
        <f>IF(N1432="zákl. přenesená",J1432,0)</f>
        <v>0</v>
      </c>
      <c r="BH1432" s="187">
        <f>IF(N1432="sníž. přenesená",J1432,0)</f>
        <v>0</v>
      </c>
      <c r="BI1432" s="187">
        <f>IF(N1432="nulová",J1432,0)</f>
        <v>0</v>
      </c>
      <c r="BJ1432" s="20" t="s">
        <v>86</v>
      </c>
      <c r="BK1432" s="187">
        <f>ROUND(I1432*H1432,2)</f>
        <v>0</v>
      </c>
      <c r="BL1432" s="20" t="s">
        <v>377</v>
      </c>
      <c r="BM1432" s="186" t="s">
        <v>1868</v>
      </c>
    </row>
    <row r="1433" s="14" customFormat="1">
      <c r="A1433" s="14"/>
      <c r="B1433" s="196"/>
      <c r="C1433" s="14"/>
      <c r="D1433" s="189" t="s">
        <v>248</v>
      </c>
      <c r="E1433" s="197" t="s">
        <v>3</v>
      </c>
      <c r="F1433" s="198" t="s">
        <v>1314</v>
      </c>
      <c r="G1433" s="14"/>
      <c r="H1433" s="199">
        <v>70</v>
      </c>
      <c r="I1433" s="200"/>
      <c r="J1433" s="14"/>
      <c r="K1433" s="14"/>
      <c r="L1433" s="196"/>
      <c r="M1433" s="201"/>
      <c r="N1433" s="202"/>
      <c r="O1433" s="202"/>
      <c r="P1433" s="202"/>
      <c r="Q1433" s="202"/>
      <c r="R1433" s="202"/>
      <c r="S1433" s="202"/>
      <c r="T1433" s="203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197" t="s">
        <v>248</v>
      </c>
      <c r="AU1433" s="197" t="s">
        <v>86</v>
      </c>
      <c r="AV1433" s="14" t="s">
        <v>86</v>
      </c>
      <c r="AW1433" s="14" t="s">
        <v>33</v>
      </c>
      <c r="AX1433" s="14" t="s">
        <v>73</v>
      </c>
      <c r="AY1433" s="197" t="s">
        <v>239</v>
      </c>
    </row>
    <row r="1434" s="15" customFormat="1">
      <c r="A1434" s="15"/>
      <c r="B1434" s="204"/>
      <c r="C1434" s="15"/>
      <c r="D1434" s="189" t="s">
        <v>248</v>
      </c>
      <c r="E1434" s="205" t="s">
        <v>3</v>
      </c>
      <c r="F1434" s="206" t="s">
        <v>251</v>
      </c>
      <c r="G1434" s="15"/>
      <c r="H1434" s="207">
        <v>70</v>
      </c>
      <c r="I1434" s="208"/>
      <c r="J1434" s="15"/>
      <c r="K1434" s="15"/>
      <c r="L1434" s="204"/>
      <c r="M1434" s="209"/>
      <c r="N1434" s="210"/>
      <c r="O1434" s="210"/>
      <c r="P1434" s="210"/>
      <c r="Q1434" s="210"/>
      <c r="R1434" s="210"/>
      <c r="S1434" s="210"/>
      <c r="T1434" s="211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T1434" s="205" t="s">
        <v>248</v>
      </c>
      <c r="AU1434" s="205" t="s">
        <v>86</v>
      </c>
      <c r="AV1434" s="15" t="s">
        <v>246</v>
      </c>
      <c r="AW1434" s="15" t="s">
        <v>33</v>
      </c>
      <c r="AX1434" s="15" t="s">
        <v>80</v>
      </c>
      <c r="AY1434" s="205" t="s">
        <v>239</v>
      </c>
    </row>
    <row r="1435" s="2" customFormat="1">
      <c r="A1435" s="39"/>
      <c r="B1435" s="174"/>
      <c r="C1435" s="212" t="s">
        <v>1869</v>
      </c>
      <c r="D1435" s="212" t="s">
        <v>294</v>
      </c>
      <c r="E1435" s="213" t="s">
        <v>1870</v>
      </c>
      <c r="F1435" s="214" t="s">
        <v>1871</v>
      </c>
      <c r="G1435" s="215" t="s">
        <v>385</v>
      </c>
      <c r="H1435" s="216">
        <v>3</v>
      </c>
      <c r="I1435" s="217"/>
      <c r="J1435" s="218">
        <f>ROUND(I1435*H1435,2)</f>
        <v>0</v>
      </c>
      <c r="K1435" s="214" t="s">
        <v>245</v>
      </c>
      <c r="L1435" s="219"/>
      <c r="M1435" s="220" t="s">
        <v>3</v>
      </c>
      <c r="N1435" s="221" t="s">
        <v>45</v>
      </c>
      <c r="O1435" s="73"/>
      <c r="P1435" s="184">
        <f>O1435*H1435</f>
        <v>0</v>
      </c>
      <c r="Q1435" s="184">
        <v>0.0195</v>
      </c>
      <c r="R1435" s="184">
        <f>Q1435*H1435</f>
        <v>0.058499999999999996</v>
      </c>
      <c r="S1435" s="184">
        <v>0</v>
      </c>
      <c r="T1435" s="185">
        <f>S1435*H1435</f>
        <v>0</v>
      </c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R1435" s="186" t="s">
        <v>542</v>
      </c>
      <c r="AT1435" s="186" t="s">
        <v>294</v>
      </c>
      <c r="AU1435" s="186" t="s">
        <v>86</v>
      </c>
      <c r="AY1435" s="20" t="s">
        <v>239</v>
      </c>
      <c r="BE1435" s="187">
        <f>IF(N1435="základní",J1435,0)</f>
        <v>0</v>
      </c>
      <c r="BF1435" s="187">
        <f>IF(N1435="snížená",J1435,0)</f>
        <v>0</v>
      </c>
      <c r="BG1435" s="187">
        <f>IF(N1435="zákl. přenesená",J1435,0)</f>
        <v>0</v>
      </c>
      <c r="BH1435" s="187">
        <f>IF(N1435="sníž. přenesená",J1435,0)</f>
        <v>0</v>
      </c>
      <c r="BI1435" s="187">
        <f>IF(N1435="nulová",J1435,0)</f>
        <v>0</v>
      </c>
      <c r="BJ1435" s="20" t="s">
        <v>86</v>
      </c>
      <c r="BK1435" s="187">
        <f>ROUND(I1435*H1435,2)</f>
        <v>0</v>
      </c>
      <c r="BL1435" s="20" t="s">
        <v>377</v>
      </c>
      <c r="BM1435" s="186" t="s">
        <v>1872</v>
      </c>
    </row>
    <row r="1436" s="14" customFormat="1">
      <c r="A1436" s="14"/>
      <c r="B1436" s="196"/>
      <c r="C1436" s="14"/>
      <c r="D1436" s="189" t="s">
        <v>248</v>
      </c>
      <c r="E1436" s="197" t="s">
        <v>3</v>
      </c>
      <c r="F1436" s="198" t="s">
        <v>1864</v>
      </c>
      <c r="G1436" s="14"/>
      <c r="H1436" s="199">
        <v>2</v>
      </c>
      <c r="I1436" s="200"/>
      <c r="J1436" s="14"/>
      <c r="K1436" s="14"/>
      <c r="L1436" s="196"/>
      <c r="M1436" s="201"/>
      <c r="N1436" s="202"/>
      <c r="O1436" s="202"/>
      <c r="P1436" s="202"/>
      <c r="Q1436" s="202"/>
      <c r="R1436" s="202"/>
      <c r="S1436" s="202"/>
      <c r="T1436" s="203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197" t="s">
        <v>248</v>
      </c>
      <c r="AU1436" s="197" t="s">
        <v>86</v>
      </c>
      <c r="AV1436" s="14" t="s">
        <v>86</v>
      </c>
      <c r="AW1436" s="14" t="s">
        <v>33</v>
      </c>
      <c r="AX1436" s="14" t="s">
        <v>73</v>
      </c>
      <c r="AY1436" s="197" t="s">
        <v>239</v>
      </c>
    </row>
    <row r="1437" s="14" customFormat="1">
      <c r="A1437" s="14"/>
      <c r="B1437" s="196"/>
      <c r="C1437" s="14"/>
      <c r="D1437" s="189" t="s">
        <v>248</v>
      </c>
      <c r="E1437" s="197" t="s">
        <v>3</v>
      </c>
      <c r="F1437" s="198" t="s">
        <v>1319</v>
      </c>
      <c r="G1437" s="14"/>
      <c r="H1437" s="199">
        <v>1</v>
      </c>
      <c r="I1437" s="200"/>
      <c r="J1437" s="14"/>
      <c r="K1437" s="14"/>
      <c r="L1437" s="196"/>
      <c r="M1437" s="201"/>
      <c r="N1437" s="202"/>
      <c r="O1437" s="202"/>
      <c r="P1437" s="202"/>
      <c r="Q1437" s="202"/>
      <c r="R1437" s="202"/>
      <c r="S1437" s="202"/>
      <c r="T1437" s="203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197" t="s">
        <v>248</v>
      </c>
      <c r="AU1437" s="197" t="s">
        <v>86</v>
      </c>
      <c r="AV1437" s="14" t="s">
        <v>86</v>
      </c>
      <c r="AW1437" s="14" t="s">
        <v>33</v>
      </c>
      <c r="AX1437" s="14" t="s">
        <v>73</v>
      </c>
      <c r="AY1437" s="197" t="s">
        <v>239</v>
      </c>
    </row>
    <row r="1438" s="15" customFormat="1">
      <c r="A1438" s="15"/>
      <c r="B1438" s="204"/>
      <c r="C1438" s="15"/>
      <c r="D1438" s="189" t="s">
        <v>248</v>
      </c>
      <c r="E1438" s="205" t="s">
        <v>3</v>
      </c>
      <c r="F1438" s="206" t="s">
        <v>251</v>
      </c>
      <c r="G1438" s="15"/>
      <c r="H1438" s="207">
        <v>3</v>
      </c>
      <c r="I1438" s="208"/>
      <c r="J1438" s="15"/>
      <c r="K1438" s="15"/>
      <c r="L1438" s="204"/>
      <c r="M1438" s="209"/>
      <c r="N1438" s="210"/>
      <c r="O1438" s="210"/>
      <c r="P1438" s="210"/>
      <c r="Q1438" s="210"/>
      <c r="R1438" s="210"/>
      <c r="S1438" s="210"/>
      <c r="T1438" s="211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T1438" s="205" t="s">
        <v>248</v>
      </c>
      <c r="AU1438" s="205" t="s">
        <v>86</v>
      </c>
      <c r="AV1438" s="15" t="s">
        <v>246</v>
      </c>
      <c r="AW1438" s="15" t="s">
        <v>33</v>
      </c>
      <c r="AX1438" s="15" t="s">
        <v>80</v>
      </c>
      <c r="AY1438" s="205" t="s">
        <v>239</v>
      </c>
    </row>
    <row r="1439" s="2" customFormat="1">
      <c r="A1439" s="39"/>
      <c r="B1439" s="174"/>
      <c r="C1439" s="175" t="s">
        <v>1873</v>
      </c>
      <c r="D1439" s="175" t="s">
        <v>241</v>
      </c>
      <c r="E1439" s="176" t="s">
        <v>1874</v>
      </c>
      <c r="F1439" s="177" t="s">
        <v>1875</v>
      </c>
      <c r="G1439" s="178" t="s">
        <v>385</v>
      </c>
      <c r="H1439" s="179">
        <v>53</v>
      </c>
      <c r="I1439" s="180"/>
      <c r="J1439" s="181">
        <f>ROUND(I1439*H1439,2)</f>
        <v>0</v>
      </c>
      <c r="K1439" s="177" t="s">
        <v>245</v>
      </c>
      <c r="L1439" s="40"/>
      <c r="M1439" s="182" t="s">
        <v>3</v>
      </c>
      <c r="N1439" s="183" t="s">
        <v>45</v>
      </c>
      <c r="O1439" s="73"/>
      <c r="P1439" s="184">
        <f>O1439*H1439</f>
        <v>0</v>
      </c>
      <c r="Q1439" s="184">
        <v>0</v>
      </c>
      <c r="R1439" s="184">
        <f>Q1439*H1439</f>
        <v>0</v>
      </c>
      <c r="S1439" s="184">
        <v>0</v>
      </c>
      <c r="T1439" s="185">
        <f>S1439*H1439</f>
        <v>0</v>
      </c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R1439" s="186" t="s">
        <v>377</v>
      </c>
      <c r="AT1439" s="186" t="s">
        <v>241</v>
      </c>
      <c r="AU1439" s="186" t="s">
        <v>86</v>
      </c>
      <c r="AY1439" s="20" t="s">
        <v>239</v>
      </c>
      <c r="BE1439" s="187">
        <f>IF(N1439="základní",J1439,0)</f>
        <v>0</v>
      </c>
      <c r="BF1439" s="187">
        <f>IF(N1439="snížená",J1439,0)</f>
        <v>0</v>
      </c>
      <c r="BG1439" s="187">
        <f>IF(N1439="zákl. přenesená",J1439,0)</f>
        <v>0</v>
      </c>
      <c r="BH1439" s="187">
        <f>IF(N1439="sníž. přenesená",J1439,0)</f>
        <v>0</v>
      </c>
      <c r="BI1439" s="187">
        <f>IF(N1439="nulová",J1439,0)</f>
        <v>0</v>
      </c>
      <c r="BJ1439" s="20" t="s">
        <v>86</v>
      </c>
      <c r="BK1439" s="187">
        <f>ROUND(I1439*H1439,2)</f>
        <v>0</v>
      </c>
      <c r="BL1439" s="20" t="s">
        <v>377</v>
      </c>
      <c r="BM1439" s="186" t="s">
        <v>1876</v>
      </c>
    </row>
    <row r="1440" s="14" customFormat="1">
      <c r="A1440" s="14"/>
      <c r="B1440" s="196"/>
      <c r="C1440" s="14"/>
      <c r="D1440" s="189" t="s">
        <v>248</v>
      </c>
      <c r="E1440" s="197" t="s">
        <v>3</v>
      </c>
      <c r="F1440" s="198" t="s">
        <v>1315</v>
      </c>
      <c r="G1440" s="14"/>
      <c r="H1440" s="199">
        <v>30</v>
      </c>
      <c r="I1440" s="200"/>
      <c r="J1440" s="14"/>
      <c r="K1440" s="14"/>
      <c r="L1440" s="196"/>
      <c r="M1440" s="201"/>
      <c r="N1440" s="202"/>
      <c r="O1440" s="202"/>
      <c r="P1440" s="202"/>
      <c r="Q1440" s="202"/>
      <c r="R1440" s="202"/>
      <c r="S1440" s="202"/>
      <c r="T1440" s="203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197" t="s">
        <v>248</v>
      </c>
      <c r="AU1440" s="197" t="s">
        <v>86</v>
      </c>
      <c r="AV1440" s="14" t="s">
        <v>86</v>
      </c>
      <c r="AW1440" s="14" t="s">
        <v>33</v>
      </c>
      <c r="AX1440" s="14" t="s">
        <v>73</v>
      </c>
      <c r="AY1440" s="197" t="s">
        <v>239</v>
      </c>
    </row>
    <row r="1441" s="14" customFormat="1">
      <c r="A1441" s="14"/>
      <c r="B1441" s="196"/>
      <c r="C1441" s="14"/>
      <c r="D1441" s="189" t="s">
        <v>248</v>
      </c>
      <c r="E1441" s="197" t="s">
        <v>3</v>
      </c>
      <c r="F1441" s="198" t="s">
        <v>1316</v>
      </c>
      <c r="G1441" s="14"/>
      <c r="H1441" s="199">
        <v>20</v>
      </c>
      <c r="I1441" s="200"/>
      <c r="J1441" s="14"/>
      <c r="K1441" s="14"/>
      <c r="L1441" s="196"/>
      <c r="M1441" s="201"/>
      <c r="N1441" s="202"/>
      <c r="O1441" s="202"/>
      <c r="P1441" s="202"/>
      <c r="Q1441" s="202"/>
      <c r="R1441" s="202"/>
      <c r="S1441" s="202"/>
      <c r="T1441" s="203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197" t="s">
        <v>248</v>
      </c>
      <c r="AU1441" s="197" t="s">
        <v>86</v>
      </c>
      <c r="AV1441" s="14" t="s">
        <v>86</v>
      </c>
      <c r="AW1441" s="14" t="s">
        <v>33</v>
      </c>
      <c r="AX1441" s="14" t="s">
        <v>73</v>
      </c>
      <c r="AY1441" s="197" t="s">
        <v>239</v>
      </c>
    </row>
    <row r="1442" s="14" customFormat="1">
      <c r="A1442" s="14"/>
      <c r="B1442" s="196"/>
      <c r="C1442" s="14"/>
      <c r="D1442" s="189" t="s">
        <v>248</v>
      </c>
      <c r="E1442" s="197" t="s">
        <v>3</v>
      </c>
      <c r="F1442" s="198" t="s">
        <v>1864</v>
      </c>
      <c r="G1442" s="14"/>
      <c r="H1442" s="199">
        <v>2</v>
      </c>
      <c r="I1442" s="200"/>
      <c r="J1442" s="14"/>
      <c r="K1442" s="14"/>
      <c r="L1442" s="196"/>
      <c r="M1442" s="201"/>
      <c r="N1442" s="202"/>
      <c r="O1442" s="202"/>
      <c r="P1442" s="202"/>
      <c r="Q1442" s="202"/>
      <c r="R1442" s="202"/>
      <c r="S1442" s="202"/>
      <c r="T1442" s="203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197" t="s">
        <v>248</v>
      </c>
      <c r="AU1442" s="197" t="s">
        <v>86</v>
      </c>
      <c r="AV1442" s="14" t="s">
        <v>86</v>
      </c>
      <c r="AW1442" s="14" t="s">
        <v>33</v>
      </c>
      <c r="AX1442" s="14" t="s">
        <v>73</v>
      </c>
      <c r="AY1442" s="197" t="s">
        <v>239</v>
      </c>
    </row>
    <row r="1443" s="14" customFormat="1">
      <c r="A1443" s="14"/>
      <c r="B1443" s="196"/>
      <c r="C1443" s="14"/>
      <c r="D1443" s="189" t="s">
        <v>248</v>
      </c>
      <c r="E1443" s="197" t="s">
        <v>3</v>
      </c>
      <c r="F1443" s="198" t="s">
        <v>1318</v>
      </c>
      <c r="G1443" s="14"/>
      <c r="H1443" s="199">
        <v>1</v>
      </c>
      <c r="I1443" s="200"/>
      <c r="J1443" s="14"/>
      <c r="K1443" s="14"/>
      <c r="L1443" s="196"/>
      <c r="M1443" s="201"/>
      <c r="N1443" s="202"/>
      <c r="O1443" s="202"/>
      <c r="P1443" s="202"/>
      <c r="Q1443" s="202"/>
      <c r="R1443" s="202"/>
      <c r="S1443" s="202"/>
      <c r="T1443" s="203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197" t="s">
        <v>248</v>
      </c>
      <c r="AU1443" s="197" t="s">
        <v>86</v>
      </c>
      <c r="AV1443" s="14" t="s">
        <v>86</v>
      </c>
      <c r="AW1443" s="14" t="s">
        <v>33</v>
      </c>
      <c r="AX1443" s="14" t="s">
        <v>73</v>
      </c>
      <c r="AY1443" s="197" t="s">
        <v>239</v>
      </c>
    </row>
    <row r="1444" s="15" customFormat="1">
      <c r="A1444" s="15"/>
      <c r="B1444" s="204"/>
      <c r="C1444" s="15"/>
      <c r="D1444" s="189" t="s">
        <v>248</v>
      </c>
      <c r="E1444" s="205" t="s">
        <v>3</v>
      </c>
      <c r="F1444" s="206" t="s">
        <v>251</v>
      </c>
      <c r="G1444" s="15"/>
      <c r="H1444" s="207">
        <v>53</v>
      </c>
      <c r="I1444" s="208"/>
      <c r="J1444" s="15"/>
      <c r="K1444" s="15"/>
      <c r="L1444" s="204"/>
      <c r="M1444" s="209"/>
      <c r="N1444" s="210"/>
      <c r="O1444" s="210"/>
      <c r="P1444" s="210"/>
      <c r="Q1444" s="210"/>
      <c r="R1444" s="210"/>
      <c r="S1444" s="210"/>
      <c r="T1444" s="211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T1444" s="205" t="s">
        <v>248</v>
      </c>
      <c r="AU1444" s="205" t="s">
        <v>86</v>
      </c>
      <c r="AV1444" s="15" t="s">
        <v>246</v>
      </c>
      <c r="AW1444" s="15" t="s">
        <v>33</v>
      </c>
      <c r="AX1444" s="15" t="s">
        <v>80</v>
      </c>
      <c r="AY1444" s="205" t="s">
        <v>239</v>
      </c>
    </row>
    <row r="1445" s="2" customFormat="1">
      <c r="A1445" s="39"/>
      <c r="B1445" s="174"/>
      <c r="C1445" s="212" t="s">
        <v>1877</v>
      </c>
      <c r="D1445" s="212" t="s">
        <v>294</v>
      </c>
      <c r="E1445" s="213" t="s">
        <v>1878</v>
      </c>
      <c r="F1445" s="214" t="s">
        <v>1879</v>
      </c>
      <c r="G1445" s="215" t="s">
        <v>385</v>
      </c>
      <c r="H1445" s="216">
        <v>32</v>
      </c>
      <c r="I1445" s="217"/>
      <c r="J1445" s="218">
        <f>ROUND(I1445*H1445,2)</f>
        <v>0</v>
      </c>
      <c r="K1445" s="214" t="s">
        <v>245</v>
      </c>
      <c r="L1445" s="219"/>
      <c r="M1445" s="220" t="s">
        <v>3</v>
      </c>
      <c r="N1445" s="221" t="s">
        <v>45</v>
      </c>
      <c r="O1445" s="73"/>
      <c r="P1445" s="184">
        <f>O1445*H1445</f>
        <v>0</v>
      </c>
      <c r="Q1445" s="184">
        <v>0.020500000000000001</v>
      </c>
      <c r="R1445" s="184">
        <f>Q1445*H1445</f>
        <v>0.65600000000000003</v>
      </c>
      <c r="S1445" s="184">
        <v>0</v>
      </c>
      <c r="T1445" s="185">
        <f>S1445*H1445</f>
        <v>0</v>
      </c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R1445" s="186" t="s">
        <v>542</v>
      </c>
      <c r="AT1445" s="186" t="s">
        <v>294</v>
      </c>
      <c r="AU1445" s="186" t="s">
        <v>86</v>
      </c>
      <c r="AY1445" s="20" t="s">
        <v>239</v>
      </c>
      <c r="BE1445" s="187">
        <f>IF(N1445="základní",J1445,0)</f>
        <v>0</v>
      </c>
      <c r="BF1445" s="187">
        <f>IF(N1445="snížená",J1445,0)</f>
        <v>0</v>
      </c>
      <c r="BG1445" s="187">
        <f>IF(N1445="zákl. přenesená",J1445,0)</f>
        <v>0</v>
      </c>
      <c r="BH1445" s="187">
        <f>IF(N1445="sníž. přenesená",J1445,0)</f>
        <v>0</v>
      </c>
      <c r="BI1445" s="187">
        <f>IF(N1445="nulová",J1445,0)</f>
        <v>0</v>
      </c>
      <c r="BJ1445" s="20" t="s">
        <v>86</v>
      </c>
      <c r="BK1445" s="187">
        <f>ROUND(I1445*H1445,2)</f>
        <v>0</v>
      </c>
      <c r="BL1445" s="20" t="s">
        <v>377</v>
      </c>
      <c r="BM1445" s="186" t="s">
        <v>1880</v>
      </c>
    </row>
    <row r="1446" s="14" customFormat="1">
      <c r="A1446" s="14"/>
      <c r="B1446" s="196"/>
      <c r="C1446" s="14"/>
      <c r="D1446" s="189" t="s">
        <v>248</v>
      </c>
      <c r="E1446" s="197" t="s">
        <v>3</v>
      </c>
      <c r="F1446" s="198" t="s">
        <v>1315</v>
      </c>
      <c r="G1446" s="14"/>
      <c r="H1446" s="199">
        <v>30</v>
      </c>
      <c r="I1446" s="200"/>
      <c r="J1446" s="14"/>
      <c r="K1446" s="14"/>
      <c r="L1446" s="196"/>
      <c r="M1446" s="201"/>
      <c r="N1446" s="202"/>
      <c r="O1446" s="202"/>
      <c r="P1446" s="202"/>
      <c r="Q1446" s="202"/>
      <c r="R1446" s="202"/>
      <c r="S1446" s="202"/>
      <c r="T1446" s="203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197" t="s">
        <v>248</v>
      </c>
      <c r="AU1446" s="197" t="s">
        <v>86</v>
      </c>
      <c r="AV1446" s="14" t="s">
        <v>86</v>
      </c>
      <c r="AW1446" s="14" t="s">
        <v>33</v>
      </c>
      <c r="AX1446" s="14" t="s">
        <v>73</v>
      </c>
      <c r="AY1446" s="197" t="s">
        <v>239</v>
      </c>
    </row>
    <row r="1447" s="14" customFormat="1">
      <c r="A1447" s="14"/>
      <c r="B1447" s="196"/>
      <c r="C1447" s="14"/>
      <c r="D1447" s="189" t="s">
        <v>248</v>
      </c>
      <c r="E1447" s="197" t="s">
        <v>3</v>
      </c>
      <c r="F1447" s="198" t="s">
        <v>1864</v>
      </c>
      <c r="G1447" s="14"/>
      <c r="H1447" s="199">
        <v>2</v>
      </c>
      <c r="I1447" s="200"/>
      <c r="J1447" s="14"/>
      <c r="K1447" s="14"/>
      <c r="L1447" s="196"/>
      <c r="M1447" s="201"/>
      <c r="N1447" s="202"/>
      <c r="O1447" s="202"/>
      <c r="P1447" s="202"/>
      <c r="Q1447" s="202"/>
      <c r="R1447" s="202"/>
      <c r="S1447" s="202"/>
      <c r="T1447" s="203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197" t="s">
        <v>248</v>
      </c>
      <c r="AU1447" s="197" t="s">
        <v>86</v>
      </c>
      <c r="AV1447" s="14" t="s">
        <v>86</v>
      </c>
      <c r="AW1447" s="14" t="s">
        <v>33</v>
      </c>
      <c r="AX1447" s="14" t="s">
        <v>73</v>
      </c>
      <c r="AY1447" s="197" t="s">
        <v>239</v>
      </c>
    </row>
    <row r="1448" s="15" customFormat="1">
      <c r="A1448" s="15"/>
      <c r="B1448" s="204"/>
      <c r="C1448" s="15"/>
      <c r="D1448" s="189" t="s">
        <v>248</v>
      </c>
      <c r="E1448" s="205" t="s">
        <v>3</v>
      </c>
      <c r="F1448" s="206" t="s">
        <v>251</v>
      </c>
      <c r="G1448" s="15"/>
      <c r="H1448" s="207">
        <v>32</v>
      </c>
      <c r="I1448" s="208"/>
      <c r="J1448" s="15"/>
      <c r="K1448" s="15"/>
      <c r="L1448" s="204"/>
      <c r="M1448" s="209"/>
      <c r="N1448" s="210"/>
      <c r="O1448" s="210"/>
      <c r="P1448" s="210"/>
      <c r="Q1448" s="210"/>
      <c r="R1448" s="210"/>
      <c r="S1448" s="210"/>
      <c r="T1448" s="211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T1448" s="205" t="s">
        <v>248</v>
      </c>
      <c r="AU1448" s="205" t="s">
        <v>86</v>
      </c>
      <c r="AV1448" s="15" t="s">
        <v>246</v>
      </c>
      <c r="AW1448" s="15" t="s">
        <v>33</v>
      </c>
      <c r="AX1448" s="15" t="s">
        <v>80</v>
      </c>
      <c r="AY1448" s="205" t="s">
        <v>239</v>
      </c>
    </row>
    <row r="1449" s="2" customFormat="1">
      <c r="A1449" s="39"/>
      <c r="B1449" s="174"/>
      <c r="C1449" s="212" t="s">
        <v>1881</v>
      </c>
      <c r="D1449" s="212" t="s">
        <v>294</v>
      </c>
      <c r="E1449" s="213" t="s">
        <v>1882</v>
      </c>
      <c r="F1449" s="214" t="s">
        <v>1883</v>
      </c>
      <c r="G1449" s="215" t="s">
        <v>385</v>
      </c>
      <c r="H1449" s="216">
        <v>20</v>
      </c>
      <c r="I1449" s="217"/>
      <c r="J1449" s="218">
        <f>ROUND(I1449*H1449,2)</f>
        <v>0</v>
      </c>
      <c r="K1449" s="214" t="s">
        <v>245</v>
      </c>
      <c r="L1449" s="219"/>
      <c r="M1449" s="220" t="s">
        <v>3</v>
      </c>
      <c r="N1449" s="221" t="s">
        <v>45</v>
      </c>
      <c r="O1449" s="73"/>
      <c r="P1449" s="184">
        <f>O1449*H1449</f>
        <v>0</v>
      </c>
      <c r="Q1449" s="184">
        <v>0.021000000000000001</v>
      </c>
      <c r="R1449" s="184">
        <f>Q1449*H1449</f>
        <v>0.42000000000000004</v>
      </c>
      <c r="S1449" s="184">
        <v>0</v>
      </c>
      <c r="T1449" s="185">
        <f>S1449*H1449</f>
        <v>0</v>
      </c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R1449" s="186" t="s">
        <v>542</v>
      </c>
      <c r="AT1449" s="186" t="s">
        <v>294</v>
      </c>
      <c r="AU1449" s="186" t="s">
        <v>86</v>
      </c>
      <c r="AY1449" s="20" t="s">
        <v>239</v>
      </c>
      <c r="BE1449" s="187">
        <f>IF(N1449="základní",J1449,0)</f>
        <v>0</v>
      </c>
      <c r="BF1449" s="187">
        <f>IF(N1449="snížená",J1449,0)</f>
        <v>0</v>
      </c>
      <c r="BG1449" s="187">
        <f>IF(N1449="zákl. přenesená",J1449,0)</f>
        <v>0</v>
      </c>
      <c r="BH1449" s="187">
        <f>IF(N1449="sníž. přenesená",J1449,0)</f>
        <v>0</v>
      </c>
      <c r="BI1449" s="187">
        <f>IF(N1449="nulová",J1449,0)</f>
        <v>0</v>
      </c>
      <c r="BJ1449" s="20" t="s">
        <v>86</v>
      </c>
      <c r="BK1449" s="187">
        <f>ROUND(I1449*H1449,2)</f>
        <v>0</v>
      </c>
      <c r="BL1449" s="20" t="s">
        <v>377</v>
      </c>
      <c r="BM1449" s="186" t="s">
        <v>1884</v>
      </c>
    </row>
    <row r="1450" s="14" customFormat="1">
      <c r="A1450" s="14"/>
      <c r="B1450" s="196"/>
      <c r="C1450" s="14"/>
      <c r="D1450" s="189" t="s">
        <v>248</v>
      </c>
      <c r="E1450" s="197" t="s">
        <v>3</v>
      </c>
      <c r="F1450" s="198" t="s">
        <v>1316</v>
      </c>
      <c r="G1450" s="14"/>
      <c r="H1450" s="199">
        <v>20</v>
      </c>
      <c r="I1450" s="200"/>
      <c r="J1450" s="14"/>
      <c r="K1450" s="14"/>
      <c r="L1450" s="196"/>
      <c r="M1450" s="201"/>
      <c r="N1450" s="202"/>
      <c r="O1450" s="202"/>
      <c r="P1450" s="202"/>
      <c r="Q1450" s="202"/>
      <c r="R1450" s="202"/>
      <c r="S1450" s="202"/>
      <c r="T1450" s="203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197" t="s">
        <v>248</v>
      </c>
      <c r="AU1450" s="197" t="s">
        <v>86</v>
      </c>
      <c r="AV1450" s="14" t="s">
        <v>86</v>
      </c>
      <c r="AW1450" s="14" t="s">
        <v>33</v>
      </c>
      <c r="AX1450" s="14" t="s">
        <v>73</v>
      </c>
      <c r="AY1450" s="197" t="s">
        <v>239</v>
      </c>
    </row>
    <row r="1451" s="15" customFormat="1">
      <c r="A1451" s="15"/>
      <c r="B1451" s="204"/>
      <c r="C1451" s="15"/>
      <c r="D1451" s="189" t="s">
        <v>248</v>
      </c>
      <c r="E1451" s="205" t="s">
        <v>3</v>
      </c>
      <c r="F1451" s="206" t="s">
        <v>251</v>
      </c>
      <c r="G1451" s="15"/>
      <c r="H1451" s="207">
        <v>20</v>
      </c>
      <c r="I1451" s="208"/>
      <c r="J1451" s="15"/>
      <c r="K1451" s="15"/>
      <c r="L1451" s="204"/>
      <c r="M1451" s="209"/>
      <c r="N1451" s="210"/>
      <c r="O1451" s="210"/>
      <c r="P1451" s="210"/>
      <c r="Q1451" s="210"/>
      <c r="R1451" s="210"/>
      <c r="S1451" s="210"/>
      <c r="T1451" s="211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T1451" s="205" t="s">
        <v>248</v>
      </c>
      <c r="AU1451" s="205" t="s">
        <v>86</v>
      </c>
      <c r="AV1451" s="15" t="s">
        <v>246</v>
      </c>
      <c r="AW1451" s="15" t="s">
        <v>33</v>
      </c>
      <c r="AX1451" s="15" t="s">
        <v>80</v>
      </c>
      <c r="AY1451" s="205" t="s">
        <v>239</v>
      </c>
    </row>
    <row r="1452" s="2" customFormat="1">
      <c r="A1452" s="39"/>
      <c r="B1452" s="174"/>
      <c r="C1452" s="212" t="s">
        <v>1885</v>
      </c>
      <c r="D1452" s="212" t="s">
        <v>294</v>
      </c>
      <c r="E1452" s="213" t="s">
        <v>1886</v>
      </c>
      <c r="F1452" s="214" t="s">
        <v>1887</v>
      </c>
      <c r="G1452" s="215" t="s">
        <v>385</v>
      </c>
      <c r="H1452" s="216">
        <v>1</v>
      </c>
      <c r="I1452" s="217"/>
      <c r="J1452" s="218">
        <f>ROUND(I1452*H1452,2)</f>
        <v>0</v>
      </c>
      <c r="K1452" s="214" t="s">
        <v>245</v>
      </c>
      <c r="L1452" s="219"/>
      <c r="M1452" s="220" t="s">
        <v>3</v>
      </c>
      <c r="N1452" s="221" t="s">
        <v>45</v>
      </c>
      <c r="O1452" s="73"/>
      <c r="P1452" s="184">
        <f>O1452*H1452</f>
        <v>0</v>
      </c>
      <c r="Q1452" s="184">
        <v>0.021499999999999998</v>
      </c>
      <c r="R1452" s="184">
        <f>Q1452*H1452</f>
        <v>0.021499999999999998</v>
      </c>
      <c r="S1452" s="184">
        <v>0</v>
      </c>
      <c r="T1452" s="185">
        <f>S1452*H1452</f>
        <v>0</v>
      </c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R1452" s="186" t="s">
        <v>542</v>
      </c>
      <c r="AT1452" s="186" t="s">
        <v>294</v>
      </c>
      <c r="AU1452" s="186" t="s">
        <v>86</v>
      </c>
      <c r="AY1452" s="20" t="s">
        <v>239</v>
      </c>
      <c r="BE1452" s="187">
        <f>IF(N1452="základní",J1452,0)</f>
        <v>0</v>
      </c>
      <c r="BF1452" s="187">
        <f>IF(N1452="snížená",J1452,0)</f>
        <v>0</v>
      </c>
      <c r="BG1452" s="187">
        <f>IF(N1452="zákl. přenesená",J1452,0)</f>
        <v>0</v>
      </c>
      <c r="BH1452" s="187">
        <f>IF(N1452="sníž. přenesená",J1452,0)</f>
        <v>0</v>
      </c>
      <c r="BI1452" s="187">
        <f>IF(N1452="nulová",J1452,0)</f>
        <v>0</v>
      </c>
      <c r="BJ1452" s="20" t="s">
        <v>86</v>
      </c>
      <c r="BK1452" s="187">
        <f>ROUND(I1452*H1452,2)</f>
        <v>0</v>
      </c>
      <c r="BL1452" s="20" t="s">
        <v>377</v>
      </c>
      <c r="BM1452" s="186" t="s">
        <v>1888</v>
      </c>
    </row>
    <row r="1453" s="14" customFormat="1">
      <c r="A1453" s="14"/>
      <c r="B1453" s="196"/>
      <c r="C1453" s="14"/>
      <c r="D1453" s="189" t="s">
        <v>248</v>
      </c>
      <c r="E1453" s="197" t="s">
        <v>3</v>
      </c>
      <c r="F1453" s="198" t="s">
        <v>1318</v>
      </c>
      <c r="G1453" s="14"/>
      <c r="H1453" s="199">
        <v>1</v>
      </c>
      <c r="I1453" s="200"/>
      <c r="J1453" s="14"/>
      <c r="K1453" s="14"/>
      <c r="L1453" s="196"/>
      <c r="M1453" s="201"/>
      <c r="N1453" s="202"/>
      <c r="O1453" s="202"/>
      <c r="P1453" s="202"/>
      <c r="Q1453" s="202"/>
      <c r="R1453" s="202"/>
      <c r="S1453" s="202"/>
      <c r="T1453" s="203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197" t="s">
        <v>248</v>
      </c>
      <c r="AU1453" s="197" t="s">
        <v>86</v>
      </c>
      <c r="AV1453" s="14" t="s">
        <v>86</v>
      </c>
      <c r="AW1453" s="14" t="s">
        <v>33</v>
      </c>
      <c r="AX1453" s="14" t="s">
        <v>73</v>
      </c>
      <c r="AY1453" s="197" t="s">
        <v>239</v>
      </c>
    </row>
    <row r="1454" s="15" customFormat="1">
      <c r="A1454" s="15"/>
      <c r="B1454" s="204"/>
      <c r="C1454" s="15"/>
      <c r="D1454" s="189" t="s">
        <v>248</v>
      </c>
      <c r="E1454" s="205" t="s">
        <v>3</v>
      </c>
      <c r="F1454" s="206" t="s">
        <v>251</v>
      </c>
      <c r="G1454" s="15"/>
      <c r="H1454" s="207">
        <v>1</v>
      </c>
      <c r="I1454" s="208"/>
      <c r="J1454" s="15"/>
      <c r="K1454" s="15"/>
      <c r="L1454" s="204"/>
      <c r="M1454" s="209"/>
      <c r="N1454" s="210"/>
      <c r="O1454" s="210"/>
      <c r="P1454" s="210"/>
      <c r="Q1454" s="210"/>
      <c r="R1454" s="210"/>
      <c r="S1454" s="210"/>
      <c r="T1454" s="211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T1454" s="205" t="s">
        <v>248</v>
      </c>
      <c r="AU1454" s="205" t="s">
        <v>86</v>
      </c>
      <c r="AV1454" s="15" t="s">
        <v>246</v>
      </c>
      <c r="AW1454" s="15" t="s">
        <v>33</v>
      </c>
      <c r="AX1454" s="15" t="s">
        <v>80</v>
      </c>
      <c r="AY1454" s="205" t="s">
        <v>239</v>
      </c>
    </row>
    <row r="1455" s="2" customFormat="1">
      <c r="A1455" s="39"/>
      <c r="B1455" s="174"/>
      <c r="C1455" s="175" t="s">
        <v>1889</v>
      </c>
      <c r="D1455" s="175" t="s">
        <v>241</v>
      </c>
      <c r="E1455" s="176" t="s">
        <v>1890</v>
      </c>
      <c r="F1455" s="177" t="s">
        <v>1891</v>
      </c>
      <c r="G1455" s="178" t="s">
        <v>385</v>
      </c>
      <c r="H1455" s="179">
        <v>2</v>
      </c>
      <c r="I1455" s="180"/>
      <c r="J1455" s="181">
        <f>ROUND(I1455*H1455,2)</f>
        <v>0</v>
      </c>
      <c r="K1455" s="177" t="s">
        <v>245</v>
      </c>
      <c r="L1455" s="40"/>
      <c r="M1455" s="182" t="s">
        <v>3</v>
      </c>
      <c r="N1455" s="183" t="s">
        <v>45</v>
      </c>
      <c r="O1455" s="73"/>
      <c r="P1455" s="184">
        <f>O1455*H1455</f>
        <v>0</v>
      </c>
      <c r="Q1455" s="184">
        <v>0</v>
      </c>
      <c r="R1455" s="184">
        <f>Q1455*H1455</f>
        <v>0</v>
      </c>
      <c r="S1455" s="184">
        <v>0</v>
      </c>
      <c r="T1455" s="185">
        <f>S1455*H1455</f>
        <v>0</v>
      </c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R1455" s="186" t="s">
        <v>377</v>
      </c>
      <c r="AT1455" s="186" t="s">
        <v>241</v>
      </c>
      <c r="AU1455" s="186" t="s">
        <v>86</v>
      </c>
      <c r="AY1455" s="20" t="s">
        <v>239</v>
      </c>
      <c r="BE1455" s="187">
        <f>IF(N1455="základní",J1455,0)</f>
        <v>0</v>
      </c>
      <c r="BF1455" s="187">
        <f>IF(N1455="snížená",J1455,0)</f>
        <v>0</v>
      </c>
      <c r="BG1455" s="187">
        <f>IF(N1455="zákl. přenesená",J1455,0)</f>
        <v>0</v>
      </c>
      <c r="BH1455" s="187">
        <f>IF(N1455="sníž. přenesená",J1455,0)</f>
        <v>0</v>
      </c>
      <c r="BI1455" s="187">
        <f>IF(N1455="nulová",J1455,0)</f>
        <v>0</v>
      </c>
      <c r="BJ1455" s="20" t="s">
        <v>86</v>
      </c>
      <c r="BK1455" s="187">
        <f>ROUND(I1455*H1455,2)</f>
        <v>0</v>
      </c>
      <c r="BL1455" s="20" t="s">
        <v>377</v>
      </c>
      <c r="BM1455" s="186" t="s">
        <v>1892</v>
      </c>
    </row>
    <row r="1456" s="14" customFormat="1">
      <c r="A1456" s="14"/>
      <c r="B1456" s="196"/>
      <c r="C1456" s="14"/>
      <c r="D1456" s="189" t="s">
        <v>248</v>
      </c>
      <c r="E1456" s="197" t="s">
        <v>3</v>
      </c>
      <c r="F1456" s="198" t="s">
        <v>1328</v>
      </c>
      <c r="G1456" s="14"/>
      <c r="H1456" s="199">
        <v>2</v>
      </c>
      <c r="I1456" s="200"/>
      <c r="J1456" s="14"/>
      <c r="K1456" s="14"/>
      <c r="L1456" s="196"/>
      <c r="M1456" s="201"/>
      <c r="N1456" s="202"/>
      <c r="O1456" s="202"/>
      <c r="P1456" s="202"/>
      <c r="Q1456" s="202"/>
      <c r="R1456" s="202"/>
      <c r="S1456" s="202"/>
      <c r="T1456" s="203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197" t="s">
        <v>248</v>
      </c>
      <c r="AU1456" s="197" t="s">
        <v>86</v>
      </c>
      <c r="AV1456" s="14" t="s">
        <v>86</v>
      </c>
      <c r="AW1456" s="14" t="s">
        <v>33</v>
      </c>
      <c r="AX1456" s="14" t="s">
        <v>73</v>
      </c>
      <c r="AY1456" s="197" t="s">
        <v>239</v>
      </c>
    </row>
    <row r="1457" s="15" customFormat="1">
      <c r="A1457" s="15"/>
      <c r="B1457" s="204"/>
      <c r="C1457" s="15"/>
      <c r="D1457" s="189" t="s">
        <v>248</v>
      </c>
      <c r="E1457" s="205" t="s">
        <v>3</v>
      </c>
      <c r="F1457" s="206" t="s">
        <v>251</v>
      </c>
      <c r="G1457" s="15"/>
      <c r="H1457" s="207">
        <v>2</v>
      </c>
      <c r="I1457" s="208"/>
      <c r="J1457" s="15"/>
      <c r="K1457" s="15"/>
      <c r="L1457" s="204"/>
      <c r="M1457" s="209"/>
      <c r="N1457" s="210"/>
      <c r="O1457" s="210"/>
      <c r="P1457" s="210"/>
      <c r="Q1457" s="210"/>
      <c r="R1457" s="210"/>
      <c r="S1457" s="210"/>
      <c r="T1457" s="211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T1457" s="205" t="s">
        <v>248</v>
      </c>
      <c r="AU1457" s="205" t="s">
        <v>86</v>
      </c>
      <c r="AV1457" s="15" t="s">
        <v>246</v>
      </c>
      <c r="AW1457" s="15" t="s">
        <v>33</v>
      </c>
      <c r="AX1457" s="15" t="s">
        <v>80</v>
      </c>
      <c r="AY1457" s="205" t="s">
        <v>239</v>
      </c>
    </row>
    <row r="1458" s="2" customFormat="1" ht="33" customHeight="1">
      <c r="A1458" s="39"/>
      <c r="B1458" s="174"/>
      <c r="C1458" s="212" t="s">
        <v>1893</v>
      </c>
      <c r="D1458" s="212" t="s">
        <v>294</v>
      </c>
      <c r="E1458" s="213" t="s">
        <v>1894</v>
      </c>
      <c r="F1458" s="214" t="s">
        <v>1895</v>
      </c>
      <c r="G1458" s="215" t="s">
        <v>385</v>
      </c>
      <c r="H1458" s="216">
        <v>2</v>
      </c>
      <c r="I1458" s="217"/>
      <c r="J1458" s="218">
        <f>ROUND(I1458*H1458,2)</f>
        <v>0</v>
      </c>
      <c r="K1458" s="214" t="s">
        <v>460</v>
      </c>
      <c r="L1458" s="219"/>
      <c r="M1458" s="220" t="s">
        <v>3</v>
      </c>
      <c r="N1458" s="221" t="s">
        <v>45</v>
      </c>
      <c r="O1458" s="73"/>
      <c r="P1458" s="184">
        <f>O1458*H1458</f>
        <v>0</v>
      </c>
      <c r="Q1458" s="184">
        <v>0.042999999999999997</v>
      </c>
      <c r="R1458" s="184">
        <f>Q1458*H1458</f>
        <v>0.085999999999999993</v>
      </c>
      <c r="S1458" s="184">
        <v>0</v>
      </c>
      <c r="T1458" s="185">
        <f>S1458*H1458</f>
        <v>0</v>
      </c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R1458" s="186" t="s">
        <v>542</v>
      </c>
      <c r="AT1458" s="186" t="s">
        <v>294</v>
      </c>
      <c r="AU1458" s="186" t="s">
        <v>86</v>
      </c>
      <c r="AY1458" s="20" t="s">
        <v>239</v>
      </c>
      <c r="BE1458" s="187">
        <f>IF(N1458="základní",J1458,0)</f>
        <v>0</v>
      </c>
      <c r="BF1458" s="187">
        <f>IF(N1458="snížená",J1458,0)</f>
        <v>0</v>
      </c>
      <c r="BG1458" s="187">
        <f>IF(N1458="zákl. přenesená",J1458,0)</f>
        <v>0</v>
      </c>
      <c r="BH1458" s="187">
        <f>IF(N1458="sníž. přenesená",J1458,0)</f>
        <v>0</v>
      </c>
      <c r="BI1458" s="187">
        <f>IF(N1458="nulová",J1458,0)</f>
        <v>0</v>
      </c>
      <c r="BJ1458" s="20" t="s">
        <v>86</v>
      </c>
      <c r="BK1458" s="187">
        <f>ROUND(I1458*H1458,2)</f>
        <v>0</v>
      </c>
      <c r="BL1458" s="20" t="s">
        <v>377</v>
      </c>
      <c r="BM1458" s="186" t="s">
        <v>1896</v>
      </c>
    </row>
    <row r="1459" s="14" customFormat="1">
      <c r="A1459" s="14"/>
      <c r="B1459" s="196"/>
      <c r="C1459" s="14"/>
      <c r="D1459" s="189" t="s">
        <v>248</v>
      </c>
      <c r="E1459" s="197" t="s">
        <v>3</v>
      </c>
      <c r="F1459" s="198" t="s">
        <v>1328</v>
      </c>
      <c r="G1459" s="14"/>
      <c r="H1459" s="199">
        <v>2</v>
      </c>
      <c r="I1459" s="200"/>
      <c r="J1459" s="14"/>
      <c r="K1459" s="14"/>
      <c r="L1459" s="196"/>
      <c r="M1459" s="201"/>
      <c r="N1459" s="202"/>
      <c r="O1459" s="202"/>
      <c r="P1459" s="202"/>
      <c r="Q1459" s="202"/>
      <c r="R1459" s="202"/>
      <c r="S1459" s="202"/>
      <c r="T1459" s="203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197" t="s">
        <v>248</v>
      </c>
      <c r="AU1459" s="197" t="s">
        <v>86</v>
      </c>
      <c r="AV1459" s="14" t="s">
        <v>86</v>
      </c>
      <c r="AW1459" s="14" t="s">
        <v>33</v>
      </c>
      <c r="AX1459" s="14" t="s">
        <v>73</v>
      </c>
      <c r="AY1459" s="197" t="s">
        <v>239</v>
      </c>
    </row>
    <row r="1460" s="15" customFormat="1">
      <c r="A1460" s="15"/>
      <c r="B1460" s="204"/>
      <c r="C1460" s="15"/>
      <c r="D1460" s="189" t="s">
        <v>248</v>
      </c>
      <c r="E1460" s="205" t="s">
        <v>3</v>
      </c>
      <c r="F1460" s="206" t="s">
        <v>251</v>
      </c>
      <c r="G1460" s="15"/>
      <c r="H1460" s="207">
        <v>2</v>
      </c>
      <c r="I1460" s="208"/>
      <c r="J1460" s="15"/>
      <c r="K1460" s="15"/>
      <c r="L1460" s="204"/>
      <c r="M1460" s="209"/>
      <c r="N1460" s="210"/>
      <c r="O1460" s="210"/>
      <c r="P1460" s="210"/>
      <c r="Q1460" s="210"/>
      <c r="R1460" s="210"/>
      <c r="S1460" s="210"/>
      <c r="T1460" s="211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T1460" s="205" t="s">
        <v>248</v>
      </c>
      <c r="AU1460" s="205" t="s">
        <v>86</v>
      </c>
      <c r="AV1460" s="15" t="s">
        <v>246</v>
      </c>
      <c r="AW1460" s="15" t="s">
        <v>33</v>
      </c>
      <c r="AX1460" s="15" t="s">
        <v>80</v>
      </c>
      <c r="AY1460" s="205" t="s">
        <v>239</v>
      </c>
    </row>
    <row r="1461" s="2" customFormat="1" ht="44.25" customHeight="1">
      <c r="A1461" s="39"/>
      <c r="B1461" s="174"/>
      <c r="C1461" s="175" t="s">
        <v>1897</v>
      </c>
      <c r="D1461" s="175" t="s">
        <v>241</v>
      </c>
      <c r="E1461" s="176" t="s">
        <v>1898</v>
      </c>
      <c r="F1461" s="177" t="s">
        <v>1899</v>
      </c>
      <c r="G1461" s="178" t="s">
        <v>385</v>
      </c>
      <c r="H1461" s="179">
        <v>50</v>
      </c>
      <c r="I1461" s="180"/>
      <c r="J1461" s="181">
        <f>ROUND(I1461*H1461,2)</f>
        <v>0</v>
      </c>
      <c r="K1461" s="177" t="s">
        <v>245</v>
      </c>
      <c r="L1461" s="40"/>
      <c r="M1461" s="182" t="s">
        <v>3</v>
      </c>
      <c r="N1461" s="183" t="s">
        <v>45</v>
      </c>
      <c r="O1461" s="73"/>
      <c r="P1461" s="184">
        <f>O1461*H1461</f>
        <v>0</v>
      </c>
      <c r="Q1461" s="184">
        <v>0</v>
      </c>
      <c r="R1461" s="184">
        <f>Q1461*H1461</f>
        <v>0</v>
      </c>
      <c r="S1461" s="184">
        <v>0</v>
      </c>
      <c r="T1461" s="185">
        <f>S1461*H1461</f>
        <v>0</v>
      </c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R1461" s="186" t="s">
        <v>377</v>
      </c>
      <c r="AT1461" s="186" t="s">
        <v>241</v>
      </c>
      <c r="AU1461" s="186" t="s">
        <v>86</v>
      </c>
      <c r="AY1461" s="20" t="s">
        <v>239</v>
      </c>
      <c r="BE1461" s="187">
        <f>IF(N1461="základní",J1461,0)</f>
        <v>0</v>
      </c>
      <c r="BF1461" s="187">
        <f>IF(N1461="snížená",J1461,0)</f>
        <v>0</v>
      </c>
      <c r="BG1461" s="187">
        <f>IF(N1461="zákl. přenesená",J1461,0)</f>
        <v>0</v>
      </c>
      <c r="BH1461" s="187">
        <f>IF(N1461="sníž. přenesená",J1461,0)</f>
        <v>0</v>
      </c>
      <c r="BI1461" s="187">
        <f>IF(N1461="nulová",J1461,0)</f>
        <v>0</v>
      </c>
      <c r="BJ1461" s="20" t="s">
        <v>86</v>
      </c>
      <c r="BK1461" s="187">
        <f>ROUND(I1461*H1461,2)</f>
        <v>0</v>
      </c>
      <c r="BL1461" s="20" t="s">
        <v>377</v>
      </c>
      <c r="BM1461" s="186" t="s">
        <v>1900</v>
      </c>
    </row>
    <row r="1462" s="14" customFormat="1">
      <c r="A1462" s="14"/>
      <c r="B1462" s="196"/>
      <c r="C1462" s="14"/>
      <c r="D1462" s="189" t="s">
        <v>248</v>
      </c>
      <c r="E1462" s="197" t="s">
        <v>3</v>
      </c>
      <c r="F1462" s="198" t="s">
        <v>1901</v>
      </c>
      <c r="G1462" s="14"/>
      <c r="H1462" s="199">
        <v>50</v>
      </c>
      <c r="I1462" s="200"/>
      <c r="J1462" s="14"/>
      <c r="K1462" s="14"/>
      <c r="L1462" s="196"/>
      <c r="M1462" s="201"/>
      <c r="N1462" s="202"/>
      <c r="O1462" s="202"/>
      <c r="P1462" s="202"/>
      <c r="Q1462" s="202"/>
      <c r="R1462" s="202"/>
      <c r="S1462" s="202"/>
      <c r="T1462" s="203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197" t="s">
        <v>248</v>
      </c>
      <c r="AU1462" s="197" t="s">
        <v>86</v>
      </c>
      <c r="AV1462" s="14" t="s">
        <v>86</v>
      </c>
      <c r="AW1462" s="14" t="s">
        <v>33</v>
      </c>
      <c r="AX1462" s="14" t="s">
        <v>73</v>
      </c>
      <c r="AY1462" s="197" t="s">
        <v>239</v>
      </c>
    </row>
    <row r="1463" s="15" customFormat="1">
      <c r="A1463" s="15"/>
      <c r="B1463" s="204"/>
      <c r="C1463" s="15"/>
      <c r="D1463" s="189" t="s">
        <v>248</v>
      </c>
      <c r="E1463" s="205" t="s">
        <v>3</v>
      </c>
      <c r="F1463" s="206" t="s">
        <v>251</v>
      </c>
      <c r="G1463" s="15"/>
      <c r="H1463" s="207">
        <v>50</v>
      </c>
      <c r="I1463" s="208"/>
      <c r="J1463" s="15"/>
      <c r="K1463" s="15"/>
      <c r="L1463" s="204"/>
      <c r="M1463" s="209"/>
      <c r="N1463" s="210"/>
      <c r="O1463" s="210"/>
      <c r="P1463" s="210"/>
      <c r="Q1463" s="210"/>
      <c r="R1463" s="210"/>
      <c r="S1463" s="210"/>
      <c r="T1463" s="211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T1463" s="205" t="s">
        <v>248</v>
      </c>
      <c r="AU1463" s="205" t="s">
        <v>86</v>
      </c>
      <c r="AV1463" s="15" t="s">
        <v>246</v>
      </c>
      <c r="AW1463" s="15" t="s">
        <v>33</v>
      </c>
      <c r="AX1463" s="15" t="s">
        <v>80</v>
      </c>
      <c r="AY1463" s="205" t="s">
        <v>239</v>
      </c>
    </row>
    <row r="1464" s="2" customFormat="1">
      <c r="A1464" s="39"/>
      <c r="B1464" s="174"/>
      <c r="C1464" s="212" t="s">
        <v>1902</v>
      </c>
      <c r="D1464" s="212" t="s">
        <v>294</v>
      </c>
      <c r="E1464" s="213" t="s">
        <v>1903</v>
      </c>
      <c r="F1464" s="214" t="s">
        <v>1904</v>
      </c>
      <c r="G1464" s="215" t="s">
        <v>385</v>
      </c>
      <c r="H1464" s="216">
        <v>50</v>
      </c>
      <c r="I1464" s="217"/>
      <c r="J1464" s="218">
        <f>ROUND(I1464*H1464,2)</f>
        <v>0</v>
      </c>
      <c r="K1464" s="214" t="s">
        <v>460</v>
      </c>
      <c r="L1464" s="219"/>
      <c r="M1464" s="220" t="s">
        <v>3</v>
      </c>
      <c r="N1464" s="221" t="s">
        <v>45</v>
      </c>
      <c r="O1464" s="73"/>
      <c r="P1464" s="184">
        <f>O1464*H1464</f>
        <v>0</v>
      </c>
      <c r="Q1464" s="184">
        <v>0.042999999999999997</v>
      </c>
      <c r="R1464" s="184">
        <f>Q1464*H1464</f>
        <v>2.1499999999999999</v>
      </c>
      <c r="S1464" s="184">
        <v>0</v>
      </c>
      <c r="T1464" s="185">
        <f>S1464*H1464</f>
        <v>0</v>
      </c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R1464" s="186" t="s">
        <v>542</v>
      </c>
      <c r="AT1464" s="186" t="s">
        <v>294</v>
      </c>
      <c r="AU1464" s="186" t="s">
        <v>86</v>
      </c>
      <c r="AY1464" s="20" t="s">
        <v>239</v>
      </c>
      <c r="BE1464" s="187">
        <f>IF(N1464="základní",J1464,0)</f>
        <v>0</v>
      </c>
      <c r="BF1464" s="187">
        <f>IF(N1464="snížená",J1464,0)</f>
        <v>0</v>
      </c>
      <c r="BG1464" s="187">
        <f>IF(N1464="zákl. přenesená",J1464,0)</f>
        <v>0</v>
      </c>
      <c r="BH1464" s="187">
        <f>IF(N1464="sníž. přenesená",J1464,0)</f>
        <v>0</v>
      </c>
      <c r="BI1464" s="187">
        <f>IF(N1464="nulová",J1464,0)</f>
        <v>0</v>
      </c>
      <c r="BJ1464" s="20" t="s">
        <v>86</v>
      </c>
      <c r="BK1464" s="187">
        <f>ROUND(I1464*H1464,2)</f>
        <v>0</v>
      </c>
      <c r="BL1464" s="20" t="s">
        <v>377</v>
      </c>
      <c r="BM1464" s="186" t="s">
        <v>1905</v>
      </c>
    </row>
    <row r="1465" s="14" customFormat="1">
      <c r="A1465" s="14"/>
      <c r="B1465" s="196"/>
      <c r="C1465" s="14"/>
      <c r="D1465" s="189" t="s">
        <v>248</v>
      </c>
      <c r="E1465" s="197" t="s">
        <v>3</v>
      </c>
      <c r="F1465" s="198" t="s">
        <v>1901</v>
      </c>
      <c r="G1465" s="14"/>
      <c r="H1465" s="199">
        <v>50</v>
      </c>
      <c r="I1465" s="200"/>
      <c r="J1465" s="14"/>
      <c r="K1465" s="14"/>
      <c r="L1465" s="196"/>
      <c r="M1465" s="201"/>
      <c r="N1465" s="202"/>
      <c r="O1465" s="202"/>
      <c r="P1465" s="202"/>
      <c r="Q1465" s="202"/>
      <c r="R1465" s="202"/>
      <c r="S1465" s="202"/>
      <c r="T1465" s="203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197" t="s">
        <v>248</v>
      </c>
      <c r="AU1465" s="197" t="s">
        <v>86</v>
      </c>
      <c r="AV1465" s="14" t="s">
        <v>86</v>
      </c>
      <c r="AW1465" s="14" t="s">
        <v>33</v>
      </c>
      <c r="AX1465" s="14" t="s">
        <v>73</v>
      </c>
      <c r="AY1465" s="197" t="s">
        <v>239</v>
      </c>
    </row>
    <row r="1466" s="15" customFormat="1">
      <c r="A1466" s="15"/>
      <c r="B1466" s="204"/>
      <c r="C1466" s="15"/>
      <c r="D1466" s="189" t="s">
        <v>248</v>
      </c>
      <c r="E1466" s="205" t="s">
        <v>3</v>
      </c>
      <c r="F1466" s="206" t="s">
        <v>251</v>
      </c>
      <c r="G1466" s="15"/>
      <c r="H1466" s="207">
        <v>50</v>
      </c>
      <c r="I1466" s="208"/>
      <c r="J1466" s="15"/>
      <c r="K1466" s="15"/>
      <c r="L1466" s="204"/>
      <c r="M1466" s="209"/>
      <c r="N1466" s="210"/>
      <c r="O1466" s="210"/>
      <c r="P1466" s="210"/>
      <c r="Q1466" s="210"/>
      <c r="R1466" s="210"/>
      <c r="S1466" s="210"/>
      <c r="T1466" s="211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T1466" s="205" t="s">
        <v>248</v>
      </c>
      <c r="AU1466" s="205" t="s">
        <v>86</v>
      </c>
      <c r="AV1466" s="15" t="s">
        <v>246</v>
      </c>
      <c r="AW1466" s="15" t="s">
        <v>33</v>
      </c>
      <c r="AX1466" s="15" t="s">
        <v>80</v>
      </c>
      <c r="AY1466" s="205" t="s">
        <v>239</v>
      </c>
    </row>
    <row r="1467" s="2" customFormat="1">
      <c r="A1467" s="39"/>
      <c r="B1467" s="174"/>
      <c r="C1467" s="175" t="s">
        <v>1906</v>
      </c>
      <c r="D1467" s="175" t="s">
        <v>241</v>
      </c>
      <c r="E1467" s="176" t="s">
        <v>1907</v>
      </c>
      <c r="F1467" s="177" t="s">
        <v>1908</v>
      </c>
      <c r="G1467" s="178" t="s">
        <v>385</v>
      </c>
      <c r="H1467" s="179">
        <v>30</v>
      </c>
      <c r="I1467" s="180"/>
      <c r="J1467" s="181">
        <f>ROUND(I1467*H1467,2)</f>
        <v>0</v>
      </c>
      <c r="K1467" s="177" t="s">
        <v>245</v>
      </c>
      <c r="L1467" s="40"/>
      <c r="M1467" s="182" t="s">
        <v>3</v>
      </c>
      <c r="N1467" s="183" t="s">
        <v>45</v>
      </c>
      <c r="O1467" s="73"/>
      <c r="P1467" s="184">
        <f>O1467*H1467</f>
        <v>0</v>
      </c>
      <c r="Q1467" s="184">
        <v>0</v>
      </c>
      <c r="R1467" s="184">
        <f>Q1467*H1467</f>
        <v>0</v>
      </c>
      <c r="S1467" s="184">
        <v>0</v>
      </c>
      <c r="T1467" s="185">
        <f>S1467*H1467</f>
        <v>0</v>
      </c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R1467" s="186" t="s">
        <v>377</v>
      </c>
      <c r="AT1467" s="186" t="s">
        <v>241</v>
      </c>
      <c r="AU1467" s="186" t="s">
        <v>86</v>
      </c>
      <c r="AY1467" s="20" t="s">
        <v>239</v>
      </c>
      <c r="BE1467" s="187">
        <f>IF(N1467="základní",J1467,0)</f>
        <v>0</v>
      </c>
      <c r="BF1467" s="187">
        <f>IF(N1467="snížená",J1467,0)</f>
        <v>0</v>
      </c>
      <c r="BG1467" s="187">
        <f>IF(N1467="zákl. přenesená",J1467,0)</f>
        <v>0</v>
      </c>
      <c r="BH1467" s="187">
        <f>IF(N1467="sníž. přenesená",J1467,0)</f>
        <v>0</v>
      </c>
      <c r="BI1467" s="187">
        <f>IF(N1467="nulová",J1467,0)</f>
        <v>0</v>
      </c>
      <c r="BJ1467" s="20" t="s">
        <v>86</v>
      </c>
      <c r="BK1467" s="187">
        <f>ROUND(I1467*H1467,2)</f>
        <v>0</v>
      </c>
      <c r="BL1467" s="20" t="s">
        <v>377</v>
      </c>
      <c r="BM1467" s="186" t="s">
        <v>1909</v>
      </c>
    </row>
    <row r="1468" s="14" customFormat="1">
      <c r="A1468" s="14"/>
      <c r="B1468" s="196"/>
      <c r="C1468" s="14"/>
      <c r="D1468" s="189" t="s">
        <v>248</v>
      </c>
      <c r="E1468" s="197" t="s">
        <v>3</v>
      </c>
      <c r="F1468" s="198" t="s">
        <v>1910</v>
      </c>
      <c r="G1468" s="14"/>
      <c r="H1468" s="199">
        <v>30</v>
      </c>
      <c r="I1468" s="200"/>
      <c r="J1468" s="14"/>
      <c r="K1468" s="14"/>
      <c r="L1468" s="196"/>
      <c r="M1468" s="201"/>
      <c r="N1468" s="202"/>
      <c r="O1468" s="202"/>
      <c r="P1468" s="202"/>
      <c r="Q1468" s="202"/>
      <c r="R1468" s="202"/>
      <c r="S1468" s="202"/>
      <c r="T1468" s="203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197" t="s">
        <v>248</v>
      </c>
      <c r="AU1468" s="197" t="s">
        <v>86</v>
      </c>
      <c r="AV1468" s="14" t="s">
        <v>86</v>
      </c>
      <c r="AW1468" s="14" t="s">
        <v>33</v>
      </c>
      <c r="AX1468" s="14" t="s">
        <v>73</v>
      </c>
      <c r="AY1468" s="197" t="s">
        <v>239</v>
      </c>
    </row>
    <row r="1469" s="15" customFormat="1">
      <c r="A1469" s="15"/>
      <c r="B1469" s="204"/>
      <c r="C1469" s="15"/>
      <c r="D1469" s="189" t="s">
        <v>248</v>
      </c>
      <c r="E1469" s="205" t="s">
        <v>3</v>
      </c>
      <c r="F1469" s="206" t="s">
        <v>251</v>
      </c>
      <c r="G1469" s="15"/>
      <c r="H1469" s="207">
        <v>30</v>
      </c>
      <c r="I1469" s="208"/>
      <c r="J1469" s="15"/>
      <c r="K1469" s="15"/>
      <c r="L1469" s="204"/>
      <c r="M1469" s="209"/>
      <c r="N1469" s="210"/>
      <c r="O1469" s="210"/>
      <c r="P1469" s="210"/>
      <c r="Q1469" s="210"/>
      <c r="R1469" s="210"/>
      <c r="S1469" s="210"/>
      <c r="T1469" s="211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T1469" s="205" t="s">
        <v>248</v>
      </c>
      <c r="AU1469" s="205" t="s">
        <v>86</v>
      </c>
      <c r="AV1469" s="15" t="s">
        <v>246</v>
      </c>
      <c r="AW1469" s="15" t="s">
        <v>33</v>
      </c>
      <c r="AX1469" s="15" t="s">
        <v>80</v>
      </c>
      <c r="AY1469" s="205" t="s">
        <v>239</v>
      </c>
    </row>
    <row r="1470" s="2" customFormat="1" ht="16.5" customHeight="1">
      <c r="A1470" s="39"/>
      <c r="B1470" s="174"/>
      <c r="C1470" s="212" t="s">
        <v>1911</v>
      </c>
      <c r="D1470" s="212" t="s">
        <v>294</v>
      </c>
      <c r="E1470" s="213" t="s">
        <v>1912</v>
      </c>
      <c r="F1470" s="214" t="s">
        <v>1913</v>
      </c>
      <c r="G1470" s="215" t="s">
        <v>385</v>
      </c>
      <c r="H1470" s="216">
        <v>30</v>
      </c>
      <c r="I1470" s="217"/>
      <c r="J1470" s="218">
        <f>ROUND(I1470*H1470,2)</f>
        <v>0</v>
      </c>
      <c r="K1470" s="214" t="s">
        <v>460</v>
      </c>
      <c r="L1470" s="219"/>
      <c r="M1470" s="220" t="s">
        <v>3</v>
      </c>
      <c r="N1470" s="221" t="s">
        <v>45</v>
      </c>
      <c r="O1470" s="73"/>
      <c r="P1470" s="184">
        <f>O1470*H1470</f>
        <v>0</v>
      </c>
      <c r="Q1470" s="184">
        <v>0.079000000000000001</v>
      </c>
      <c r="R1470" s="184">
        <f>Q1470*H1470</f>
        <v>2.3700000000000001</v>
      </c>
      <c r="S1470" s="184">
        <v>0</v>
      </c>
      <c r="T1470" s="185">
        <f>S1470*H1470</f>
        <v>0</v>
      </c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R1470" s="186" t="s">
        <v>542</v>
      </c>
      <c r="AT1470" s="186" t="s">
        <v>294</v>
      </c>
      <c r="AU1470" s="186" t="s">
        <v>86</v>
      </c>
      <c r="AY1470" s="20" t="s">
        <v>239</v>
      </c>
      <c r="BE1470" s="187">
        <f>IF(N1470="základní",J1470,0)</f>
        <v>0</v>
      </c>
      <c r="BF1470" s="187">
        <f>IF(N1470="snížená",J1470,0)</f>
        <v>0</v>
      </c>
      <c r="BG1470" s="187">
        <f>IF(N1470="zákl. přenesená",J1470,0)</f>
        <v>0</v>
      </c>
      <c r="BH1470" s="187">
        <f>IF(N1470="sníž. přenesená",J1470,0)</f>
        <v>0</v>
      </c>
      <c r="BI1470" s="187">
        <f>IF(N1470="nulová",J1470,0)</f>
        <v>0</v>
      </c>
      <c r="BJ1470" s="20" t="s">
        <v>86</v>
      </c>
      <c r="BK1470" s="187">
        <f>ROUND(I1470*H1470,2)</f>
        <v>0</v>
      </c>
      <c r="BL1470" s="20" t="s">
        <v>377</v>
      </c>
      <c r="BM1470" s="186" t="s">
        <v>1914</v>
      </c>
    </row>
    <row r="1471" s="14" customFormat="1">
      <c r="A1471" s="14"/>
      <c r="B1471" s="196"/>
      <c r="C1471" s="14"/>
      <c r="D1471" s="189" t="s">
        <v>248</v>
      </c>
      <c r="E1471" s="197" t="s">
        <v>3</v>
      </c>
      <c r="F1471" s="198" t="s">
        <v>1910</v>
      </c>
      <c r="G1471" s="14"/>
      <c r="H1471" s="199">
        <v>30</v>
      </c>
      <c r="I1471" s="200"/>
      <c r="J1471" s="14"/>
      <c r="K1471" s="14"/>
      <c r="L1471" s="196"/>
      <c r="M1471" s="201"/>
      <c r="N1471" s="202"/>
      <c r="O1471" s="202"/>
      <c r="P1471" s="202"/>
      <c r="Q1471" s="202"/>
      <c r="R1471" s="202"/>
      <c r="S1471" s="202"/>
      <c r="T1471" s="203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197" t="s">
        <v>248</v>
      </c>
      <c r="AU1471" s="197" t="s">
        <v>86</v>
      </c>
      <c r="AV1471" s="14" t="s">
        <v>86</v>
      </c>
      <c r="AW1471" s="14" t="s">
        <v>33</v>
      </c>
      <c r="AX1471" s="14" t="s">
        <v>73</v>
      </c>
      <c r="AY1471" s="197" t="s">
        <v>239</v>
      </c>
    </row>
    <row r="1472" s="15" customFormat="1">
      <c r="A1472" s="15"/>
      <c r="B1472" s="204"/>
      <c r="C1472" s="15"/>
      <c r="D1472" s="189" t="s">
        <v>248</v>
      </c>
      <c r="E1472" s="205" t="s">
        <v>3</v>
      </c>
      <c r="F1472" s="206" t="s">
        <v>251</v>
      </c>
      <c r="G1472" s="15"/>
      <c r="H1472" s="207">
        <v>30</v>
      </c>
      <c r="I1472" s="208"/>
      <c r="J1472" s="15"/>
      <c r="K1472" s="15"/>
      <c r="L1472" s="204"/>
      <c r="M1472" s="209"/>
      <c r="N1472" s="210"/>
      <c r="O1472" s="210"/>
      <c r="P1472" s="210"/>
      <c r="Q1472" s="210"/>
      <c r="R1472" s="210"/>
      <c r="S1472" s="210"/>
      <c r="T1472" s="211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T1472" s="205" t="s">
        <v>248</v>
      </c>
      <c r="AU1472" s="205" t="s">
        <v>86</v>
      </c>
      <c r="AV1472" s="15" t="s">
        <v>246</v>
      </c>
      <c r="AW1472" s="15" t="s">
        <v>33</v>
      </c>
      <c r="AX1472" s="15" t="s">
        <v>80</v>
      </c>
      <c r="AY1472" s="205" t="s">
        <v>239</v>
      </c>
    </row>
    <row r="1473" s="2" customFormat="1">
      <c r="A1473" s="39"/>
      <c r="B1473" s="174"/>
      <c r="C1473" s="175" t="s">
        <v>1915</v>
      </c>
      <c r="D1473" s="175" t="s">
        <v>241</v>
      </c>
      <c r="E1473" s="176" t="s">
        <v>1916</v>
      </c>
      <c r="F1473" s="177" t="s">
        <v>1917</v>
      </c>
      <c r="G1473" s="178" t="s">
        <v>385</v>
      </c>
      <c r="H1473" s="179">
        <v>50</v>
      </c>
      <c r="I1473" s="180"/>
      <c r="J1473" s="181">
        <f>ROUND(I1473*H1473,2)</f>
        <v>0</v>
      </c>
      <c r="K1473" s="177" t="s">
        <v>245</v>
      </c>
      <c r="L1473" s="40"/>
      <c r="M1473" s="182" t="s">
        <v>3</v>
      </c>
      <c r="N1473" s="183" t="s">
        <v>45</v>
      </c>
      <c r="O1473" s="73"/>
      <c r="P1473" s="184">
        <f>O1473*H1473</f>
        <v>0</v>
      </c>
      <c r="Q1473" s="184">
        <v>0</v>
      </c>
      <c r="R1473" s="184">
        <f>Q1473*H1473</f>
        <v>0</v>
      </c>
      <c r="S1473" s="184">
        <v>0</v>
      </c>
      <c r="T1473" s="185">
        <f>S1473*H1473</f>
        <v>0</v>
      </c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R1473" s="186" t="s">
        <v>377</v>
      </c>
      <c r="AT1473" s="186" t="s">
        <v>241</v>
      </c>
      <c r="AU1473" s="186" t="s">
        <v>86</v>
      </c>
      <c r="AY1473" s="20" t="s">
        <v>239</v>
      </c>
      <c r="BE1473" s="187">
        <f>IF(N1473="základní",J1473,0)</f>
        <v>0</v>
      </c>
      <c r="BF1473" s="187">
        <f>IF(N1473="snížená",J1473,0)</f>
        <v>0</v>
      </c>
      <c r="BG1473" s="187">
        <f>IF(N1473="zákl. přenesená",J1473,0)</f>
        <v>0</v>
      </c>
      <c r="BH1473" s="187">
        <f>IF(N1473="sníž. přenesená",J1473,0)</f>
        <v>0</v>
      </c>
      <c r="BI1473" s="187">
        <f>IF(N1473="nulová",J1473,0)</f>
        <v>0</v>
      </c>
      <c r="BJ1473" s="20" t="s">
        <v>86</v>
      </c>
      <c r="BK1473" s="187">
        <f>ROUND(I1473*H1473,2)</f>
        <v>0</v>
      </c>
      <c r="BL1473" s="20" t="s">
        <v>377</v>
      </c>
      <c r="BM1473" s="186" t="s">
        <v>1918</v>
      </c>
    </row>
    <row r="1474" s="14" customFormat="1">
      <c r="A1474" s="14"/>
      <c r="B1474" s="196"/>
      <c r="C1474" s="14"/>
      <c r="D1474" s="189" t="s">
        <v>248</v>
      </c>
      <c r="E1474" s="197" t="s">
        <v>3</v>
      </c>
      <c r="F1474" s="198" t="s">
        <v>1901</v>
      </c>
      <c r="G1474" s="14"/>
      <c r="H1474" s="199">
        <v>50</v>
      </c>
      <c r="I1474" s="200"/>
      <c r="J1474" s="14"/>
      <c r="K1474" s="14"/>
      <c r="L1474" s="196"/>
      <c r="M1474" s="201"/>
      <c r="N1474" s="202"/>
      <c r="O1474" s="202"/>
      <c r="P1474" s="202"/>
      <c r="Q1474" s="202"/>
      <c r="R1474" s="202"/>
      <c r="S1474" s="202"/>
      <c r="T1474" s="203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197" t="s">
        <v>248</v>
      </c>
      <c r="AU1474" s="197" t="s">
        <v>86</v>
      </c>
      <c r="AV1474" s="14" t="s">
        <v>86</v>
      </c>
      <c r="AW1474" s="14" t="s">
        <v>33</v>
      </c>
      <c r="AX1474" s="14" t="s">
        <v>73</v>
      </c>
      <c r="AY1474" s="197" t="s">
        <v>239</v>
      </c>
    </row>
    <row r="1475" s="15" customFormat="1">
      <c r="A1475" s="15"/>
      <c r="B1475" s="204"/>
      <c r="C1475" s="15"/>
      <c r="D1475" s="189" t="s">
        <v>248</v>
      </c>
      <c r="E1475" s="205" t="s">
        <v>3</v>
      </c>
      <c r="F1475" s="206" t="s">
        <v>251</v>
      </c>
      <c r="G1475" s="15"/>
      <c r="H1475" s="207">
        <v>50</v>
      </c>
      <c r="I1475" s="208"/>
      <c r="J1475" s="15"/>
      <c r="K1475" s="15"/>
      <c r="L1475" s="204"/>
      <c r="M1475" s="209"/>
      <c r="N1475" s="210"/>
      <c r="O1475" s="210"/>
      <c r="P1475" s="210"/>
      <c r="Q1475" s="210"/>
      <c r="R1475" s="210"/>
      <c r="S1475" s="210"/>
      <c r="T1475" s="211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T1475" s="205" t="s">
        <v>248</v>
      </c>
      <c r="AU1475" s="205" t="s">
        <v>86</v>
      </c>
      <c r="AV1475" s="15" t="s">
        <v>246</v>
      </c>
      <c r="AW1475" s="15" t="s">
        <v>33</v>
      </c>
      <c r="AX1475" s="15" t="s">
        <v>80</v>
      </c>
      <c r="AY1475" s="205" t="s">
        <v>239</v>
      </c>
    </row>
    <row r="1476" s="2" customFormat="1" ht="21.75" customHeight="1">
      <c r="A1476" s="39"/>
      <c r="B1476" s="174"/>
      <c r="C1476" s="212" t="s">
        <v>1919</v>
      </c>
      <c r="D1476" s="212" t="s">
        <v>294</v>
      </c>
      <c r="E1476" s="213" t="s">
        <v>1920</v>
      </c>
      <c r="F1476" s="214" t="s">
        <v>1921</v>
      </c>
      <c r="G1476" s="215" t="s">
        <v>385</v>
      </c>
      <c r="H1476" s="216">
        <v>50</v>
      </c>
      <c r="I1476" s="217"/>
      <c r="J1476" s="218">
        <f>ROUND(I1476*H1476,2)</f>
        <v>0</v>
      </c>
      <c r="K1476" s="214" t="s">
        <v>245</v>
      </c>
      <c r="L1476" s="219"/>
      <c r="M1476" s="220" t="s">
        <v>3</v>
      </c>
      <c r="N1476" s="221" t="s">
        <v>45</v>
      </c>
      <c r="O1476" s="73"/>
      <c r="P1476" s="184">
        <f>O1476*H1476</f>
        <v>0</v>
      </c>
      <c r="Q1476" s="184">
        <v>0.0038</v>
      </c>
      <c r="R1476" s="184">
        <f>Q1476*H1476</f>
        <v>0.19</v>
      </c>
      <c r="S1476" s="184">
        <v>0</v>
      </c>
      <c r="T1476" s="185">
        <f>S1476*H1476</f>
        <v>0</v>
      </c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R1476" s="186" t="s">
        <v>542</v>
      </c>
      <c r="AT1476" s="186" t="s">
        <v>294</v>
      </c>
      <c r="AU1476" s="186" t="s">
        <v>86</v>
      </c>
      <c r="AY1476" s="20" t="s">
        <v>239</v>
      </c>
      <c r="BE1476" s="187">
        <f>IF(N1476="základní",J1476,0)</f>
        <v>0</v>
      </c>
      <c r="BF1476" s="187">
        <f>IF(N1476="snížená",J1476,0)</f>
        <v>0</v>
      </c>
      <c r="BG1476" s="187">
        <f>IF(N1476="zákl. přenesená",J1476,0)</f>
        <v>0</v>
      </c>
      <c r="BH1476" s="187">
        <f>IF(N1476="sníž. přenesená",J1476,0)</f>
        <v>0</v>
      </c>
      <c r="BI1476" s="187">
        <f>IF(N1476="nulová",J1476,0)</f>
        <v>0</v>
      </c>
      <c r="BJ1476" s="20" t="s">
        <v>86</v>
      </c>
      <c r="BK1476" s="187">
        <f>ROUND(I1476*H1476,2)</f>
        <v>0</v>
      </c>
      <c r="BL1476" s="20" t="s">
        <v>377</v>
      </c>
      <c r="BM1476" s="186" t="s">
        <v>1922</v>
      </c>
    </row>
    <row r="1477" s="2" customFormat="1">
      <c r="A1477" s="39"/>
      <c r="B1477" s="174"/>
      <c r="C1477" s="175" t="s">
        <v>1923</v>
      </c>
      <c r="D1477" s="175" t="s">
        <v>241</v>
      </c>
      <c r="E1477" s="176" t="s">
        <v>1924</v>
      </c>
      <c r="F1477" s="177" t="s">
        <v>1925</v>
      </c>
      <c r="G1477" s="178" t="s">
        <v>385</v>
      </c>
      <c r="H1477" s="179">
        <v>53</v>
      </c>
      <c r="I1477" s="180"/>
      <c r="J1477" s="181">
        <f>ROUND(I1477*H1477,2)</f>
        <v>0</v>
      </c>
      <c r="K1477" s="177" t="s">
        <v>245</v>
      </c>
      <c r="L1477" s="40"/>
      <c r="M1477" s="182" t="s">
        <v>3</v>
      </c>
      <c r="N1477" s="183" t="s">
        <v>45</v>
      </c>
      <c r="O1477" s="73"/>
      <c r="P1477" s="184">
        <f>O1477*H1477</f>
        <v>0</v>
      </c>
      <c r="Q1477" s="184">
        <v>0</v>
      </c>
      <c r="R1477" s="184">
        <f>Q1477*H1477</f>
        <v>0</v>
      </c>
      <c r="S1477" s="184">
        <v>0</v>
      </c>
      <c r="T1477" s="185">
        <f>S1477*H1477</f>
        <v>0</v>
      </c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R1477" s="186" t="s">
        <v>377</v>
      </c>
      <c r="AT1477" s="186" t="s">
        <v>241</v>
      </c>
      <c r="AU1477" s="186" t="s">
        <v>86</v>
      </c>
      <c r="AY1477" s="20" t="s">
        <v>239</v>
      </c>
      <c r="BE1477" s="187">
        <f>IF(N1477="základní",J1477,0)</f>
        <v>0</v>
      </c>
      <c r="BF1477" s="187">
        <f>IF(N1477="snížená",J1477,0)</f>
        <v>0</v>
      </c>
      <c r="BG1477" s="187">
        <f>IF(N1477="zákl. přenesená",J1477,0)</f>
        <v>0</v>
      </c>
      <c r="BH1477" s="187">
        <f>IF(N1477="sníž. přenesená",J1477,0)</f>
        <v>0</v>
      </c>
      <c r="BI1477" s="187">
        <f>IF(N1477="nulová",J1477,0)</f>
        <v>0</v>
      </c>
      <c r="BJ1477" s="20" t="s">
        <v>86</v>
      </c>
      <c r="BK1477" s="187">
        <f>ROUND(I1477*H1477,2)</f>
        <v>0</v>
      </c>
      <c r="BL1477" s="20" t="s">
        <v>377</v>
      </c>
      <c r="BM1477" s="186" t="s">
        <v>1926</v>
      </c>
    </row>
    <row r="1478" s="14" customFormat="1">
      <c r="A1478" s="14"/>
      <c r="B1478" s="196"/>
      <c r="C1478" s="14"/>
      <c r="D1478" s="189" t="s">
        <v>248</v>
      </c>
      <c r="E1478" s="197" t="s">
        <v>3</v>
      </c>
      <c r="F1478" s="198" t="s">
        <v>1315</v>
      </c>
      <c r="G1478" s="14"/>
      <c r="H1478" s="199">
        <v>30</v>
      </c>
      <c r="I1478" s="200"/>
      <c r="J1478" s="14"/>
      <c r="K1478" s="14"/>
      <c r="L1478" s="196"/>
      <c r="M1478" s="201"/>
      <c r="N1478" s="202"/>
      <c r="O1478" s="202"/>
      <c r="P1478" s="202"/>
      <c r="Q1478" s="202"/>
      <c r="R1478" s="202"/>
      <c r="S1478" s="202"/>
      <c r="T1478" s="203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197" t="s">
        <v>248</v>
      </c>
      <c r="AU1478" s="197" t="s">
        <v>86</v>
      </c>
      <c r="AV1478" s="14" t="s">
        <v>86</v>
      </c>
      <c r="AW1478" s="14" t="s">
        <v>33</v>
      </c>
      <c r="AX1478" s="14" t="s">
        <v>73</v>
      </c>
      <c r="AY1478" s="197" t="s">
        <v>239</v>
      </c>
    </row>
    <row r="1479" s="14" customFormat="1">
      <c r="A1479" s="14"/>
      <c r="B1479" s="196"/>
      <c r="C1479" s="14"/>
      <c r="D1479" s="189" t="s">
        <v>248</v>
      </c>
      <c r="E1479" s="197" t="s">
        <v>3</v>
      </c>
      <c r="F1479" s="198" t="s">
        <v>1316</v>
      </c>
      <c r="G1479" s="14"/>
      <c r="H1479" s="199">
        <v>20</v>
      </c>
      <c r="I1479" s="200"/>
      <c r="J1479" s="14"/>
      <c r="K1479" s="14"/>
      <c r="L1479" s="196"/>
      <c r="M1479" s="201"/>
      <c r="N1479" s="202"/>
      <c r="O1479" s="202"/>
      <c r="P1479" s="202"/>
      <c r="Q1479" s="202"/>
      <c r="R1479" s="202"/>
      <c r="S1479" s="202"/>
      <c r="T1479" s="203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197" t="s">
        <v>248</v>
      </c>
      <c r="AU1479" s="197" t="s">
        <v>86</v>
      </c>
      <c r="AV1479" s="14" t="s">
        <v>86</v>
      </c>
      <c r="AW1479" s="14" t="s">
        <v>33</v>
      </c>
      <c r="AX1479" s="14" t="s">
        <v>73</v>
      </c>
      <c r="AY1479" s="197" t="s">
        <v>239</v>
      </c>
    </row>
    <row r="1480" s="14" customFormat="1">
      <c r="A1480" s="14"/>
      <c r="B1480" s="196"/>
      <c r="C1480" s="14"/>
      <c r="D1480" s="189" t="s">
        <v>248</v>
      </c>
      <c r="E1480" s="197" t="s">
        <v>3</v>
      </c>
      <c r="F1480" s="198" t="s">
        <v>1927</v>
      </c>
      <c r="G1480" s="14"/>
      <c r="H1480" s="199">
        <v>1</v>
      </c>
      <c r="I1480" s="200"/>
      <c r="J1480" s="14"/>
      <c r="K1480" s="14"/>
      <c r="L1480" s="196"/>
      <c r="M1480" s="201"/>
      <c r="N1480" s="202"/>
      <c r="O1480" s="202"/>
      <c r="P1480" s="202"/>
      <c r="Q1480" s="202"/>
      <c r="R1480" s="202"/>
      <c r="S1480" s="202"/>
      <c r="T1480" s="203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197" t="s">
        <v>248</v>
      </c>
      <c r="AU1480" s="197" t="s">
        <v>86</v>
      </c>
      <c r="AV1480" s="14" t="s">
        <v>86</v>
      </c>
      <c r="AW1480" s="14" t="s">
        <v>33</v>
      </c>
      <c r="AX1480" s="14" t="s">
        <v>73</v>
      </c>
      <c r="AY1480" s="197" t="s">
        <v>239</v>
      </c>
    </row>
    <row r="1481" s="14" customFormat="1">
      <c r="A1481" s="14"/>
      <c r="B1481" s="196"/>
      <c r="C1481" s="14"/>
      <c r="D1481" s="189" t="s">
        <v>248</v>
      </c>
      <c r="E1481" s="197" t="s">
        <v>3</v>
      </c>
      <c r="F1481" s="198" t="s">
        <v>1318</v>
      </c>
      <c r="G1481" s="14"/>
      <c r="H1481" s="199">
        <v>1</v>
      </c>
      <c r="I1481" s="200"/>
      <c r="J1481" s="14"/>
      <c r="K1481" s="14"/>
      <c r="L1481" s="196"/>
      <c r="M1481" s="201"/>
      <c r="N1481" s="202"/>
      <c r="O1481" s="202"/>
      <c r="P1481" s="202"/>
      <c r="Q1481" s="202"/>
      <c r="R1481" s="202"/>
      <c r="S1481" s="202"/>
      <c r="T1481" s="203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197" t="s">
        <v>248</v>
      </c>
      <c r="AU1481" s="197" t="s">
        <v>86</v>
      </c>
      <c r="AV1481" s="14" t="s">
        <v>86</v>
      </c>
      <c r="AW1481" s="14" t="s">
        <v>33</v>
      </c>
      <c r="AX1481" s="14" t="s">
        <v>73</v>
      </c>
      <c r="AY1481" s="197" t="s">
        <v>239</v>
      </c>
    </row>
    <row r="1482" s="14" customFormat="1">
      <c r="A1482" s="14"/>
      <c r="B1482" s="196"/>
      <c r="C1482" s="14"/>
      <c r="D1482" s="189" t="s">
        <v>248</v>
      </c>
      <c r="E1482" s="197" t="s">
        <v>3</v>
      </c>
      <c r="F1482" s="198" t="s">
        <v>1319</v>
      </c>
      <c r="G1482" s="14"/>
      <c r="H1482" s="199">
        <v>1</v>
      </c>
      <c r="I1482" s="200"/>
      <c r="J1482" s="14"/>
      <c r="K1482" s="14"/>
      <c r="L1482" s="196"/>
      <c r="M1482" s="201"/>
      <c r="N1482" s="202"/>
      <c r="O1482" s="202"/>
      <c r="P1482" s="202"/>
      <c r="Q1482" s="202"/>
      <c r="R1482" s="202"/>
      <c r="S1482" s="202"/>
      <c r="T1482" s="203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197" t="s">
        <v>248</v>
      </c>
      <c r="AU1482" s="197" t="s">
        <v>86</v>
      </c>
      <c r="AV1482" s="14" t="s">
        <v>86</v>
      </c>
      <c r="AW1482" s="14" t="s">
        <v>33</v>
      </c>
      <c r="AX1482" s="14" t="s">
        <v>73</v>
      </c>
      <c r="AY1482" s="197" t="s">
        <v>239</v>
      </c>
    </row>
    <row r="1483" s="15" customFormat="1">
      <c r="A1483" s="15"/>
      <c r="B1483" s="204"/>
      <c r="C1483" s="15"/>
      <c r="D1483" s="189" t="s">
        <v>248</v>
      </c>
      <c r="E1483" s="205" t="s">
        <v>3</v>
      </c>
      <c r="F1483" s="206" t="s">
        <v>251</v>
      </c>
      <c r="G1483" s="15"/>
      <c r="H1483" s="207">
        <v>53</v>
      </c>
      <c r="I1483" s="208"/>
      <c r="J1483" s="15"/>
      <c r="K1483" s="15"/>
      <c r="L1483" s="204"/>
      <c r="M1483" s="209"/>
      <c r="N1483" s="210"/>
      <c r="O1483" s="210"/>
      <c r="P1483" s="210"/>
      <c r="Q1483" s="210"/>
      <c r="R1483" s="210"/>
      <c r="S1483" s="210"/>
      <c r="T1483" s="211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T1483" s="205" t="s">
        <v>248</v>
      </c>
      <c r="AU1483" s="205" t="s">
        <v>86</v>
      </c>
      <c r="AV1483" s="15" t="s">
        <v>246</v>
      </c>
      <c r="AW1483" s="15" t="s">
        <v>33</v>
      </c>
      <c r="AX1483" s="15" t="s">
        <v>80</v>
      </c>
      <c r="AY1483" s="205" t="s">
        <v>239</v>
      </c>
    </row>
    <row r="1484" s="2" customFormat="1" ht="21.75" customHeight="1">
      <c r="A1484" s="39"/>
      <c r="B1484" s="174"/>
      <c r="C1484" s="212" t="s">
        <v>1928</v>
      </c>
      <c r="D1484" s="212" t="s">
        <v>294</v>
      </c>
      <c r="E1484" s="213" t="s">
        <v>1920</v>
      </c>
      <c r="F1484" s="214" t="s">
        <v>1921</v>
      </c>
      <c r="G1484" s="215" t="s">
        <v>385</v>
      </c>
      <c r="H1484" s="216">
        <v>53</v>
      </c>
      <c r="I1484" s="217"/>
      <c r="J1484" s="218">
        <f>ROUND(I1484*H1484,2)</f>
        <v>0</v>
      </c>
      <c r="K1484" s="214" t="s">
        <v>245</v>
      </c>
      <c r="L1484" s="219"/>
      <c r="M1484" s="220" t="s">
        <v>3</v>
      </c>
      <c r="N1484" s="221" t="s">
        <v>45</v>
      </c>
      <c r="O1484" s="73"/>
      <c r="P1484" s="184">
        <f>O1484*H1484</f>
        <v>0</v>
      </c>
      <c r="Q1484" s="184">
        <v>0.0038</v>
      </c>
      <c r="R1484" s="184">
        <f>Q1484*H1484</f>
        <v>0.2014</v>
      </c>
      <c r="S1484" s="184">
        <v>0</v>
      </c>
      <c r="T1484" s="185">
        <f>S1484*H1484</f>
        <v>0</v>
      </c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R1484" s="186" t="s">
        <v>542</v>
      </c>
      <c r="AT1484" s="186" t="s">
        <v>294</v>
      </c>
      <c r="AU1484" s="186" t="s">
        <v>86</v>
      </c>
      <c r="AY1484" s="20" t="s">
        <v>239</v>
      </c>
      <c r="BE1484" s="187">
        <f>IF(N1484="základní",J1484,0)</f>
        <v>0</v>
      </c>
      <c r="BF1484" s="187">
        <f>IF(N1484="snížená",J1484,0)</f>
        <v>0</v>
      </c>
      <c r="BG1484" s="187">
        <f>IF(N1484="zákl. přenesená",J1484,0)</f>
        <v>0</v>
      </c>
      <c r="BH1484" s="187">
        <f>IF(N1484="sníž. přenesená",J1484,0)</f>
        <v>0</v>
      </c>
      <c r="BI1484" s="187">
        <f>IF(N1484="nulová",J1484,0)</f>
        <v>0</v>
      </c>
      <c r="BJ1484" s="20" t="s">
        <v>86</v>
      </c>
      <c r="BK1484" s="187">
        <f>ROUND(I1484*H1484,2)</f>
        <v>0</v>
      </c>
      <c r="BL1484" s="20" t="s">
        <v>377</v>
      </c>
      <c r="BM1484" s="186" t="s">
        <v>1929</v>
      </c>
    </row>
    <row r="1485" s="2" customFormat="1" ht="16.5" customHeight="1">
      <c r="A1485" s="39"/>
      <c r="B1485" s="174"/>
      <c r="C1485" s="175" t="s">
        <v>1930</v>
      </c>
      <c r="D1485" s="175" t="s">
        <v>241</v>
      </c>
      <c r="E1485" s="176" t="s">
        <v>1931</v>
      </c>
      <c r="F1485" s="177" t="s">
        <v>1932</v>
      </c>
      <c r="G1485" s="178" t="s">
        <v>385</v>
      </c>
      <c r="H1485" s="179">
        <v>71</v>
      </c>
      <c r="I1485" s="180"/>
      <c r="J1485" s="181">
        <f>ROUND(I1485*H1485,2)</f>
        <v>0</v>
      </c>
      <c r="K1485" s="177" t="s">
        <v>460</v>
      </c>
      <c r="L1485" s="40"/>
      <c r="M1485" s="182" t="s">
        <v>3</v>
      </c>
      <c r="N1485" s="183" t="s">
        <v>45</v>
      </c>
      <c r="O1485" s="73"/>
      <c r="P1485" s="184">
        <f>O1485*H1485</f>
        <v>0</v>
      </c>
      <c r="Q1485" s="184">
        <v>0.001</v>
      </c>
      <c r="R1485" s="184">
        <f>Q1485*H1485</f>
        <v>0.071000000000000008</v>
      </c>
      <c r="S1485" s="184">
        <v>0</v>
      </c>
      <c r="T1485" s="185">
        <f>S1485*H1485</f>
        <v>0</v>
      </c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R1485" s="186" t="s">
        <v>377</v>
      </c>
      <c r="AT1485" s="186" t="s">
        <v>241</v>
      </c>
      <c r="AU1485" s="186" t="s">
        <v>86</v>
      </c>
      <c r="AY1485" s="20" t="s">
        <v>239</v>
      </c>
      <c r="BE1485" s="187">
        <f>IF(N1485="základní",J1485,0)</f>
        <v>0</v>
      </c>
      <c r="BF1485" s="187">
        <f>IF(N1485="snížená",J1485,0)</f>
        <v>0</v>
      </c>
      <c r="BG1485" s="187">
        <f>IF(N1485="zákl. přenesená",J1485,0)</f>
        <v>0</v>
      </c>
      <c r="BH1485" s="187">
        <f>IF(N1485="sníž. přenesená",J1485,0)</f>
        <v>0</v>
      </c>
      <c r="BI1485" s="187">
        <f>IF(N1485="nulová",J1485,0)</f>
        <v>0</v>
      </c>
      <c r="BJ1485" s="20" t="s">
        <v>86</v>
      </c>
      <c r="BK1485" s="187">
        <f>ROUND(I1485*H1485,2)</f>
        <v>0</v>
      </c>
      <c r="BL1485" s="20" t="s">
        <v>377</v>
      </c>
      <c r="BM1485" s="186" t="s">
        <v>1933</v>
      </c>
    </row>
    <row r="1486" s="14" customFormat="1">
      <c r="A1486" s="14"/>
      <c r="B1486" s="196"/>
      <c r="C1486" s="14"/>
      <c r="D1486" s="189" t="s">
        <v>248</v>
      </c>
      <c r="E1486" s="197" t="s">
        <v>3</v>
      </c>
      <c r="F1486" s="198" t="s">
        <v>1314</v>
      </c>
      <c r="G1486" s="14"/>
      <c r="H1486" s="199">
        <v>70</v>
      </c>
      <c r="I1486" s="200"/>
      <c r="J1486" s="14"/>
      <c r="K1486" s="14"/>
      <c r="L1486" s="196"/>
      <c r="M1486" s="201"/>
      <c r="N1486" s="202"/>
      <c r="O1486" s="202"/>
      <c r="P1486" s="202"/>
      <c r="Q1486" s="202"/>
      <c r="R1486" s="202"/>
      <c r="S1486" s="202"/>
      <c r="T1486" s="203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197" t="s">
        <v>248</v>
      </c>
      <c r="AU1486" s="197" t="s">
        <v>86</v>
      </c>
      <c r="AV1486" s="14" t="s">
        <v>86</v>
      </c>
      <c r="AW1486" s="14" t="s">
        <v>33</v>
      </c>
      <c r="AX1486" s="14" t="s">
        <v>73</v>
      </c>
      <c r="AY1486" s="197" t="s">
        <v>239</v>
      </c>
    </row>
    <row r="1487" s="14" customFormat="1">
      <c r="A1487" s="14"/>
      <c r="B1487" s="196"/>
      <c r="C1487" s="14"/>
      <c r="D1487" s="189" t="s">
        <v>248</v>
      </c>
      <c r="E1487" s="197" t="s">
        <v>3</v>
      </c>
      <c r="F1487" s="198" t="s">
        <v>1927</v>
      </c>
      <c r="G1487" s="14"/>
      <c r="H1487" s="199">
        <v>1</v>
      </c>
      <c r="I1487" s="200"/>
      <c r="J1487" s="14"/>
      <c r="K1487" s="14"/>
      <c r="L1487" s="196"/>
      <c r="M1487" s="201"/>
      <c r="N1487" s="202"/>
      <c r="O1487" s="202"/>
      <c r="P1487" s="202"/>
      <c r="Q1487" s="202"/>
      <c r="R1487" s="202"/>
      <c r="S1487" s="202"/>
      <c r="T1487" s="203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197" t="s">
        <v>248</v>
      </c>
      <c r="AU1487" s="197" t="s">
        <v>86</v>
      </c>
      <c r="AV1487" s="14" t="s">
        <v>86</v>
      </c>
      <c r="AW1487" s="14" t="s">
        <v>33</v>
      </c>
      <c r="AX1487" s="14" t="s">
        <v>73</v>
      </c>
      <c r="AY1487" s="197" t="s">
        <v>239</v>
      </c>
    </row>
    <row r="1488" s="15" customFormat="1">
      <c r="A1488" s="15"/>
      <c r="B1488" s="204"/>
      <c r="C1488" s="15"/>
      <c r="D1488" s="189" t="s">
        <v>248</v>
      </c>
      <c r="E1488" s="205" t="s">
        <v>3</v>
      </c>
      <c r="F1488" s="206" t="s">
        <v>251</v>
      </c>
      <c r="G1488" s="15"/>
      <c r="H1488" s="207">
        <v>71</v>
      </c>
      <c r="I1488" s="208"/>
      <c r="J1488" s="15"/>
      <c r="K1488" s="15"/>
      <c r="L1488" s="204"/>
      <c r="M1488" s="209"/>
      <c r="N1488" s="210"/>
      <c r="O1488" s="210"/>
      <c r="P1488" s="210"/>
      <c r="Q1488" s="210"/>
      <c r="R1488" s="210"/>
      <c r="S1488" s="210"/>
      <c r="T1488" s="211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T1488" s="205" t="s">
        <v>248</v>
      </c>
      <c r="AU1488" s="205" t="s">
        <v>86</v>
      </c>
      <c r="AV1488" s="15" t="s">
        <v>246</v>
      </c>
      <c r="AW1488" s="15" t="s">
        <v>33</v>
      </c>
      <c r="AX1488" s="15" t="s">
        <v>80</v>
      </c>
      <c r="AY1488" s="205" t="s">
        <v>239</v>
      </c>
    </row>
    <row r="1489" s="2" customFormat="1" ht="16.5" customHeight="1">
      <c r="A1489" s="39"/>
      <c r="B1489" s="174"/>
      <c r="C1489" s="175" t="s">
        <v>1934</v>
      </c>
      <c r="D1489" s="175" t="s">
        <v>241</v>
      </c>
      <c r="E1489" s="176" t="s">
        <v>1935</v>
      </c>
      <c r="F1489" s="177" t="s">
        <v>1936</v>
      </c>
      <c r="G1489" s="178" t="s">
        <v>385</v>
      </c>
      <c r="H1489" s="179">
        <v>51</v>
      </c>
      <c r="I1489" s="180"/>
      <c r="J1489" s="181">
        <f>ROUND(I1489*H1489,2)</f>
        <v>0</v>
      </c>
      <c r="K1489" s="177" t="s">
        <v>460</v>
      </c>
      <c r="L1489" s="40"/>
      <c r="M1489" s="182" t="s">
        <v>3</v>
      </c>
      <c r="N1489" s="183" t="s">
        <v>45</v>
      </c>
      <c r="O1489" s="73"/>
      <c r="P1489" s="184">
        <f>O1489*H1489</f>
        <v>0</v>
      </c>
      <c r="Q1489" s="184">
        <v>0.001</v>
      </c>
      <c r="R1489" s="184">
        <f>Q1489*H1489</f>
        <v>0.051000000000000004</v>
      </c>
      <c r="S1489" s="184">
        <v>0</v>
      </c>
      <c r="T1489" s="185">
        <f>S1489*H1489</f>
        <v>0</v>
      </c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R1489" s="186" t="s">
        <v>377</v>
      </c>
      <c r="AT1489" s="186" t="s">
        <v>241</v>
      </c>
      <c r="AU1489" s="186" t="s">
        <v>86</v>
      </c>
      <c r="AY1489" s="20" t="s">
        <v>239</v>
      </c>
      <c r="BE1489" s="187">
        <f>IF(N1489="základní",J1489,0)</f>
        <v>0</v>
      </c>
      <c r="BF1489" s="187">
        <f>IF(N1489="snížená",J1489,0)</f>
        <v>0</v>
      </c>
      <c r="BG1489" s="187">
        <f>IF(N1489="zákl. přenesená",J1489,0)</f>
        <v>0</v>
      </c>
      <c r="BH1489" s="187">
        <f>IF(N1489="sníž. přenesená",J1489,0)</f>
        <v>0</v>
      </c>
      <c r="BI1489" s="187">
        <f>IF(N1489="nulová",J1489,0)</f>
        <v>0</v>
      </c>
      <c r="BJ1489" s="20" t="s">
        <v>86</v>
      </c>
      <c r="BK1489" s="187">
        <f>ROUND(I1489*H1489,2)</f>
        <v>0</v>
      </c>
      <c r="BL1489" s="20" t="s">
        <v>377</v>
      </c>
      <c r="BM1489" s="186" t="s">
        <v>1937</v>
      </c>
    </row>
    <row r="1490" s="14" customFormat="1">
      <c r="A1490" s="14"/>
      <c r="B1490" s="196"/>
      <c r="C1490" s="14"/>
      <c r="D1490" s="189" t="s">
        <v>248</v>
      </c>
      <c r="E1490" s="197" t="s">
        <v>3</v>
      </c>
      <c r="F1490" s="198" t="s">
        <v>1901</v>
      </c>
      <c r="G1490" s="14"/>
      <c r="H1490" s="199">
        <v>50</v>
      </c>
      <c r="I1490" s="200"/>
      <c r="J1490" s="14"/>
      <c r="K1490" s="14"/>
      <c r="L1490" s="196"/>
      <c r="M1490" s="201"/>
      <c r="N1490" s="202"/>
      <c r="O1490" s="202"/>
      <c r="P1490" s="202"/>
      <c r="Q1490" s="202"/>
      <c r="R1490" s="202"/>
      <c r="S1490" s="202"/>
      <c r="T1490" s="203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197" t="s">
        <v>248</v>
      </c>
      <c r="AU1490" s="197" t="s">
        <v>86</v>
      </c>
      <c r="AV1490" s="14" t="s">
        <v>86</v>
      </c>
      <c r="AW1490" s="14" t="s">
        <v>33</v>
      </c>
      <c r="AX1490" s="14" t="s">
        <v>73</v>
      </c>
      <c r="AY1490" s="197" t="s">
        <v>239</v>
      </c>
    </row>
    <row r="1491" s="14" customFormat="1">
      <c r="A1491" s="14"/>
      <c r="B1491" s="196"/>
      <c r="C1491" s="14"/>
      <c r="D1491" s="189" t="s">
        <v>248</v>
      </c>
      <c r="E1491" s="197" t="s">
        <v>3</v>
      </c>
      <c r="F1491" s="198" t="s">
        <v>1318</v>
      </c>
      <c r="G1491" s="14"/>
      <c r="H1491" s="199">
        <v>1</v>
      </c>
      <c r="I1491" s="200"/>
      <c r="J1491" s="14"/>
      <c r="K1491" s="14"/>
      <c r="L1491" s="196"/>
      <c r="M1491" s="201"/>
      <c r="N1491" s="202"/>
      <c r="O1491" s="202"/>
      <c r="P1491" s="202"/>
      <c r="Q1491" s="202"/>
      <c r="R1491" s="202"/>
      <c r="S1491" s="202"/>
      <c r="T1491" s="203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197" t="s">
        <v>248</v>
      </c>
      <c r="AU1491" s="197" t="s">
        <v>86</v>
      </c>
      <c r="AV1491" s="14" t="s">
        <v>86</v>
      </c>
      <c r="AW1491" s="14" t="s">
        <v>33</v>
      </c>
      <c r="AX1491" s="14" t="s">
        <v>73</v>
      </c>
      <c r="AY1491" s="197" t="s">
        <v>239</v>
      </c>
    </row>
    <row r="1492" s="15" customFormat="1">
      <c r="A1492" s="15"/>
      <c r="B1492" s="204"/>
      <c r="C1492" s="15"/>
      <c r="D1492" s="189" t="s">
        <v>248</v>
      </c>
      <c r="E1492" s="205" t="s">
        <v>3</v>
      </c>
      <c r="F1492" s="206" t="s">
        <v>251</v>
      </c>
      <c r="G1492" s="15"/>
      <c r="H1492" s="207">
        <v>51</v>
      </c>
      <c r="I1492" s="208"/>
      <c r="J1492" s="15"/>
      <c r="K1492" s="15"/>
      <c r="L1492" s="204"/>
      <c r="M1492" s="209"/>
      <c r="N1492" s="210"/>
      <c r="O1492" s="210"/>
      <c r="P1492" s="210"/>
      <c r="Q1492" s="210"/>
      <c r="R1492" s="210"/>
      <c r="S1492" s="210"/>
      <c r="T1492" s="211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T1492" s="205" t="s">
        <v>248</v>
      </c>
      <c r="AU1492" s="205" t="s">
        <v>86</v>
      </c>
      <c r="AV1492" s="15" t="s">
        <v>246</v>
      </c>
      <c r="AW1492" s="15" t="s">
        <v>33</v>
      </c>
      <c r="AX1492" s="15" t="s">
        <v>80</v>
      </c>
      <c r="AY1492" s="205" t="s">
        <v>239</v>
      </c>
    </row>
    <row r="1493" s="2" customFormat="1" ht="16.5" customHeight="1">
      <c r="A1493" s="39"/>
      <c r="B1493" s="174"/>
      <c r="C1493" s="175" t="s">
        <v>1938</v>
      </c>
      <c r="D1493" s="175" t="s">
        <v>241</v>
      </c>
      <c r="E1493" s="176" t="s">
        <v>1939</v>
      </c>
      <c r="F1493" s="177" t="s">
        <v>1940</v>
      </c>
      <c r="G1493" s="178" t="s">
        <v>385</v>
      </c>
      <c r="H1493" s="179">
        <v>52</v>
      </c>
      <c r="I1493" s="180"/>
      <c r="J1493" s="181">
        <f>ROUND(I1493*H1493,2)</f>
        <v>0</v>
      </c>
      <c r="K1493" s="177" t="s">
        <v>460</v>
      </c>
      <c r="L1493" s="40"/>
      <c r="M1493" s="182" t="s">
        <v>3</v>
      </c>
      <c r="N1493" s="183" t="s">
        <v>45</v>
      </c>
      <c r="O1493" s="73"/>
      <c r="P1493" s="184">
        <f>O1493*H1493</f>
        <v>0</v>
      </c>
      <c r="Q1493" s="184">
        <v>0.001</v>
      </c>
      <c r="R1493" s="184">
        <f>Q1493*H1493</f>
        <v>0.052000000000000005</v>
      </c>
      <c r="S1493" s="184">
        <v>0</v>
      </c>
      <c r="T1493" s="185">
        <f>S1493*H1493</f>
        <v>0</v>
      </c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R1493" s="186" t="s">
        <v>377</v>
      </c>
      <c r="AT1493" s="186" t="s">
        <v>241</v>
      </c>
      <c r="AU1493" s="186" t="s">
        <v>86</v>
      </c>
      <c r="AY1493" s="20" t="s">
        <v>239</v>
      </c>
      <c r="BE1493" s="187">
        <f>IF(N1493="základní",J1493,0)</f>
        <v>0</v>
      </c>
      <c r="BF1493" s="187">
        <f>IF(N1493="snížená",J1493,0)</f>
        <v>0</v>
      </c>
      <c r="BG1493" s="187">
        <f>IF(N1493="zákl. přenesená",J1493,0)</f>
        <v>0</v>
      </c>
      <c r="BH1493" s="187">
        <f>IF(N1493="sníž. přenesená",J1493,0)</f>
        <v>0</v>
      </c>
      <c r="BI1493" s="187">
        <f>IF(N1493="nulová",J1493,0)</f>
        <v>0</v>
      </c>
      <c r="BJ1493" s="20" t="s">
        <v>86</v>
      </c>
      <c r="BK1493" s="187">
        <f>ROUND(I1493*H1493,2)</f>
        <v>0</v>
      </c>
      <c r="BL1493" s="20" t="s">
        <v>377</v>
      </c>
      <c r="BM1493" s="186" t="s">
        <v>1941</v>
      </c>
    </row>
    <row r="1494" s="14" customFormat="1">
      <c r="A1494" s="14"/>
      <c r="B1494" s="196"/>
      <c r="C1494" s="14"/>
      <c r="D1494" s="189" t="s">
        <v>248</v>
      </c>
      <c r="E1494" s="197" t="s">
        <v>3</v>
      </c>
      <c r="F1494" s="198" t="s">
        <v>1315</v>
      </c>
      <c r="G1494" s="14"/>
      <c r="H1494" s="199">
        <v>30</v>
      </c>
      <c r="I1494" s="200"/>
      <c r="J1494" s="14"/>
      <c r="K1494" s="14"/>
      <c r="L1494" s="196"/>
      <c r="M1494" s="201"/>
      <c r="N1494" s="202"/>
      <c r="O1494" s="202"/>
      <c r="P1494" s="202"/>
      <c r="Q1494" s="202"/>
      <c r="R1494" s="202"/>
      <c r="S1494" s="202"/>
      <c r="T1494" s="203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197" t="s">
        <v>248</v>
      </c>
      <c r="AU1494" s="197" t="s">
        <v>86</v>
      </c>
      <c r="AV1494" s="14" t="s">
        <v>86</v>
      </c>
      <c r="AW1494" s="14" t="s">
        <v>33</v>
      </c>
      <c r="AX1494" s="14" t="s">
        <v>73</v>
      </c>
      <c r="AY1494" s="197" t="s">
        <v>239</v>
      </c>
    </row>
    <row r="1495" s="14" customFormat="1">
      <c r="A1495" s="14"/>
      <c r="B1495" s="196"/>
      <c r="C1495" s="14"/>
      <c r="D1495" s="189" t="s">
        <v>248</v>
      </c>
      <c r="E1495" s="197" t="s">
        <v>3</v>
      </c>
      <c r="F1495" s="198" t="s">
        <v>1316</v>
      </c>
      <c r="G1495" s="14"/>
      <c r="H1495" s="199">
        <v>20</v>
      </c>
      <c r="I1495" s="200"/>
      <c r="J1495" s="14"/>
      <c r="K1495" s="14"/>
      <c r="L1495" s="196"/>
      <c r="M1495" s="201"/>
      <c r="N1495" s="202"/>
      <c r="O1495" s="202"/>
      <c r="P1495" s="202"/>
      <c r="Q1495" s="202"/>
      <c r="R1495" s="202"/>
      <c r="S1495" s="202"/>
      <c r="T1495" s="203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197" t="s">
        <v>248</v>
      </c>
      <c r="AU1495" s="197" t="s">
        <v>86</v>
      </c>
      <c r="AV1495" s="14" t="s">
        <v>86</v>
      </c>
      <c r="AW1495" s="14" t="s">
        <v>33</v>
      </c>
      <c r="AX1495" s="14" t="s">
        <v>73</v>
      </c>
      <c r="AY1495" s="197" t="s">
        <v>239</v>
      </c>
    </row>
    <row r="1496" s="14" customFormat="1">
      <c r="A1496" s="14"/>
      <c r="B1496" s="196"/>
      <c r="C1496" s="14"/>
      <c r="D1496" s="189" t="s">
        <v>248</v>
      </c>
      <c r="E1496" s="197" t="s">
        <v>3</v>
      </c>
      <c r="F1496" s="198" t="s">
        <v>1927</v>
      </c>
      <c r="G1496" s="14"/>
      <c r="H1496" s="199">
        <v>1</v>
      </c>
      <c r="I1496" s="200"/>
      <c r="J1496" s="14"/>
      <c r="K1496" s="14"/>
      <c r="L1496" s="196"/>
      <c r="M1496" s="201"/>
      <c r="N1496" s="202"/>
      <c r="O1496" s="202"/>
      <c r="P1496" s="202"/>
      <c r="Q1496" s="202"/>
      <c r="R1496" s="202"/>
      <c r="S1496" s="202"/>
      <c r="T1496" s="203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197" t="s">
        <v>248</v>
      </c>
      <c r="AU1496" s="197" t="s">
        <v>86</v>
      </c>
      <c r="AV1496" s="14" t="s">
        <v>86</v>
      </c>
      <c r="AW1496" s="14" t="s">
        <v>33</v>
      </c>
      <c r="AX1496" s="14" t="s">
        <v>73</v>
      </c>
      <c r="AY1496" s="197" t="s">
        <v>239</v>
      </c>
    </row>
    <row r="1497" s="14" customFormat="1">
      <c r="A1497" s="14"/>
      <c r="B1497" s="196"/>
      <c r="C1497" s="14"/>
      <c r="D1497" s="189" t="s">
        <v>248</v>
      </c>
      <c r="E1497" s="197" t="s">
        <v>3</v>
      </c>
      <c r="F1497" s="198" t="s">
        <v>1319</v>
      </c>
      <c r="G1497" s="14"/>
      <c r="H1497" s="199">
        <v>1</v>
      </c>
      <c r="I1497" s="200"/>
      <c r="J1497" s="14"/>
      <c r="K1497" s="14"/>
      <c r="L1497" s="196"/>
      <c r="M1497" s="201"/>
      <c r="N1497" s="202"/>
      <c r="O1497" s="202"/>
      <c r="P1497" s="202"/>
      <c r="Q1497" s="202"/>
      <c r="R1497" s="202"/>
      <c r="S1497" s="202"/>
      <c r="T1497" s="203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197" t="s">
        <v>248</v>
      </c>
      <c r="AU1497" s="197" t="s">
        <v>86</v>
      </c>
      <c r="AV1497" s="14" t="s">
        <v>86</v>
      </c>
      <c r="AW1497" s="14" t="s">
        <v>33</v>
      </c>
      <c r="AX1497" s="14" t="s">
        <v>73</v>
      </c>
      <c r="AY1497" s="197" t="s">
        <v>239</v>
      </c>
    </row>
    <row r="1498" s="15" customFormat="1">
      <c r="A1498" s="15"/>
      <c r="B1498" s="204"/>
      <c r="C1498" s="15"/>
      <c r="D1498" s="189" t="s">
        <v>248</v>
      </c>
      <c r="E1498" s="205" t="s">
        <v>3</v>
      </c>
      <c r="F1498" s="206" t="s">
        <v>251</v>
      </c>
      <c r="G1498" s="15"/>
      <c r="H1498" s="207">
        <v>52</v>
      </c>
      <c r="I1498" s="208"/>
      <c r="J1498" s="15"/>
      <c r="K1498" s="15"/>
      <c r="L1498" s="204"/>
      <c r="M1498" s="209"/>
      <c r="N1498" s="210"/>
      <c r="O1498" s="210"/>
      <c r="P1498" s="210"/>
      <c r="Q1498" s="210"/>
      <c r="R1498" s="210"/>
      <c r="S1498" s="210"/>
      <c r="T1498" s="211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T1498" s="205" t="s">
        <v>248</v>
      </c>
      <c r="AU1498" s="205" t="s">
        <v>86</v>
      </c>
      <c r="AV1498" s="15" t="s">
        <v>246</v>
      </c>
      <c r="AW1498" s="15" t="s">
        <v>33</v>
      </c>
      <c r="AX1498" s="15" t="s">
        <v>80</v>
      </c>
      <c r="AY1498" s="205" t="s">
        <v>239</v>
      </c>
    </row>
    <row r="1499" s="2" customFormat="1" ht="21.75" customHeight="1">
      <c r="A1499" s="39"/>
      <c r="B1499" s="174"/>
      <c r="C1499" s="175" t="s">
        <v>1942</v>
      </c>
      <c r="D1499" s="175" t="s">
        <v>241</v>
      </c>
      <c r="E1499" s="176" t="s">
        <v>1943</v>
      </c>
      <c r="F1499" s="177" t="s">
        <v>1944</v>
      </c>
      <c r="G1499" s="178" t="s">
        <v>385</v>
      </c>
      <c r="H1499" s="179">
        <v>1</v>
      </c>
      <c r="I1499" s="180"/>
      <c r="J1499" s="181">
        <f>ROUND(I1499*H1499,2)</f>
        <v>0</v>
      </c>
      <c r="K1499" s="177" t="s">
        <v>460</v>
      </c>
      <c r="L1499" s="40"/>
      <c r="M1499" s="182" t="s">
        <v>3</v>
      </c>
      <c r="N1499" s="183" t="s">
        <v>45</v>
      </c>
      <c r="O1499" s="73"/>
      <c r="P1499" s="184">
        <f>O1499*H1499</f>
        <v>0</v>
      </c>
      <c r="Q1499" s="184">
        <v>0</v>
      </c>
      <c r="R1499" s="184">
        <f>Q1499*H1499</f>
        <v>0</v>
      </c>
      <c r="S1499" s="184">
        <v>0</v>
      </c>
      <c r="T1499" s="185">
        <f>S1499*H1499</f>
        <v>0</v>
      </c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R1499" s="186" t="s">
        <v>377</v>
      </c>
      <c r="AT1499" s="186" t="s">
        <v>241</v>
      </c>
      <c r="AU1499" s="186" t="s">
        <v>86</v>
      </c>
      <c r="AY1499" s="20" t="s">
        <v>239</v>
      </c>
      <c r="BE1499" s="187">
        <f>IF(N1499="základní",J1499,0)</f>
        <v>0</v>
      </c>
      <c r="BF1499" s="187">
        <f>IF(N1499="snížená",J1499,0)</f>
        <v>0</v>
      </c>
      <c r="BG1499" s="187">
        <f>IF(N1499="zákl. přenesená",J1499,0)</f>
        <v>0</v>
      </c>
      <c r="BH1499" s="187">
        <f>IF(N1499="sníž. přenesená",J1499,0)</f>
        <v>0</v>
      </c>
      <c r="BI1499" s="187">
        <f>IF(N1499="nulová",J1499,0)</f>
        <v>0</v>
      </c>
      <c r="BJ1499" s="20" t="s">
        <v>86</v>
      </c>
      <c r="BK1499" s="187">
        <f>ROUND(I1499*H1499,2)</f>
        <v>0</v>
      </c>
      <c r="BL1499" s="20" t="s">
        <v>377</v>
      </c>
      <c r="BM1499" s="186" t="s">
        <v>1945</v>
      </c>
    </row>
    <row r="1500" s="2" customFormat="1" ht="21.75" customHeight="1">
      <c r="A1500" s="39"/>
      <c r="B1500" s="174"/>
      <c r="C1500" s="175" t="s">
        <v>1946</v>
      </c>
      <c r="D1500" s="175" t="s">
        <v>241</v>
      </c>
      <c r="E1500" s="176" t="s">
        <v>1947</v>
      </c>
      <c r="F1500" s="177" t="s">
        <v>1948</v>
      </c>
      <c r="G1500" s="178" t="s">
        <v>385</v>
      </c>
      <c r="H1500" s="179">
        <v>1</v>
      </c>
      <c r="I1500" s="180"/>
      <c r="J1500" s="181">
        <f>ROUND(I1500*H1500,2)</f>
        <v>0</v>
      </c>
      <c r="K1500" s="177" t="s">
        <v>460</v>
      </c>
      <c r="L1500" s="40"/>
      <c r="M1500" s="182" t="s">
        <v>3</v>
      </c>
      <c r="N1500" s="183" t="s">
        <v>45</v>
      </c>
      <c r="O1500" s="73"/>
      <c r="P1500" s="184">
        <f>O1500*H1500</f>
        <v>0</v>
      </c>
      <c r="Q1500" s="184">
        <v>0</v>
      </c>
      <c r="R1500" s="184">
        <f>Q1500*H1500</f>
        <v>0</v>
      </c>
      <c r="S1500" s="184">
        <v>0</v>
      </c>
      <c r="T1500" s="185">
        <f>S1500*H1500</f>
        <v>0</v>
      </c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R1500" s="186" t="s">
        <v>377</v>
      </c>
      <c r="AT1500" s="186" t="s">
        <v>241</v>
      </c>
      <c r="AU1500" s="186" t="s">
        <v>86</v>
      </c>
      <c r="AY1500" s="20" t="s">
        <v>239</v>
      </c>
      <c r="BE1500" s="187">
        <f>IF(N1500="základní",J1500,0)</f>
        <v>0</v>
      </c>
      <c r="BF1500" s="187">
        <f>IF(N1500="snížená",J1500,0)</f>
        <v>0</v>
      </c>
      <c r="BG1500" s="187">
        <f>IF(N1500="zákl. přenesená",J1500,0)</f>
        <v>0</v>
      </c>
      <c r="BH1500" s="187">
        <f>IF(N1500="sníž. přenesená",J1500,0)</f>
        <v>0</v>
      </c>
      <c r="BI1500" s="187">
        <f>IF(N1500="nulová",J1500,0)</f>
        <v>0</v>
      </c>
      <c r="BJ1500" s="20" t="s">
        <v>86</v>
      </c>
      <c r="BK1500" s="187">
        <f>ROUND(I1500*H1500,2)</f>
        <v>0</v>
      </c>
      <c r="BL1500" s="20" t="s">
        <v>377</v>
      </c>
      <c r="BM1500" s="186" t="s">
        <v>1949</v>
      </c>
    </row>
    <row r="1501" s="2" customFormat="1" ht="33" customHeight="1">
      <c r="A1501" s="39"/>
      <c r="B1501" s="174"/>
      <c r="C1501" s="175" t="s">
        <v>1950</v>
      </c>
      <c r="D1501" s="175" t="s">
        <v>241</v>
      </c>
      <c r="E1501" s="176" t="s">
        <v>1951</v>
      </c>
      <c r="F1501" s="177" t="s">
        <v>1952</v>
      </c>
      <c r="G1501" s="178" t="s">
        <v>385</v>
      </c>
      <c r="H1501" s="179">
        <v>50</v>
      </c>
      <c r="I1501" s="180"/>
      <c r="J1501" s="181">
        <f>ROUND(I1501*H1501,2)</f>
        <v>0</v>
      </c>
      <c r="K1501" s="177" t="s">
        <v>245</v>
      </c>
      <c r="L1501" s="40"/>
      <c r="M1501" s="182" t="s">
        <v>3</v>
      </c>
      <c r="N1501" s="183" t="s">
        <v>45</v>
      </c>
      <c r="O1501" s="73"/>
      <c r="P1501" s="184">
        <f>O1501*H1501</f>
        <v>0</v>
      </c>
      <c r="Q1501" s="184">
        <v>0.00046999999999999999</v>
      </c>
      <c r="R1501" s="184">
        <f>Q1501*H1501</f>
        <v>0.0235</v>
      </c>
      <c r="S1501" s="184">
        <v>0</v>
      </c>
      <c r="T1501" s="185">
        <f>S1501*H1501</f>
        <v>0</v>
      </c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R1501" s="186" t="s">
        <v>377</v>
      </c>
      <c r="AT1501" s="186" t="s">
        <v>241</v>
      </c>
      <c r="AU1501" s="186" t="s">
        <v>86</v>
      </c>
      <c r="AY1501" s="20" t="s">
        <v>239</v>
      </c>
      <c r="BE1501" s="187">
        <f>IF(N1501="základní",J1501,0)</f>
        <v>0</v>
      </c>
      <c r="BF1501" s="187">
        <f>IF(N1501="snížená",J1501,0)</f>
        <v>0</v>
      </c>
      <c r="BG1501" s="187">
        <f>IF(N1501="zákl. přenesená",J1501,0)</f>
        <v>0</v>
      </c>
      <c r="BH1501" s="187">
        <f>IF(N1501="sníž. přenesená",J1501,0)</f>
        <v>0</v>
      </c>
      <c r="BI1501" s="187">
        <f>IF(N1501="nulová",J1501,0)</f>
        <v>0</v>
      </c>
      <c r="BJ1501" s="20" t="s">
        <v>86</v>
      </c>
      <c r="BK1501" s="187">
        <f>ROUND(I1501*H1501,2)</f>
        <v>0</v>
      </c>
      <c r="BL1501" s="20" t="s">
        <v>377</v>
      </c>
      <c r="BM1501" s="186" t="s">
        <v>1953</v>
      </c>
    </row>
    <row r="1502" s="14" customFormat="1">
      <c r="A1502" s="14"/>
      <c r="B1502" s="196"/>
      <c r="C1502" s="14"/>
      <c r="D1502" s="189" t="s">
        <v>248</v>
      </c>
      <c r="E1502" s="197" t="s">
        <v>3</v>
      </c>
      <c r="F1502" s="198" t="s">
        <v>1901</v>
      </c>
      <c r="G1502" s="14"/>
      <c r="H1502" s="199">
        <v>50</v>
      </c>
      <c r="I1502" s="200"/>
      <c r="J1502" s="14"/>
      <c r="K1502" s="14"/>
      <c r="L1502" s="196"/>
      <c r="M1502" s="201"/>
      <c r="N1502" s="202"/>
      <c r="O1502" s="202"/>
      <c r="P1502" s="202"/>
      <c r="Q1502" s="202"/>
      <c r="R1502" s="202"/>
      <c r="S1502" s="202"/>
      <c r="T1502" s="203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197" t="s">
        <v>248</v>
      </c>
      <c r="AU1502" s="197" t="s">
        <v>86</v>
      </c>
      <c r="AV1502" s="14" t="s">
        <v>86</v>
      </c>
      <c r="AW1502" s="14" t="s">
        <v>33</v>
      </c>
      <c r="AX1502" s="14" t="s">
        <v>73</v>
      </c>
      <c r="AY1502" s="197" t="s">
        <v>239</v>
      </c>
    </row>
    <row r="1503" s="15" customFormat="1">
      <c r="A1503" s="15"/>
      <c r="B1503" s="204"/>
      <c r="C1503" s="15"/>
      <c r="D1503" s="189" t="s">
        <v>248</v>
      </c>
      <c r="E1503" s="205" t="s">
        <v>3</v>
      </c>
      <c r="F1503" s="206" t="s">
        <v>251</v>
      </c>
      <c r="G1503" s="15"/>
      <c r="H1503" s="207">
        <v>50</v>
      </c>
      <c r="I1503" s="208"/>
      <c r="J1503" s="15"/>
      <c r="K1503" s="15"/>
      <c r="L1503" s="204"/>
      <c r="M1503" s="209"/>
      <c r="N1503" s="210"/>
      <c r="O1503" s="210"/>
      <c r="P1503" s="210"/>
      <c r="Q1503" s="210"/>
      <c r="R1503" s="210"/>
      <c r="S1503" s="210"/>
      <c r="T1503" s="211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T1503" s="205" t="s">
        <v>248</v>
      </c>
      <c r="AU1503" s="205" t="s">
        <v>86</v>
      </c>
      <c r="AV1503" s="15" t="s">
        <v>246</v>
      </c>
      <c r="AW1503" s="15" t="s">
        <v>33</v>
      </c>
      <c r="AX1503" s="15" t="s">
        <v>80</v>
      </c>
      <c r="AY1503" s="205" t="s">
        <v>239</v>
      </c>
    </row>
    <row r="1504" s="2" customFormat="1">
      <c r="A1504" s="39"/>
      <c r="B1504" s="174"/>
      <c r="C1504" s="212" t="s">
        <v>1954</v>
      </c>
      <c r="D1504" s="212" t="s">
        <v>294</v>
      </c>
      <c r="E1504" s="213" t="s">
        <v>1955</v>
      </c>
      <c r="F1504" s="214" t="s">
        <v>1956</v>
      </c>
      <c r="G1504" s="215" t="s">
        <v>385</v>
      </c>
      <c r="H1504" s="216">
        <v>50</v>
      </c>
      <c r="I1504" s="217"/>
      <c r="J1504" s="218">
        <f>ROUND(I1504*H1504,2)</f>
        <v>0</v>
      </c>
      <c r="K1504" s="214" t="s">
        <v>460</v>
      </c>
      <c r="L1504" s="219"/>
      <c r="M1504" s="220" t="s">
        <v>3</v>
      </c>
      <c r="N1504" s="221" t="s">
        <v>45</v>
      </c>
      <c r="O1504" s="73"/>
      <c r="P1504" s="184">
        <f>O1504*H1504</f>
        <v>0</v>
      </c>
      <c r="Q1504" s="184">
        <v>0.012500000000000001</v>
      </c>
      <c r="R1504" s="184">
        <f>Q1504*H1504</f>
        <v>0.625</v>
      </c>
      <c r="S1504" s="184">
        <v>0</v>
      </c>
      <c r="T1504" s="185">
        <f>S1504*H1504</f>
        <v>0</v>
      </c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R1504" s="186" t="s">
        <v>542</v>
      </c>
      <c r="AT1504" s="186" t="s">
        <v>294</v>
      </c>
      <c r="AU1504" s="186" t="s">
        <v>86</v>
      </c>
      <c r="AY1504" s="20" t="s">
        <v>239</v>
      </c>
      <c r="BE1504" s="187">
        <f>IF(N1504="základní",J1504,0)</f>
        <v>0</v>
      </c>
      <c r="BF1504" s="187">
        <f>IF(N1504="snížená",J1504,0)</f>
        <v>0</v>
      </c>
      <c r="BG1504" s="187">
        <f>IF(N1504="zákl. přenesená",J1504,0)</f>
        <v>0</v>
      </c>
      <c r="BH1504" s="187">
        <f>IF(N1504="sníž. přenesená",J1504,0)</f>
        <v>0</v>
      </c>
      <c r="BI1504" s="187">
        <f>IF(N1504="nulová",J1504,0)</f>
        <v>0</v>
      </c>
      <c r="BJ1504" s="20" t="s">
        <v>86</v>
      </c>
      <c r="BK1504" s="187">
        <f>ROUND(I1504*H1504,2)</f>
        <v>0</v>
      </c>
      <c r="BL1504" s="20" t="s">
        <v>377</v>
      </c>
      <c r="BM1504" s="186" t="s">
        <v>1957</v>
      </c>
    </row>
    <row r="1505" s="14" customFormat="1">
      <c r="A1505" s="14"/>
      <c r="B1505" s="196"/>
      <c r="C1505" s="14"/>
      <c r="D1505" s="189" t="s">
        <v>248</v>
      </c>
      <c r="E1505" s="197" t="s">
        <v>3</v>
      </c>
      <c r="F1505" s="198" t="s">
        <v>1901</v>
      </c>
      <c r="G1505" s="14"/>
      <c r="H1505" s="199">
        <v>50</v>
      </c>
      <c r="I1505" s="200"/>
      <c r="J1505" s="14"/>
      <c r="K1505" s="14"/>
      <c r="L1505" s="196"/>
      <c r="M1505" s="201"/>
      <c r="N1505" s="202"/>
      <c r="O1505" s="202"/>
      <c r="P1505" s="202"/>
      <c r="Q1505" s="202"/>
      <c r="R1505" s="202"/>
      <c r="S1505" s="202"/>
      <c r="T1505" s="203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197" t="s">
        <v>248</v>
      </c>
      <c r="AU1505" s="197" t="s">
        <v>86</v>
      </c>
      <c r="AV1505" s="14" t="s">
        <v>86</v>
      </c>
      <c r="AW1505" s="14" t="s">
        <v>33</v>
      </c>
      <c r="AX1505" s="14" t="s">
        <v>73</v>
      </c>
      <c r="AY1505" s="197" t="s">
        <v>239</v>
      </c>
    </row>
    <row r="1506" s="15" customFormat="1">
      <c r="A1506" s="15"/>
      <c r="B1506" s="204"/>
      <c r="C1506" s="15"/>
      <c r="D1506" s="189" t="s">
        <v>248</v>
      </c>
      <c r="E1506" s="205" t="s">
        <v>3</v>
      </c>
      <c r="F1506" s="206" t="s">
        <v>251</v>
      </c>
      <c r="G1506" s="15"/>
      <c r="H1506" s="207">
        <v>50</v>
      </c>
      <c r="I1506" s="208"/>
      <c r="J1506" s="15"/>
      <c r="K1506" s="15"/>
      <c r="L1506" s="204"/>
      <c r="M1506" s="209"/>
      <c r="N1506" s="210"/>
      <c r="O1506" s="210"/>
      <c r="P1506" s="210"/>
      <c r="Q1506" s="210"/>
      <c r="R1506" s="210"/>
      <c r="S1506" s="210"/>
      <c r="T1506" s="211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T1506" s="205" t="s">
        <v>248</v>
      </c>
      <c r="AU1506" s="205" t="s">
        <v>86</v>
      </c>
      <c r="AV1506" s="15" t="s">
        <v>246</v>
      </c>
      <c r="AW1506" s="15" t="s">
        <v>33</v>
      </c>
      <c r="AX1506" s="15" t="s">
        <v>80</v>
      </c>
      <c r="AY1506" s="205" t="s">
        <v>239</v>
      </c>
    </row>
    <row r="1507" s="2" customFormat="1">
      <c r="A1507" s="39"/>
      <c r="B1507" s="174"/>
      <c r="C1507" s="175" t="s">
        <v>1958</v>
      </c>
      <c r="D1507" s="175" t="s">
        <v>241</v>
      </c>
      <c r="E1507" s="176" t="s">
        <v>1959</v>
      </c>
      <c r="F1507" s="177" t="s">
        <v>1960</v>
      </c>
      <c r="G1507" s="178" t="s">
        <v>385</v>
      </c>
      <c r="H1507" s="179">
        <v>1</v>
      </c>
      <c r="I1507" s="180"/>
      <c r="J1507" s="181">
        <f>ROUND(I1507*H1507,2)</f>
        <v>0</v>
      </c>
      <c r="K1507" s="177" t="s">
        <v>245</v>
      </c>
      <c r="L1507" s="40"/>
      <c r="M1507" s="182" t="s">
        <v>3</v>
      </c>
      <c r="N1507" s="183" t="s">
        <v>45</v>
      </c>
      <c r="O1507" s="73"/>
      <c r="P1507" s="184">
        <f>O1507*H1507</f>
        <v>0</v>
      </c>
      <c r="Q1507" s="184">
        <v>0</v>
      </c>
      <c r="R1507" s="184">
        <f>Q1507*H1507</f>
        <v>0</v>
      </c>
      <c r="S1507" s="184">
        <v>0</v>
      </c>
      <c r="T1507" s="185">
        <f>S1507*H1507</f>
        <v>0</v>
      </c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R1507" s="186" t="s">
        <v>377</v>
      </c>
      <c r="AT1507" s="186" t="s">
        <v>241</v>
      </c>
      <c r="AU1507" s="186" t="s">
        <v>86</v>
      </c>
      <c r="AY1507" s="20" t="s">
        <v>239</v>
      </c>
      <c r="BE1507" s="187">
        <f>IF(N1507="základní",J1507,0)</f>
        <v>0</v>
      </c>
      <c r="BF1507" s="187">
        <f>IF(N1507="snížená",J1507,0)</f>
        <v>0</v>
      </c>
      <c r="BG1507" s="187">
        <f>IF(N1507="zákl. přenesená",J1507,0)</f>
        <v>0</v>
      </c>
      <c r="BH1507" s="187">
        <f>IF(N1507="sníž. přenesená",J1507,0)</f>
        <v>0</v>
      </c>
      <c r="BI1507" s="187">
        <f>IF(N1507="nulová",J1507,0)</f>
        <v>0</v>
      </c>
      <c r="BJ1507" s="20" t="s">
        <v>86</v>
      </c>
      <c r="BK1507" s="187">
        <f>ROUND(I1507*H1507,2)</f>
        <v>0</v>
      </c>
      <c r="BL1507" s="20" t="s">
        <v>377</v>
      </c>
      <c r="BM1507" s="186" t="s">
        <v>1961</v>
      </c>
    </row>
    <row r="1508" s="14" customFormat="1">
      <c r="A1508" s="14"/>
      <c r="B1508" s="196"/>
      <c r="C1508" s="14"/>
      <c r="D1508" s="189" t="s">
        <v>248</v>
      </c>
      <c r="E1508" s="197" t="s">
        <v>3</v>
      </c>
      <c r="F1508" s="198" t="s">
        <v>1962</v>
      </c>
      <c r="G1508" s="14"/>
      <c r="H1508" s="199">
        <v>1</v>
      </c>
      <c r="I1508" s="200"/>
      <c r="J1508" s="14"/>
      <c r="K1508" s="14"/>
      <c r="L1508" s="196"/>
      <c r="M1508" s="201"/>
      <c r="N1508" s="202"/>
      <c r="O1508" s="202"/>
      <c r="P1508" s="202"/>
      <c r="Q1508" s="202"/>
      <c r="R1508" s="202"/>
      <c r="S1508" s="202"/>
      <c r="T1508" s="203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197" t="s">
        <v>248</v>
      </c>
      <c r="AU1508" s="197" t="s">
        <v>86</v>
      </c>
      <c r="AV1508" s="14" t="s">
        <v>86</v>
      </c>
      <c r="AW1508" s="14" t="s">
        <v>33</v>
      </c>
      <c r="AX1508" s="14" t="s">
        <v>73</v>
      </c>
      <c r="AY1508" s="197" t="s">
        <v>239</v>
      </c>
    </row>
    <row r="1509" s="15" customFormat="1">
      <c r="A1509" s="15"/>
      <c r="B1509" s="204"/>
      <c r="C1509" s="15"/>
      <c r="D1509" s="189" t="s">
        <v>248</v>
      </c>
      <c r="E1509" s="205" t="s">
        <v>3</v>
      </c>
      <c r="F1509" s="206" t="s">
        <v>251</v>
      </c>
      <c r="G1509" s="15"/>
      <c r="H1509" s="207">
        <v>1</v>
      </c>
      <c r="I1509" s="208"/>
      <c r="J1509" s="15"/>
      <c r="K1509" s="15"/>
      <c r="L1509" s="204"/>
      <c r="M1509" s="209"/>
      <c r="N1509" s="210"/>
      <c r="O1509" s="210"/>
      <c r="P1509" s="210"/>
      <c r="Q1509" s="210"/>
      <c r="R1509" s="210"/>
      <c r="S1509" s="210"/>
      <c r="T1509" s="211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T1509" s="205" t="s">
        <v>248</v>
      </c>
      <c r="AU1509" s="205" t="s">
        <v>86</v>
      </c>
      <c r="AV1509" s="15" t="s">
        <v>246</v>
      </c>
      <c r="AW1509" s="15" t="s">
        <v>33</v>
      </c>
      <c r="AX1509" s="15" t="s">
        <v>80</v>
      </c>
      <c r="AY1509" s="205" t="s">
        <v>239</v>
      </c>
    </row>
    <row r="1510" s="2" customFormat="1">
      <c r="A1510" s="39"/>
      <c r="B1510" s="174"/>
      <c r="C1510" s="212" t="s">
        <v>1963</v>
      </c>
      <c r="D1510" s="212" t="s">
        <v>294</v>
      </c>
      <c r="E1510" s="213" t="s">
        <v>1964</v>
      </c>
      <c r="F1510" s="214" t="s">
        <v>1965</v>
      </c>
      <c r="G1510" s="215" t="s">
        <v>326</v>
      </c>
      <c r="H1510" s="216">
        <v>0.95999999999999996</v>
      </c>
      <c r="I1510" s="217"/>
      <c r="J1510" s="218">
        <f>ROUND(I1510*H1510,2)</f>
        <v>0</v>
      </c>
      <c r="K1510" s="214" t="s">
        <v>245</v>
      </c>
      <c r="L1510" s="219"/>
      <c r="M1510" s="220" t="s">
        <v>3</v>
      </c>
      <c r="N1510" s="221" t="s">
        <v>45</v>
      </c>
      <c r="O1510" s="73"/>
      <c r="P1510" s="184">
        <f>O1510*H1510</f>
        <v>0</v>
      </c>
      <c r="Q1510" s="184">
        <v>0.0030000000000000001</v>
      </c>
      <c r="R1510" s="184">
        <f>Q1510*H1510</f>
        <v>0.0028799999999999997</v>
      </c>
      <c r="S1510" s="184">
        <v>0</v>
      </c>
      <c r="T1510" s="185">
        <f>S1510*H1510</f>
        <v>0</v>
      </c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R1510" s="186" t="s">
        <v>542</v>
      </c>
      <c r="AT1510" s="186" t="s">
        <v>294</v>
      </c>
      <c r="AU1510" s="186" t="s">
        <v>86</v>
      </c>
      <c r="AY1510" s="20" t="s">
        <v>239</v>
      </c>
      <c r="BE1510" s="187">
        <f>IF(N1510="základní",J1510,0)</f>
        <v>0</v>
      </c>
      <c r="BF1510" s="187">
        <f>IF(N1510="snížená",J1510,0)</f>
        <v>0</v>
      </c>
      <c r="BG1510" s="187">
        <f>IF(N1510="zákl. přenesená",J1510,0)</f>
        <v>0</v>
      </c>
      <c r="BH1510" s="187">
        <f>IF(N1510="sníž. přenesená",J1510,0)</f>
        <v>0</v>
      </c>
      <c r="BI1510" s="187">
        <f>IF(N1510="nulová",J1510,0)</f>
        <v>0</v>
      </c>
      <c r="BJ1510" s="20" t="s">
        <v>86</v>
      </c>
      <c r="BK1510" s="187">
        <f>ROUND(I1510*H1510,2)</f>
        <v>0</v>
      </c>
      <c r="BL1510" s="20" t="s">
        <v>377</v>
      </c>
      <c r="BM1510" s="186" t="s">
        <v>1966</v>
      </c>
    </row>
    <row r="1511" s="14" customFormat="1">
      <c r="A1511" s="14"/>
      <c r="B1511" s="196"/>
      <c r="C1511" s="14"/>
      <c r="D1511" s="189" t="s">
        <v>248</v>
      </c>
      <c r="E1511" s="197" t="s">
        <v>3</v>
      </c>
      <c r="F1511" s="198" t="s">
        <v>1782</v>
      </c>
      <c r="G1511" s="14"/>
      <c r="H1511" s="199">
        <v>0.95999999999999996</v>
      </c>
      <c r="I1511" s="200"/>
      <c r="J1511" s="14"/>
      <c r="K1511" s="14"/>
      <c r="L1511" s="196"/>
      <c r="M1511" s="201"/>
      <c r="N1511" s="202"/>
      <c r="O1511" s="202"/>
      <c r="P1511" s="202"/>
      <c r="Q1511" s="202"/>
      <c r="R1511" s="202"/>
      <c r="S1511" s="202"/>
      <c r="T1511" s="203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197" t="s">
        <v>248</v>
      </c>
      <c r="AU1511" s="197" t="s">
        <v>86</v>
      </c>
      <c r="AV1511" s="14" t="s">
        <v>86</v>
      </c>
      <c r="AW1511" s="14" t="s">
        <v>33</v>
      </c>
      <c r="AX1511" s="14" t="s">
        <v>73</v>
      </c>
      <c r="AY1511" s="197" t="s">
        <v>239</v>
      </c>
    </row>
    <row r="1512" s="15" customFormat="1">
      <c r="A1512" s="15"/>
      <c r="B1512" s="204"/>
      <c r="C1512" s="15"/>
      <c r="D1512" s="189" t="s">
        <v>248</v>
      </c>
      <c r="E1512" s="205" t="s">
        <v>3</v>
      </c>
      <c r="F1512" s="206" t="s">
        <v>251</v>
      </c>
      <c r="G1512" s="15"/>
      <c r="H1512" s="207">
        <v>0.95999999999999996</v>
      </c>
      <c r="I1512" s="208"/>
      <c r="J1512" s="15"/>
      <c r="K1512" s="15"/>
      <c r="L1512" s="204"/>
      <c r="M1512" s="209"/>
      <c r="N1512" s="210"/>
      <c r="O1512" s="210"/>
      <c r="P1512" s="210"/>
      <c r="Q1512" s="210"/>
      <c r="R1512" s="210"/>
      <c r="S1512" s="210"/>
      <c r="T1512" s="211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T1512" s="205" t="s">
        <v>248</v>
      </c>
      <c r="AU1512" s="205" t="s">
        <v>86</v>
      </c>
      <c r="AV1512" s="15" t="s">
        <v>246</v>
      </c>
      <c r="AW1512" s="15" t="s">
        <v>33</v>
      </c>
      <c r="AX1512" s="15" t="s">
        <v>80</v>
      </c>
      <c r="AY1512" s="205" t="s">
        <v>239</v>
      </c>
    </row>
    <row r="1513" s="2" customFormat="1">
      <c r="A1513" s="39"/>
      <c r="B1513" s="174"/>
      <c r="C1513" s="212" t="s">
        <v>1967</v>
      </c>
      <c r="D1513" s="212" t="s">
        <v>294</v>
      </c>
      <c r="E1513" s="213" t="s">
        <v>1968</v>
      </c>
      <c r="F1513" s="214" t="s">
        <v>1969</v>
      </c>
      <c r="G1513" s="215" t="s">
        <v>1970</v>
      </c>
      <c r="H1513" s="216">
        <v>1</v>
      </c>
      <c r="I1513" s="217"/>
      <c r="J1513" s="218">
        <f>ROUND(I1513*H1513,2)</f>
        <v>0</v>
      </c>
      <c r="K1513" s="214" t="s">
        <v>245</v>
      </c>
      <c r="L1513" s="219"/>
      <c r="M1513" s="220" t="s">
        <v>3</v>
      </c>
      <c r="N1513" s="221" t="s">
        <v>45</v>
      </c>
      <c r="O1513" s="73"/>
      <c r="P1513" s="184">
        <f>O1513*H1513</f>
        <v>0</v>
      </c>
      <c r="Q1513" s="184">
        <v>6.0000000000000002E-05</v>
      </c>
      <c r="R1513" s="184">
        <f>Q1513*H1513</f>
        <v>6.0000000000000002E-05</v>
      </c>
      <c r="S1513" s="184">
        <v>0</v>
      </c>
      <c r="T1513" s="185">
        <f>S1513*H1513</f>
        <v>0</v>
      </c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R1513" s="186" t="s">
        <v>542</v>
      </c>
      <c r="AT1513" s="186" t="s">
        <v>294</v>
      </c>
      <c r="AU1513" s="186" t="s">
        <v>86</v>
      </c>
      <c r="AY1513" s="20" t="s">
        <v>239</v>
      </c>
      <c r="BE1513" s="187">
        <f>IF(N1513="základní",J1513,0)</f>
        <v>0</v>
      </c>
      <c r="BF1513" s="187">
        <f>IF(N1513="snížená",J1513,0)</f>
        <v>0</v>
      </c>
      <c r="BG1513" s="187">
        <f>IF(N1513="zákl. přenesená",J1513,0)</f>
        <v>0</v>
      </c>
      <c r="BH1513" s="187">
        <f>IF(N1513="sníž. přenesená",J1513,0)</f>
        <v>0</v>
      </c>
      <c r="BI1513" s="187">
        <f>IF(N1513="nulová",J1513,0)</f>
        <v>0</v>
      </c>
      <c r="BJ1513" s="20" t="s">
        <v>86</v>
      </c>
      <c r="BK1513" s="187">
        <f>ROUND(I1513*H1513,2)</f>
        <v>0</v>
      </c>
      <c r="BL1513" s="20" t="s">
        <v>377</v>
      </c>
      <c r="BM1513" s="186" t="s">
        <v>1971</v>
      </c>
    </row>
    <row r="1514" s="14" customFormat="1">
      <c r="A1514" s="14"/>
      <c r="B1514" s="196"/>
      <c r="C1514" s="14"/>
      <c r="D1514" s="189" t="s">
        <v>248</v>
      </c>
      <c r="E1514" s="197" t="s">
        <v>3</v>
      </c>
      <c r="F1514" s="198" t="s">
        <v>80</v>
      </c>
      <c r="G1514" s="14"/>
      <c r="H1514" s="199">
        <v>1</v>
      </c>
      <c r="I1514" s="200"/>
      <c r="J1514" s="14"/>
      <c r="K1514" s="14"/>
      <c r="L1514" s="196"/>
      <c r="M1514" s="201"/>
      <c r="N1514" s="202"/>
      <c r="O1514" s="202"/>
      <c r="P1514" s="202"/>
      <c r="Q1514" s="202"/>
      <c r="R1514" s="202"/>
      <c r="S1514" s="202"/>
      <c r="T1514" s="203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197" t="s">
        <v>248</v>
      </c>
      <c r="AU1514" s="197" t="s">
        <v>86</v>
      </c>
      <c r="AV1514" s="14" t="s">
        <v>86</v>
      </c>
      <c r="AW1514" s="14" t="s">
        <v>33</v>
      </c>
      <c r="AX1514" s="14" t="s">
        <v>73</v>
      </c>
      <c r="AY1514" s="197" t="s">
        <v>239</v>
      </c>
    </row>
    <row r="1515" s="15" customFormat="1">
      <c r="A1515" s="15"/>
      <c r="B1515" s="204"/>
      <c r="C1515" s="15"/>
      <c r="D1515" s="189" t="s">
        <v>248</v>
      </c>
      <c r="E1515" s="205" t="s">
        <v>3</v>
      </c>
      <c r="F1515" s="206" t="s">
        <v>251</v>
      </c>
      <c r="G1515" s="15"/>
      <c r="H1515" s="207">
        <v>1</v>
      </c>
      <c r="I1515" s="208"/>
      <c r="J1515" s="15"/>
      <c r="K1515" s="15"/>
      <c r="L1515" s="204"/>
      <c r="M1515" s="209"/>
      <c r="N1515" s="210"/>
      <c r="O1515" s="210"/>
      <c r="P1515" s="210"/>
      <c r="Q1515" s="210"/>
      <c r="R1515" s="210"/>
      <c r="S1515" s="210"/>
      <c r="T1515" s="211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T1515" s="205" t="s">
        <v>248</v>
      </c>
      <c r="AU1515" s="205" t="s">
        <v>86</v>
      </c>
      <c r="AV1515" s="15" t="s">
        <v>246</v>
      </c>
      <c r="AW1515" s="15" t="s">
        <v>33</v>
      </c>
      <c r="AX1515" s="15" t="s">
        <v>80</v>
      </c>
      <c r="AY1515" s="205" t="s">
        <v>239</v>
      </c>
    </row>
    <row r="1516" s="2" customFormat="1" ht="44.25" customHeight="1">
      <c r="A1516" s="39"/>
      <c r="B1516" s="174"/>
      <c r="C1516" s="175" t="s">
        <v>1972</v>
      </c>
      <c r="D1516" s="175" t="s">
        <v>241</v>
      </c>
      <c r="E1516" s="176" t="s">
        <v>1973</v>
      </c>
      <c r="F1516" s="177" t="s">
        <v>1974</v>
      </c>
      <c r="G1516" s="178" t="s">
        <v>385</v>
      </c>
      <c r="H1516" s="179">
        <v>9</v>
      </c>
      <c r="I1516" s="180"/>
      <c r="J1516" s="181">
        <f>ROUND(I1516*H1516,2)</f>
        <v>0</v>
      </c>
      <c r="K1516" s="177" t="s">
        <v>245</v>
      </c>
      <c r="L1516" s="40"/>
      <c r="M1516" s="182" t="s">
        <v>3</v>
      </c>
      <c r="N1516" s="183" t="s">
        <v>45</v>
      </c>
      <c r="O1516" s="73"/>
      <c r="P1516" s="184">
        <f>O1516*H1516</f>
        <v>0</v>
      </c>
      <c r="Q1516" s="184">
        <v>0</v>
      </c>
      <c r="R1516" s="184">
        <f>Q1516*H1516</f>
        <v>0</v>
      </c>
      <c r="S1516" s="184">
        <v>0</v>
      </c>
      <c r="T1516" s="185">
        <f>S1516*H1516</f>
        <v>0</v>
      </c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R1516" s="186" t="s">
        <v>377</v>
      </c>
      <c r="AT1516" s="186" t="s">
        <v>241</v>
      </c>
      <c r="AU1516" s="186" t="s">
        <v>86</v>
      </c>
      <c r="AY1516" s="20" t="s">
        <v>239</v>
      </c>
      <c r="BE1516" s="187">
        <f>IF(N1516="základní",J1516,0)</f>
        <v>0</v>
      </c>
      <c r="BF1516" s="187">
        <f>IF(N1516="snížená",J1516,0)</f>
        <v>0</v>
      </c>
      <c r="BG1516" s="187">
        <f>IF(N1516="zákl. přenesená",J1516,0)</f>
        <v>0</v>
      </c>
      <c r="BH1516" s="187">
        <f>IF(N1516="sníž. přenesená",J1516,0)</f>
        <v>0</v>
      </c>
      <c r="BI1516" s="187">
        <f>IF(N1516="nulová",J1516,0)</f>
        <v>0</v>
      </c>
      <c r="BJ1516" s="20" t="s">
        <v>86</v>
      </c>
      <c r="BK1516" s="187">
        <f>ROUND(I1516*H1516,2)</f>
        <v>0</v>
      </c>
      <c r="BL1516" s="20" t="s">
        <v>377</v>
      </c>
      <c r="BM1516" s="186" t="s">
        <v>1975</v>
      </c>
    </row>
    <row r="1517" s="14" customFormat="1">
      <c r="A1517" s="14"/>
      <c r="B1517" s="196"/>
      <c r="C1517" s="14"/>
      <c r="D1517" s="189" t="s">
        <v>248</v>
      </c>
      <c r="E1517" s="197" t="s">
        <v>3</v>
      </c>
      <c r="F1517" s="198" t="s">
        <v>1976</v>
      </c>
      <c r="G1517" s="14"/>
      <c r="H1517" s="199">
        <v>2</v>
      </c>
      <c r="I1517" s="200"/>
      <c r="J1517" s="14"/>
      <c r="K1517" s="14"/>
      <c r="L1517" s="196"/>
      <c r="M1517" s="201"/>
      <c r="N1517" s="202"/>
      <c r="O1517" s="202"/>
      <c r="P1517" s="202"/>
      <c r="Q1517" s="202"/>
      <c r="R1517" s="202"/>
      <c r="S1517" s="202"/>
      <c r="T1517" s="203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197" t="s">
        <v>248</v>
      </c>
      <c r="AU1517" s="197" t="s">
        <v>86</v>
      </c>
      <c r="AV1517" s="14" t="s">
        <v>86</v>
      </c>
      <c r="AW1517" s="14" t="s">
        <v>33</v>
      </c>
      <c r="AX1517" s="14" t="s">
        <v>73</v>
      </c>
      <c r="AY1517" s="197" t="s">
        <v>239</v>
      </c>
    </row>
    <row r="1518" s="14" customFormat="1">
      <c r="A1518" s="14"/>
      <c r="B1518" s="196"/>
      <c r="C1518" s="14"/>
      <c r="D1518" s="189" t="s">
        <v>248</v>
      </c>
      <c r="E1518" s="197" t="s">
        <v>3</v>
      </c>
      <c r="F1518" s="198" t="s">
        <v>1977</v>
      </c>
      <c r="G1518" s="14"/>
      <c r="H1518" s="199">
        <v>4</v>
      </c>
      <c r="I1518" s="200"/>
      <c r="J1518" s="14"/>
      <c r="K1518" s="14"/>
      <c r="L1518" s="196"/>
      <c r="M1518" s="201"/>
      <c r="N1518" s="202"/>
      <c r="O1518" s="202"/>
      <c r="P1518" s="202"/>
      <c r="Q1518" s="202"/>
      <c r="R1518" s="202"/>
      <c r="S1518" s="202"/>
      <c r="T1518" s="203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197" t="s">
        <v>248</v>
      </c>
      <c r="AU1518" s="197" t="s">
        <v>86</v>
      </c>
      <c r="AV1518" s="14" t="s">
        <v>86</v>
      </c>
      <c r="AW1518" s="14" t="s">
        <v>33</v>
      </c>
      <c r="AX1518" s="14" t="s">
        <v>73</v>
      </c>
      <c r="AY1518" s="197" t="s">
        <v>239</v>
      </c>
    </row>
    <row r="1519" s="14" customFormat="1">
      <c r="A1519" s="14"/>
      <c r="B1519" s="196"/>
      <c r="C1519" s="14"/>
      <c r="D1519" s="189" t="s">
        <v>248</v>
      </c>
      <c r="E1519" s="197" t="s">
        <v>3</v>
      </c>
      <c r="F1519" s="198" t="s">
        <v>1978</v>
      </c>
      <c r="G1519" s="14"/>
      <c r="H1519" s="199">
        <v>1</v>
      </c>
      <c r="I1519" s="200"/>
      <c r="J1519" s="14"/>
      <c r="K1519" s="14"/>
      <c r="L1519" s="196"/>
      <c r="M1519" s="201"/>
      <c r="N1519" s="202"/>
      <c r="O1519" s="202"/>
      <c r="P1519" s="202"/>
      <c r="Q1519" s="202"/>
      <c r="R1519" s="202"/>
      <c r="S1519" s="202"/>
      <c r="T1519" s="203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197" t="s">
        <v>248</v>
      </c>
      <c r="AU1519" s="197" t="s">
        <v>86</v>
      </c>
      <c r="AV1519" s="14" t="s">
        <v>86</v>
      </c>
      <c r="AW1519" s="14" t="s">
        <v>33</v>
      </c>
      <c r="AX1519" s="14" t="s">
        <v>73</v>
      </c>
      <c r="AY1519" s="197" t="s">
        <v>239</v>
      </c>
    </row>
    <row r="1520" s="14" customFormat="1">
      <c r="A1520" s="14"/>
      <c r="B1520" s="196"/>
      <c r="C1520" s="14"/>
      <c r="D1520" s="189" t="s">
        <v>248</v>
      </c>
      <c r="E1520" s="197" t="s">
        <v>3</v>
      </c>
      <c r="F1520" s="198" t="s">
        <v>1979</v>
      </c>
      <c r="G1520" s="14"/>
      <c r="H1520" s="199">
        <v>2</v>
      </c>
      <c r="I1520" s="200"/>
      <c r="J1520" s="14"/>
      <c r="K1520" s="14"/>
      <c r="L1520" s="196"/>
      <c r="M1520" s="201"/>
      <c r="N1520" s="202"/>
      <c r="O1520" s="202"/>
      <c r="P1520" s="202"/>
      <c r="Q1520" s="202"/>
      <c r="R1520" s="202"/>
      <c r="S1520" s="202"/>
      <c r="T1520" s="203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197" t="s">
        <v>248</v>
      </c>
      <c r="AU1520" s="197" t="s">
        <v>86</v>
      </c>
      <c r="AV1520" s="14" t="s">
        <v>86</v>
      </c>
      <c r="AW1520" s="14" t="s">
        <v>33</v>
      </c>
      <c r="AX1520" s="14" t="s">
        <v>73</v>
      </c>
      <c r="AY1520" s="197" t="s">
        <v>239</v>
      </c>
    </row>
    <row r="1521" s="15" customFormat="1">
      <c r="A1521" s="15"/>
      <c r="B1521" s="204"/>
      <c r="C1521" s="15"/>
      <c r="D1521" s="189" t="s">
        <v>248</v>
      </c>
      <c r="E1521" s="205" t="s">
        <v>3</v>
      </c>
      <c r="F1521" s="206" t="s">
        <v>251</v>
      </c>
      <c r="G1521" s="15"/>
      <c r="H1521" s="207">
        <v>9</v>
      </c>
      <c r="I1521" s="208"/>
      <c r="J1521" s="15"/>
      <c r="K1521" s="15"/>
      <c r="L1521" s="204"/>
      <c r="M1521" s="209"/>
      <c r="N1521" s="210"/>
      <c r="O1521" s="210"/>
      <c r="P1521" s="210"/>
      <c r="Q1521" s="210"/>
      <c r="R1521" s="210"/>
      <c r="S1521" s="210"/>
      <c r="T1521" s="211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T1521" s="205" t="s">
        <v>248</v>
      </c>
      <c r="AU1521" s="205" t="s">
        <v>86</v>
      </c>
      <c r="AV1521" s="15" t="s">
        <v>246</v>
      </c>
      <c r="AW1521" s="15" t="s">
        <v>33</v>
      </c>
      <c r="AX1521" s="15" t="s">
        <v>80</v>
      </c>
      <c r="AY1521" s="205" t="s">
        <v>239</v>
      </c>
    </row>
    <row r="1522" s="2" customFormat="1">
      <c r="A1522" s="39"/>
      <c r="B1522" s="174"/>
      <c r="C1522" s="212" t="s">
        <v>1980</v>
      </c>
      <c r="D1522" s="212" t="s">
        <v>294</v>
      </c>
      <c r="E1522" s="213" t="s">
        <v>1964</v>
      </c>
      <c r="F1522" s="214" t="s">
        <v>1965</v>
      </c>
      <c r="G1522" s="215" t="s">
        <v>326</v>
      </c>
      <c r="H1522" s="216">
        <v>17.640000000000001</v>
      </c>
      <c r="I1522" s="217"/>
      <c r="J1522" s="218">
        <f>ROUND(I1522*H1522,2)</f>
        <v>0</v>
      </c>
      <c r="K1522" s="214" t="s">
        <v>245</v>
      </c>
      <c r="L1522" s="219"/>
      <c r="M1522" s="220" t="s">
        <v>3</v>
      </c>
      <c r="N1522" s="221" t="s">
        <v>45</v>
      </c>
      <c r="O1522" s="73"/>
      <c r="P1522" s="184">
        <f>O1522*H1522</f>
        <v>0</v>
      </c>
      <c r="Q1522" s="184">
        <v>0.0030000000000000001</v>
      </c>
      <c r="R1522" s="184">
        <f>Q1522*H1522</f>
        <v>0.052920000000000002</v>
      </c>
      <c r="S1522" s="184">
        <v>0</v>
      </c>
      <c r="T1522" s="185">
        <f>S1522*H1522</f>
        <v>0</v>
      </c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R1522" s="186" t="s">
        <v>542</v>
      </c>
      <c r="AT1522" s="186" t="s">
        <v>294</v>
      </c>
      <c r="AU1522" s="186" t="s">
        <v>86</v>
      </c>
      <c r="AY1522" s="20" t="s">
        <v>239</v>
      </c>
      <c r="BE1522" s="187">
        <f>IF(N1522="základní",J1522,0)</f>
        <v>0</v>
      </c>
      <c r="BF1522" s="187">
        <f>IF(N1522="snížená",J1522,0)</f>
        <v>0</v>
      </c>
      <c r="BG1522" s="187">
        <f>IF(N1522="zákl. přenesená",J1522,0)</f>
        <v>0</v>
      </c>
      <c r="BH1522" s="187">
        <f>IF(N1522="sníž. přenesená",J1522,0)</f>
        <v>0</v>
      </c>
      <c r="BI1522" s="187">
        <f>IF(N1522="nulová",J1522,0)</f>
        <v>0</v>
      </c>
      <c r="BJ1522" s="20" t="s">
        <v>86</v>
      </c>
      <c r="BK1522" s="187">
        <f>ROUND(I1522*H1522,2)</f>
        <v>0</v>
      </c>
      <c r="BL1522" s="20" t="s">
        <v>377</v>
      </c>
      <c r="BM1522" s="186" t="s">
        <v>1981</v>
      </c>
    </row>
    <row r="1523" s="14" customFormat="1">
      <c r="A1523" s="14"/>
      <c r="B1523" s="196"/>
      <c r="C1523" s="14"/>
      <c r="D1523" s="189" t="s">
        <v>248</v>
      </c>
      <c r="E1523" s="197" t="s">
        <v>3</v>
      </c>
      <c r="F1523" s="198" t="s">
        <v>1982</v>
      </c>
      <c r="G1523" s="14"/>
      <c r="H1523" s="199">
        <v>3.9199999999999999</v>
      </c>
      <c r="I1523" s="200"/>
      <c r="J1523" s="14"/>
      <c r="K1523" s="14"/>
      <c r="L1523" s="196"/>
      <c r="M1523" s="201"/>
      <c r="N1523" s="202"/>
      <c r="O1523" s="202"/>
      <c r="P1523" s="202"/>
      <c r="Q1523" s="202"/>
      <c r="R1523" s="202"/>
      <c r="S1523" s="202"/>
      <c r="T1523" s="203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197" t="s">
        <v>248</v>
      </c>
      <c r="AU1523" s="197" t="s">
        <v>86</v>
      </c>
      <c r="AV1523" s="14" t="s">
        <v>86</v>
      </c>
      <c r="AW1523" s="14" t="s">
        <v>33</v>
      </c>
      <c r="AX1523" s="14" t="s">
        <v>73</v>
      </c>
      <c r="AY1523" s="197" t="s">
        <v>239</v>
      </c>
    </row>
    <row r="1524" s="14" customFormat="1">
      <c r="A1524" s="14"/>
      <c r="B1524" s="196"/>
      <c r="C1524" s="14"/>
      <c r="D1524" s="189" t="s">
        <v>248</v>
      </c>
      <c r="E1524" s="197" t="s">
        <v>3</v>
      </c>
      <c r="F1524" s="198" t="s">
        <v>1784</v>
      </c>
      <c r="G1524" s="14"/>
      <c r="H1524" s="199">
        <v>7.8399999999999999</v>
      </c>
      <c r="I1524" s="200"/>
      <c r="J1524" s="14"/>
      <c r="K1524" s="14"/>
      <c r="L1524" s="196"/>
      <c r="M1524" s="201"/>
      <c r="N1524" s="202"/>
      <c r="O1524" s="202"/>
      <c r="P1524" s="202"/>
      <c r="Q1524" s="202"/>
      <c r="R1524" s="202"/>
      <c r="S1524" s="202"/>
      <c r="T1524" s="203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197" t="s">
        <v>248</v>
      </c>
      <c r="AU1524" s="197" t="s">
        <v>86</v>
      </c>
      <c r="AV1524" s="14" t="s">
        <v>86</v>
      </c>
      <c r="AW1524" s="14" t="s">
        <v>33</v>
      </c>
      <c r="AX1524" s="14" t="s">
        <v>73</v>
      </c>
      <c r="AY1524" s="197" t="s">
        <v>239</v>
      </c>
    </row>
    <row r="1525" s="14" customFormat="1">
      <c r="A1525" s="14"/>
      <c r="B1525" s="196"/>
      <c r="C1525" s="14"/>
      <c r="D1525" s="189" t="s">
        <v>248</v>
      </c>
      <c r="E1525" s="197" t="s">
        <v>3</v>
      </c>
      <c r="F1525" s="198" t="s">
        <v>1797</v>
      </c>
      <c r="G1525" s="14"/>
      <c r="H1525" s="199">
        <v>1.96</v>
      </c>
      <c r="I1525" s="200"/>
      <c r="J1525" s="14"/>
      <c r="K1525" s="14"/>
      <c r="L1525" s="196"/>
      <c r="M1525" s="201"/>
      <c r="N1525" s="202"/>
      <c r="O1525" s="202"/>
      <c r="P1525" s="202"/>
      <c r="Q1525" s="202"/>
      <c r="R1525" s="202"/>
      <c r="S1525" s="202"/>
      <c r="T1525" s="203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197" t="s">
        <v>248</v>
      </c>
      <c r="AU1525" s="197" t="s">
        <v>86</v>
      </c>
      <c r="AV1525" s="14" t="s">
        <v>86</v>
      </c>
      <c r="AW1525" s="14" t="s">
        <v>33</v>
      </c>
      <c r="AX1525" s="14" t="s">
        <v>73</v>
      </c>
      <c r="AY1525" s="197" t="s">
        <v>239</v>
      </c>
    </row>
    <row r="1526" s="14" customFormat="1">
      <c r="A1526" s="14"/>
      <c r="B1526" s="196"/>
      <c r="C1526" s="14"/>
      <c r="D1526" s="189" t="s">
        <v>248</v>
      </c>
      <c r="E1526" s="197" t="s">
        <v>3</v>
      </c>
      <c r="F1526" s="198" t="s">
        <v>1798</v>
      </c>
      <c r="G1526" s="14"/>
      <c r="H1526" s="199">
        <v>3.9199999999999999</v>
      </c>
      <c r="I1526" s="200"/>
      <c r="J1526" s="14"/>
      <c r="K1526" s="14"/>
      <c r="L1526" s="196"/>
      <c r="M1526" s="201"/>
      <c r="N1526" s="202"/>
      <c r="O1526" s="202"/>
      <c r="P1526" s="202"/>
      <c r="Q1526" s="202"/>
      <c r="R1526" s="202"/>
      <c r="S1526" s="202"/>
      <c r="T1526" s="203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T1526" s="197" t="s">
        <v>248</v>
      </c>
      <c r="AU1526" s="197" t="s">
        <v>86</v>
      </c>
      <c r="AV1526" s="14" t="s">
        <v>86</v>
      </c>
      <c r="AW1526" s="14" t="s">
        <v>33</v>
      </c>
      <c r="AX1526" s="14" t="s">
        <v>73</v>
      </c>
      <c r="AY1526" s="197" t="s">
        <v>239</v>
      </c>
    </row>
    <row r="1527" s="15" customFormat="1">
      <c r="A1527" s="15"/>
      <c r="B1527" s="204"/>
      <c r="C1527" s="15"/>
      <c r="D1527" s="189" t="s">
        <v>248</v>
      </c>
      <c r="E1527" s="205" t="s">
        <v>3</v>
      </c>
      <c r="F1527" s="206" t="s">
        <v>251</v>
      </c>
      <c r="G1527" s="15"/>
      <c r="H1527" s="207">
        <v>17.640000000000001</v>
      </c>
      <c r="I1527" s="208"/>
      <c r="J1527" s="15"/>
      <c r="K1527" s="15"/>
      <c r="L1527" s="204"/>
      <c r="M1527" s="209"/>
      <c r="N1527" s="210"/>
      <c r="O1527" s="210"/>
      <c r="P1527" s="210"/>
      <c r="Q1527" s="210"/>
      <c r="R1527" s="210"/>
      <c r="S1527" s="210"/>
      <c r="T1527" s="211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T1527" s="205" t="s">
        <v>248</v>
      </c>
      <c r="AU1527" s="205" t="s">
        <v>86</v>
      </c>
      <c r="AV1527" s="15" t="s">
        <v>246</v>
      </c>
      <c r="AW1527" s="15" t="s">
        <v>33</v>
      </c>
      <c r="AX1527" s="15" t="s">
        <v>80</v>
      </c>
      <c r="AY1527" s="205" t="s">
        <v>239</v>
      </c>
    </row>
    <row r="1528" s="2" customFormat="1">
      <c r="A1528" s="39"/>
      <c r="B1528" s="174"/>
      <c r="C1528" s="212" t="s">
        <v>1983</v>
      </c>
      <c r="D1528" s="212" t="s">
        <v>294</v>
      </c>
      <c r="E1528" s="213" t="s">
        <v>1968</v>
      </c>
      <c r="F1528" s="214" t="s">
        <v>1969</v>
      </c>
      <c r="G1528" s="215" t="s">
        <v>1970</v>
      </c>
      <c r="H1528" s="216">
        <v>9</v>
      </c>
      <c r="I1528" s="217"/>
      <c r="J1528" s="218">
        <f>ROUND(I1528*H1528,2)</f>
        <v>0</v>
      </c>
      <c r="K1528" s="214" t="s">
        <v>245</v>
      </c>
      <c r="L1528" s="219"/>
      <c r="M1528" s="220" t="s">
        <v>3</v>
      </c>
      <c r="N1528" s="221" t="s">
        <v>45</v>
      </c>
      <c r="O1528" s="73"/>
      <c r="P1528" s="184">
        <f>O1528*H1528</f>
        <v>0</v>
      </c>
      <c r="Q1528" s="184">
        <v>6.0000000000000002E-05</v>
      </c>
      <c r="R1528" s="184">
        <f>Q1528*H1528</f>
        <v>0.00054000000000000001</v>
      </c>
      <c r="S1528" s="184">
        <v>0</v>
      </c>
      <c r="T1528" s="185">
        <f>S1528*H1528</f>
        <v>0</v>
      </c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R1528" s="186" t="s">
        <v>542</v>
      </c>
      <c r="AT1528" s="186" t="s">
        <v>294</v>
      </c>
      <c r="AU1528" s="186" t="s">
        <v>86</v>
      </c>
      <c r="AY1528" s="20" t="s">
        <v>239</v>
      </c>
      <c r="BE1528" s="187">
        <f>IF(N1528="základní",J1528,0)</f>
        <v>0</v>
      </c>
      <c r="BF1528" s="187">
        <f>IF(N1528="snížená",J1528,0)</f>
        <v>0</v>
      </c>
      <c r="BG1528" s="187">
        <f>IF(N1528="zákl. přenesená",J1528,0)</f>
        <v>0</v>
      </c>
      <c r="BH1528" s="187">
        <f>IF(N1528="sníž. přenesená",J1528,0)</f>
        <v>0</v>
      </c>
      <c r="BI1528" s="187">
        <f>IF(N1528="nulová",J1528,0)</f>
        <v>0</v>
      </c>
      <c r="BJ1528" s="20" t="s">
        <v>86</v>
      </c>
      <c r="BK1528" s="187">
        <f>ROUND(I1528*H1528,2)</f>
        <v>0</v>
      </c>
      <c r="BL1528" s="20" t="s">
        <v>377</v>
      </c>
      <c r="BM1528" s="186" t="s">
        <v>1984</v>
      </c>
    </row>
    <row r="1529" s="14" customFormat="1">
      <c r="A1529" s="14"/>
      <c r="B1529" s="196"/>
      <c r="C1529" s="14"/>
      <c r="D1529" s="189" t="s">
        <v>248</v>
      </c>
      <c r="E1529" s="197" t="s">
        <v>3</v>
      </c>
      <c r="F1529" s="198" t="s">
        <v>293</v>
      </c>
      <c r="G1529" s="14"/>
      <c r="H1529" s="199">
        <v>9</v>
      </c>
      <c r="I1529" s="200"/>
      <c r="J1529" s="14"/>
      <c r="K1529" s="14"/>
      <c r="L1529" s="196"/>
      <c r="M1529" s="201"/>
      <c r="N1529" s="202"/>
      <c r="O1529" s="202"/>
      <c r="P1529" s="202"/>
      <c r="Q1529" s="202"/>
      <c r="R1529" s="202"/>
      <c r="S1529" s="202"/>
      <c r="T1529" s="203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197" t="s">
        <v>248</v>
      </c>
      <c r="AU1529" s="197" t="s">
        <v>86</v>
      </c>
      <c r="AV1529" s="14" t="s">
        <v>86</v>
      </c>
      <c r="AW1529" s="14" t="s">
        <v>33</v>
      </c>
      <c r="AX1529" s="14" t="s">
        <v>73</v>
      </c>
      <c r="AY1529" s="197" t="s">
        <v>239</v>
      </c>
    </row>
    <row r="1530" s="15" customFormat="1">
      <c r="A1530" s="15"/>
      <c r="B1530" s="204"/>
      <c r="C1530" s="15"/>
      <c r="D1530" s="189" t="s">
        <v>248</v>
      </c>
      <c r="E1530" s="205" t="s">
        <v>3</v>
      </c>
      <c r="F1530" s="206" t="s">
        <v>251</v>
      </c>
      <c r="G1530" s="15"/>
      <c r="H1530" s="207">
        <v>9</v>
      </c>
      <c r="I1530" s="208"/>
      <c r="J1530" s="15"/>
      <c r="K1530" s="15"/>
      <c r="L1530" s="204"/>
      <c r="M1530" s="209"/>
      <c r="N1530" s="210"/>
      <c r="O1530" s="210"/>
      <c r="P1530" s="210"/>
      <c r="Q1530" s="210"/>
      <c r="R1530" s="210"/>
      <c r="S1530" s="210"/>
      <c r="T1530" s="211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T1530" s="205" t="s">
        <v>248</v>
      </c>
      <c r="AU1530" s="205" t="s">
        <v>86</v>
      </c>
      <c r="AV1530" s="15" t="s">
        <v>246</v>
      </c>
      <c r="AW1530" s="15" t="s">
        <v>33</v>
      </c>
      <c r="AX1530" s="15" t="s">
        <v>80</v>
      </c>
      <c r="AY1530" s="205" t="s">
        <v>239</v>
      </c>
    </row>
    <row r="1531" s="2" customFormat="1">
      <c r="A1531" s="39"/>
      <c r="B1531" s="174"/>
      <c r="C1531" s="175" t="s">
        <v>1985</v>
      </c>
      <c r="D1531" s="175" t="s">
        <v>241</v>
      </c>
      <c r="E1531" s="176" t="s">
        <v>1986</v>
      </c>
      <c r="F1531" s="177" t="s">
        <v>1987</v>
      </c>
      <c r="G1531" s="178" t="s">
        <v>279</v>
      </c>
      <c r="H1531" s="179">
        <v>23.207999999999998</v>
      </c>
      <c r="I1531" s="180"/>
      <c r="J1531" s="181">
        <f>ROUND(I1531*H1531,2)</f>
        <v>0</v>
      </c>
      <c r="K1531" s="177" t="s">
        <v>245</v>
      </c>
      <c r="L1531" s="40"/>
      <c r="M1531" s="182" t="s">
        <v>3</v>
      </c>
      <c r="N1531" s="183" t="s">
        <v>45</v>
      </c>
      <c r="O1531" s="73"/>
      <c r="P1531" s="184">
        <f>O1531*H1531</f>
        <v>0</v>
      </c>
      <c r="Q1531" s="184">
        <v>0</v>
      </c>
      <c r="R1531" s="184">
        <f>Q1531*H1531</f>
        <v>0</v>
      </c>
      <c r="S1531" s="184">
        <v>0</v>
      </c>
      <c r="T1531" s="185">
        <f>S1531*H1531</f>
        <v>0</v>
      </c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R1531" s="186" t="s">
        <v>377</v>
      </c>
      <c r="AT1531" s="186" t="s">
        <v>241</v>
      </c>
      <c r="AU1531" s="186" t="s">
        <v>86</v>
      </c>
      <c r="AY1531" s="20" t="s">
        <v>239</v>
      </c>
      <c r="BE1531" s="187">
        <f>IF(N1531="základní",J1531,0)</f>
        <v>0</v>
      </c>
      <c r="BF1531" s="187">
        <f>IF(N1531="snížená",J1531,0)</f>
        <v>0</v>
      </c>
      <c r="BG1531" s="187">
        <f>IF(N1531="zákl. přenesená",J1531,0)</f>
        <v>0</v>
      </c>
      <c r="BH1531" s="187">
        <f>IF(N1531="sníž. přenesená",J1531,0)</f>
        <v>0</v>
      </c>
      <c r="BI1531" s="187">
        <f>IF(N1531="nulová",J1531,0)</f>
        <v>0</v>
      </c>
      <c r="BJ1531" s="20" t="s">
        <v>86</v>
      </c>
      <c r="BK1531" s="187">
        <f>ROUND(I1531*H1531,2)</f>
        <v>0</v>
      </c>
      <c r="BL1531" s="20" t="s">
        <v>377</v>
      </c>
      <c r="BM1531" s="186" t="s">
        <v>1988</v>
      </c>
    </row>
    <row r="1532" s="12" customFormat="1" ht="22.8" customHeight="1">
      <c r="A1532" s="12"/>
      <c r="B1532" s="161"/>
      <c r="C1532" s="12"/>
      <c r="D1532" s="162" t="s">
        <v>72</v>
      </c>
      <c r="E1532" s="172" t="s">
        <v>1989</v>
      </c>
      <c r="F1532" s="172" t="s">
        <v>1990</v>
      </c>
      <c r="G1532" s="12"/>
      <c r="H1532" s="12"/>
      <c r="I1532" s="164"/>
      <c r="J1532" s="173">
        <f>BK1532</f>
        <v>0</v>
      </c>
      <c r="K1532" s="12"/>
      <c r="L1532" s="161"/>
      <c r="M1532" s="166"/>
      <c r="N1532" s="167"/>
      <c r="O1532" s="167"/>
      <c r="P1532" s="168">
        <f>SUM(P1533:P1636)</f>
        <v>0</v>
      </c>
      <c r="Q1532" s="167"/>
      <c r="R1532" s="168">
        <f>SUM(R1533:R1636)</f>
        <v>60.248972910000006</v>
      </c>
      <c r="S1532" s="167"/>
      <c r="T1532" s="169">
        <f>SUM(T1533:T1636)</f>
        <v>0</v>
      </c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R1532" s="162" t="s">
        <v>86</v>
      </c>
      <c r="AT1532" s="170" t="s">
        <v>72</v>
      </c>
      <c r="AU1532" s="170" t="s">
        <v>80</v>
      </c>
      <c r="AY1532" s="162" t="s">
        <v>239</v>
      </c>
      <c r="BK1532" s="171">
        <f>SUM(BK1533:BK1636)</f>
        <v>0</v>
      </c>
    </row>
    <row r="1533" s="2" customFormat="1" ht="16.5" customHeight="1">
      <c r="A1533" s="39"/>
      <c r="B1533" s="174"/>
      <c r="C1533" s="175" t="s">
        <v>1991</v>
      </c>
      <c r="D1533" s="175" t="s">
        <v>241</v>
      </c>
      <c r="E1533" s="176" t="s">
        <v>1992</v>
      </c>
      <c r="F1533" s="177" t="s">
        <v>1993</v>
      </c>
      <c r="G1533" s="178" t="s">
        <v>1994</v>
      </c>
      <c r="H1533" s="179">
        <v>1</v>
      </c>
      <c r="I1533" s="180"/>
      <c r="J1533" s="181">
        <f>ROUND(I1533*H1533,2)</f>
        <v>0</v>
      </c>
      <c r="K1533" s="177" t="s">
        <v>460</v>
      </c>
      <c r="L1533" s="40"/>
      <c r="M1533" s="182" t="s">
        <v>3</v>
      </c>
      <c r="N1533" s="183" t="s">
        <v>45</v>
      </c>
      <c r="O1533" s="73"/>
      <c r="P1533" s="184">
        <f>O1533*H1533</f>
        <v>0</v>
      </c>
      <c r="Q1533" s="184">
        <v>0</v>
      </c>
      <c r="R1533" s="184">
        <f>Q1533*H1533</f>
        <v>0</v>
      </c>
      <c r="S1533" s="184">
        <v>0</v>
      </c>
      <c r="T1533" s="185">
        <f>S1533*H1533</f>
        <v>0</v>
      </c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R1533" s="186" t="s">
        <v>377</v>
      </c>
      <c r="AT1533" s="186" t="s">
        <v>241</v>
      </c>
      <c r="AU1533" s="186" t="s">
        <v>86</v>
      </c>
      <c r="AY1533" s="20" t="s">
        <v>239</v>
      </c>
      <c r="BE1533" s="187">
        <f>IF(N1533="základní",J1533,0)</f>
        <v>0</v>
      </c>
      <c r="BF1533" s="187">
        <f>IF(N1533="snížená",J1533,0)</f>
        <v>0</v>
      </c>
      <c r="BG1533" s="187">
        <f>IF(N1533="zákl. přenesená",J1533,0)</f>
        <v>0</v>
      </c>
      <c r="BH1533" s="187">
        <f>IF(N1533="sníž. přenesená",J1533,0)</f>
        <v>0</v>
      </c>
      <c r="BI1533" s="187">
        <f>IF(N1533="nulová",J1533,0)</f>
        <v>0</v>
      </c>
      <c r="BJ1533" s="20" t="s">
        <v>86</v>
      </c>
      <c r="BK1533" s="187">
        <f>ROUND(I1533*H1533,2)</f>
        <v>0</v>
      </c>
      <c r="BL1533" s="20" t="s">
        <v>377</v>
      </c>
      <c r="BM1533" s="186" t="s">
        <v>1995</v>
      </c>
    </row>
    <row r="1534" s="2" customFormat="1" ht="16.5" customHeight="1">
      <c r="A1534" s="39"/>
      <c r="B1534" s="174"/>
      <c r="C1534" s="175" t="s">
        <v>1996</v>
      </c>
      <c r="D1534" s="175" t="s">
        <v>241</v>
      </c>
      <c r="E1534" s="176" t="s">
        <v>1997</v>
      </c>
      <c r="F1534" s="177" t="s">
        <v>1998</v>
      </c>
      <c r="G1534" s="178" t="s">
        <v>244</v>
      </c>
      <c r="H1534" s="179">
        <v>115.072</v>
      </c>
      <c r="I1534" s="180"/>
      <c r="J1534" s="181">
        <f>ROUND(I1534*H1534,2)</f>
        <v>0</v>
      </c>
      <c r="K1534" s="177" t="s">
        <v>460</v>
      </c>
      <c r="L1534" s="40"/>
      <c r="M1534" s="182" t="s">
        <v>3</v>
      </c>
      <c r="N1534" s="183" t="s">
        <v>45</v>
      </c>
      <c r="O1534" s="73"/>
      <c r="P1534" s="184">
        <f>O1534*H1534</f>
        <v>0</v>
      </c>
      <c r="Q1534" s="184">
        <v>0.10000000000000001</v>
      </c>
      <c r="R1534" s="184">
        <f>Q1534*H1534</f>
        <v>11.507200000000001</v>
      </c>
      <c r="S1534" s="184">
        <v>0</v>
      </c>
      <c r="T1534" s="185">
        <f>S1534*H1534</f>
        <v>0</v>
      </c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R1534" s="186" t="s">
        <v>377</v>
      </c>
      <c r="AT1534" s="186" t="s">
        <v>241</v>
      </c>
      <c r="AU1534" s="186" t="s">
        <v>86</v>
      </c>
      <c r="AY1534" s="20" t="s">
        <v>239</v>
      </c>
      <c r="BE1534" s="187">
        <f>IF(N1534="základní",J1534,0)</f>
        <v>0</v>
      </c>
      <c r="BF1534" s="187">
        <f>IF(N1534="snížená",J1534,0)</f>
        <v>0</v>
      </c>
      <c r="BG1534" s="187">
        <f>IF(N1534="zákl. přenesená",J1534,0)</f>
        <v>0</v>
      </c>
      <c r="BH1534" s="187">
        <f>IF(N1534="sníž. přenesená",J1534,0)</f>
        <v>0</v>
      </c>
      <c r="BI1534" s="187">
        <f>IF(N1534="nulová",J1534,0)</f>
        <v>0</v>
      </c>
      <c r="BJ1534" s="20" t="s">
        <v>86</v>
      </c>
      <c r="BK1534" s="187">
        <f>ROUND(I1534*H1534,2)</f>
        <v>0</v>
      </c>
      <c r="BL1534" s="20" t="s">
        <v>377</v>
      </c>
      <c r="BM1534" s="186" t="s">
        <v>1999</v>
      </c>
    </row>
    <row r="1535" s="13" customFormat="1">
      <c r="A1535" s="13"/>
      <c r="B1535" s="188"/>
      <c r="C1535" s="13"/>
      <c r="D1535" s="189" t="s">
        <v>248</v>
      </c>
      <c r="E1535" s="190" t="s">
        <v>3</v>
      </c>
      <c r="F1535" s="191" t="s">
        <v>2000</v>
      </c>
      <c r="G1535" s="13"/>
      <c r="H1535" s="190" t="s">
        <v>3</v>
      </c>
      <c r="I1535" s="192"/>
      <c r="J1535" s="13"/>
      <c r="K1535" s="13"/>
      <c r="L1535" s="188"/>
      <c r="M1535" s="193"/>
      <c r="N1535" s="194"/>
      <c r="O1535" s="194"/>
      <c r="P1535" s="194"/>
      <c r="Q1535" s="194"/>
      <c r="R1535" s="194"/>
      <c r="S1535" s="194"/>
      <c r="T1535" s="195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190" t="s">
        <v>248</v>
      </c>
      <c r="AU1535" s="190" t="s">
        <v>86</v>
      </c>
      <c r="AV1535" s="13" t="s">
        <v>80</v>
      </c>
      <c r="AW1535" s="13" t="s">
        <v>33</v>
      </c>
      <c r="AX1535" s="13" t="s">
        <v>73</v>
      </c>
      <c r="AY1535" s="190" t="s">
        <v>239</v>
      </c>
    </row>
    <row r="1536" s="14" customFormat="1">
      <c r="A1536" s="14"/>
      <c r="B1536" s="196"/>
      <c r="C1536" s="14"/>
      <c r="D1536" s="189" t="s">
        <v>248</v>
      </c>
      <c r="E1536" s="197" t="s">
        <v>3</v>
      </c>
      <c r="F1536" s="198" t="s">
        <v>2001</v>
      </c>
      <c r="G1536" s="14"/>
      <c r="H1536" s="199">
        <v>16.425999999999998</v>
      </c>
      <c r="I1536" s="200"/>
      <c r="J1536" s="14"/>
      <c r="K1536" s="14"/>
      <c r="L1536" s="196"/>
      <c r="M1536" s="201"/>
      <c r="N1536" s="202"/>
      <c r="O1536" s="202"/>
      <c r="P1536" s="202"/>
      <c r="Q1536" s="202"/>
      <c r="R1536" s="202"/>
      <c r="S1536" s="202"/>
      <c r="T1536" s="203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T1536" s="197" t="s">
        <v>248</v>
      </c>
      <c r="AU1536" s="197" t="s">
        <v>86</v>
      </c>
      <c r="AV1536" s="14" t="s">
        <v>86</v>
      </c>
      <c r="AW1536" s="14" t="s">
        <v>33</v>
      </c>
      <c r="AX1536" s="14" t="s">
        <v>73</v>
      </c>
      <c r="AY1536" s="197" t="s">
        <v>239</v>
      </c>
    </row>
    <row r="1537" s="13" customFormat="1">
      <c r="A1537" s="13"/>
      <c r="B1537" s="188"/>
      <c r="C1537" s="13"/>
      <c r="D1537" s="189" t="s">
        <v>248</v>
      </c>
      <c r="E1537" s="190" t="s">
        <v>3</v>
      </c>
      <c r="F1537" s="191" t="s">
        <v>2002</v>
      </c>
      <c r="G1537" s="13"/>
      <c r="H1537" s="190" t="s">
        <v>3</v>
      </c>
      <c r="I1537" s="192"/>
      <c r="J1537" s="13"/>
      <c r="K1537" s="13"/>
      <c r="L1537" s="188"/>
      <c r="M1537" s="193"/>
      <c r="N1537" s="194"/>
      <c r="O1537" s="194"/>
      <c r="P1537" s="194"/>
      <c r="Q1537" s="194"/>
      <c r="R1537" s="194"/>
      <c r="S1537" s="194"/>
      <c r="T1537" s="195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190" t="s">
        <v>248</v>
      </c>
      <c r="AU1537" s="190" t="s">
        <v>86</v>
      </c>
      <c r="AV1537" s="13" t="s">
        <v>80</v>
      </c>
      <c r="AW1537" s="13" t="s">
        <v>33</v>
      </c>
      <c r="AX1537" s="13" t="s">
        <v>73</v>
      </c>
      <c r="AY1537" s="190" t="s">
        <v>239</v>
      </c>
    </row>
    <row r="1538" s="14" customFormat="1">
      <c r="A1538" s="14"/>
      <c r="B1538" s="196"/>
      <c r="C1538" s="14"/>
      <c r="D1538" s="189" t="s">
        <v>248</v>
      </c>
      <c r="E1538" s="197" t="s">
        <v>3</v>
      </c>
      <c r="F1538" s="198" t="s">
        <v>2003</v>
      </c>
      <c r="G1538" s="14"/>
      <c r="H1538" s="199">
        <v>14.946999999999999</v>
      </c>
      <c r="I1538" s="200"/>
      <c r="J1538" s="14"/>
      <c r="K1538" s="14"/>
      <c r="L1538" s="196"/>
      <c r="M1538" s="201"/>
      <c r="N1538" s="202"/>
      <c r="O1538" s="202"/>
      <c r="P1538" s="202"/>
      <c r="Q1538" s="202"/>
      <c r="R1538" s="202"/>
      <c r="S1538" s="202"/>
      <c r="T1538" s="203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197" t="s">
        <v>248</v>
      </c>
      <c r="AU1538" s="197" t="s">
        <v>86</v>
      </c>
      <c r="AV1538" s="14" t="s">
        <v>86</v>
      </c>
      <c r="AW1538" s="14" t="s">
        <v>33</v>
      </c>
      <c r="AX1538" s="14" t="s">
        <v>73</v>
      </c>
      <c r="AY1538" s="197" t="s">
        <v>239</v>
      </c>
    </row>
    <row r="1539" s="13" customFormat="1">
      <c r="A1539" s="13"/>
      <c r="B1539" s="188"/>
      <c r="C1539" s="13"/>
      <c r="D1539" s="189" t="s">
        <v>248</v>
      </c>
      <c r="E1539" s="190" t="s">
        <v>3</v>
      </c>
      <c r="F1539" s="191" t="s">
        <v>2004</v>
      </c>
      <c r="G1539" s="13"/>
      <c r="H1539" s="190" t="s">
        <v>3</v>
      </c>
      <c r="I1539" s="192"/>
      <c r="J1539" s="13"/>
      <c r="K1539" s="13"/>
      <c r="L1539" s="188"/>
      <c r="M1539" s="193"/>
      <c r="N1539" s="194"/>
      <c r="O1539" s="194"/>
      <c r="P1539" s="194"/>
      <c r="Q1539" s="194"/>
      <c r="R1539" s="194"/>
      <c r="S1539" s="194"/>
      <c r="T1539" s="195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190" t="s">
        <v>248</v>
      </c>
      <c r="AU1539" s="190" t="s">
        <v>86</v>
      </c>
      <c r="AV1539" s="13" t="s">
        <v>80</v>
      </c>
      <c r="AW1539" s="13" t="s">
        <v>33</v>
      </c>
      <c r="AX1539" s="13" t="s">
        <v>73</v>
      </c>
      <c r="AY1539" s="190" t="s">
        <v>239</v>
      </c>
    </row>
    <row r="1540" s="14" customFormat="1">
      <c r="A1540" s="14"/>
      <c r="B1540" s="196"/>
      <c r="C1540" s="14"/>
      <c r="D1540" s="189" t="s">
        <v>248</v>
      </c>
      <c r="E1540" s="197" t="s">
        <v>3</v>
      </c>
      <c r="F1540" s="198" t="s">
        <v>2005</v>
      </c>
      <c r="G1540" s="14"/>
      <c r="H1540" s="199">
        <v>56.732999999999997</v>
      </c>
      <c r="I1540" s="200"/>
      <c r="J1540" s="14"/>
      <c r="K1540" s="14"/>
      <c r="L1540" s="196"/>
      <c r="M1540" s="201"/>
      <c r="N1540" s="202"/>
      <c r="O1540" s="202"/>
      <c r="P1540" s="202"/>
      <c r="Q1540" s="202"/>
      <c r="R1540" s="202"/>
      <c r="S1540" s="202"/>
      <c r="T1540" s="203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197" t="s">
        <v>248</v>
      </c>
      <c r="AU1540" s="197" t="s">
        <v>86</v>
      </c>
      <c r="AV1540" s="14" t="s">
        <v>86</v>
      </c>
      <c r="AW1540" s="14" t="s">
        <v>33</v>
      </c>
      <c r="AX1540" s="14" t="s">
        <v>73</v>
      </c>
      <c r="AY1540" s="197" t="s">
        <v>239</v>
      </c>
    </row>
    <row r="1541" s="13" customFormat="1">
      <c r="A1541" s="13"/>
      <c r="B1541" s="188"/>
      <c r="C1541" s="13"/>
      <c r="D1541" s="189" t="s">
        <v>248</v>
      </c>
      <c r="E1541" s="190" t="s">
        <v>3</v>
      </c>
      <c r="F1541" s="191" t="s">
        <v>2006</v>
      </c>
      <c r="G1541" s="13"/>
      <c r="H1541" s="190" t="s">
        <v>3</v>
      </c>
      <c r="I1541" s="192"/>
      <c r="J1541" s="13"/>
      <c r="K1541" s="13"/>
      <c r="L1541" s="188"/>
      <c r="M1541" s="193"/>
      <c r="N1541" s="194"/>
      <c r="O1541" s="194"/>
      <c r="P1541" s="194"/>
      <c r="Q1541" s="194"/>
      <c r="R1541" s="194"/>
      <c r="S1541" s="194"/>
      <c r="T1541" s="195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190" t="s">
        <v>248</v>
      </c>
      <c r="AU1541" s="190" t="s">
        <v>86</v>
      </c>
      <c r="AV1541" s="13" t="s">
        <v>80</v>
      </c>
      <c r="AW1541" s="13" t="s">
        <v>33</v>
      </c>
      <c r="AX1541" s="13" t="s">
        <v>73</v>
      </c>
      <c r="AY1541" s="190" t="s">
        <v>239</v>
      </c>
    </row>
    <row r="1542" s="14" customFormat="1">
      <c r="A1542" s="14"/>
      <c r="B1542" s="196"/>
      <c r="C1542" s="14"/>
      <c r="D1542" s="189" t="s">
        <v>248</v>
      </c>
      <c r="E1542" s="197" t="s">
        <v>3</v>
      </c>
      <c r="F1542" s="198" t="s">
        <v>2007</v>
      </c>
      <c r="G1542" s="14"/>
      <c r="H1542" s="199">
        <v>26.966000000000001</v>
      </c>
      <c r="I1542" s="200"/>
      <c r="J1542" s="14"/>
      <c r="K1542" s="14"/>
      <c r="L1542" s="196"/>
      <c r="M1542" s="201"/>
      <c r="N1542" s="202"/>
      <c r="O1542" s="202"/>
      <c r="P1542" s="202"/>
      <c r="Q1542" s="202"/>
      <c r="R1542" s="202"/>
      <c r="S1542" s="202"/>
      <c r="T1542" s="203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197" t="s">
        <v>248</v>
      </c>
      <c r="AU1542" s="197" t="s">
        <v>86</v>
      </c>
      <c r="AV1542" s="14" t="s">
        <v>86</v>
      </c>
      <c r="AW1542" s="14" t="s">
        <v>33</v>
      </c>
      <c r="AX1542" s="14" t="s">
        <v>73</v>
      </c>
      <c r="AY1542" s="197" t="s">
        <v>239</v>
      </c>
    </row>
    <row r="1543" s="15" customFormat="1">
      <c r="A1543" s="15"/>
      <c r="B1543" s="204"/>
      <c r="C1543" s="15"/>
      <c r="D1543" s="189" t="s">
        <v>248</v>
      </c>
      <c r="E1543" s="205" t="s">
        <v>3</v>
      </c>
      <c r="F1543" s="206" t="s">
        <v>251</v>
      </c>
      <c r="G1543" s="15"/>
      <c r="H1543" s="207">
        <v>115.072</v>
      </c>
      <c r="I1543" s="208"/>
      <c r="J1543" s="15"/>
      <c r="K1543" s="15"/>
      <c r="L1543" s="204"/>
      <c r="M1543" s="209"/>
      <c r="N1543" s="210"/>
      <c r="O1543" s="210"/>
      <c r="P1543" s="210"/>
      <c r="Q1543" s="210"/>
      <c r="R1543" s="210"/>
      <c r="S1543" s="210"/>
      <c r="T1543" s="211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T1543" s="205" t="s">
        <v>248</v>
      </c>
      <c r="AU1543" s="205" t="s">
        <v>86</v>
      </c>
      <c r="AV1543" s="15" t="s">
        <v>246</v>
      </c>
      <c r="AW1543" s="15" t="s">
        <v>33</v>
      </c>
      <c r="AX1543" s="15" t="s">
        <v>80</v>
      </c>
      <c r="AY1543" s="205" t="s">
        <v>239</v>
      </c>
    </row>
    <row r="1544" s="2" customFormat="1" ht="16.5" customHeight="1">
      <c r="A1544" s="39"/>
      <c r="B1544" s="174"/>
      <c r="C1544" s="175" t="s">
        <v>2008</v>
      </c>
      <c r="D1544" s="175" t="s">
        <v>241</v>
      </c>
      <c r="E1544" s="176" t="s">
        <v>2009</v>
      </c>
      <c r="F1544" s="177" t="s">
        <v>2010</v>
      </c>
      <c r="G1544" s="178" t="s">
        <v>244</v>
      </c>
      <c r="H1544" s="179">
        <v>353.07100000000003</v>
      </c>
      <c r="I1544" s="180"/>
      <c r="J1544" s="181">
        <f>ROUND(I1544*H1544,2)</f>
        <v>0</v>
      </c>
      <c r="K1544" s="177" t="s">
        <v>460</v>
      </c>
      <c r="L1544" s="40"/>
      <c r="M1544" s="182" t="s">
        <v>3</v>
      </c>
      <c r="N1544" s="183" t="s">
        <v>45</v>
      </c>
      <c r="O1544" s="73"/>
      <c r="P1544" s="184">
        <f>O1544*H1544</f>
        <v>0</v>
      </c>
      <c r="Q1544" s="184">
        <v>0.10000000000000001</v>
      </c>
      <c r="R1544" s="184">
        <f>Q1544*H1544</f>
        <v>35.307100000000005</v>
      </c>
      <c r="S1544" s="184">
        <v>0</v>
      </c>
      <c r="T1544" s="185">
        <f>S1544*H1544</f>
        <v>0</v>
      </c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R1544" s="186" t="s">
        <v>377</v>
      </c>
      <c r="AT1544" s="186" t="s">
        <v>241</v>
      </c>
      <c r="AU1544" s="186" t="s">
        <v>86</v>
      </c>
      <c r="AY1544" s="20" t="s">
        <v>239</v>
      </c>
      <c r="BE1544" s="187">
        <f>IF(N1544="základní",J1544,0)</f>
        <v>0</v>
      </c>
      <c r="BF1544" s="187">
        <f>IF(N1544="snížená",J1544,0)</f>
        <v>0</v>
      </c>
      <c r="BG1544" s="187">
        <f>IF(N1544="zákl. přenesená",J1544,0)</f>
        <v>0</v>
      </c>
      <c r="BH1544" s="187">
        <f>IF(N1544="sníž. přenesená",J1544,0)</f>
        <v>0</v>
      </c>
      <c r="BI1544" s="187">
        <f>IF(N1544="nulová",J1544,0)</f>
        <v>0</v>
      </c>
      <c r="BJ1544" s="20" t="s">
        <v>86</v>
      </c>
      <c r="BK1544" s="187">
        <f>ROUND(I1544*H1544,2)</f>
        <v>0</v>
      </c>
      <c r="BL1544" s="20" t="s">
        <v>377</v>
      </c>
      <c r="BM1544" s="186" t="s">
        <v>2011</v>
      </c>
    </row>
    <row r="1545" s="13" customFormat="1">
      <c r="A1545" s="13"/>
      <c r="B1545" s="188"/>
      <c r="C1545" s="13"/>
      <c r="D1545" s="189" t="s">
        <v>248</v>
      </c>
      <c r="E1545" s="190" t="s">
        <v>3</v>
      </c>
      <c r="F1545" s="191" t="s">
        <v>2012</v>
      </c>
      <c r="G1545" s="13"/>
      <c r="H1545" s="190" t="s">
        <v>3</v>
      </c>
      <c r="I1545" s="192"/>
      <c r="J1545" s="13"/>
      <c r="K1545" s="13"/>
      <c r="L1545" s="188"/>
      <c r="M1545" s="193"/>
      <c r="N1545" s="194"/>
      <c r="O1545" s="194"/>
      <c r="P1545" s="194"/>
      <c r="Q1545" s="194"/>
      <c r="R1545" s="194"/>
      <c r="S1545" s="194"/>
      <c r="T1545" s="195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190" t="s">
        <v>248</v>
      </c>
      <c r="AU1545" s="190" t="s">
        <v>86</v>
      </c>
      <c r="AV1545" s="13" t="s">
        <v>80</v>
      </c>
      <c r="AW1545" s="13" t="s">
        <v>33</v>
      </c>
      <c r="AX1545" s="13" t="s">
        <v>73</v>
      </c>
      <c r="AY1545" s="190" t="s">
        <v>239</v>
      </c>
    </row>
    <row r="1546" s="14" customFormat="1">
      <c r="A1546" s="14"/>
      <c r="B1546" s="196"/>
      <c r="C1546" s="14"/>
      <c r="D1546" s="189" t="s">
        <v>248</v>
      </c>
      <c r="E1546" s="197" t="s">
        <v>3</v>
      </c>
      <c r="F1546" s="198" t="s">
        <v>2013</v>
      </c>
      <c r="G1546" s="14"/>
      <c r="H1546" s="199">
        <v>5.0229999999999997</v>
      </c>
      <c r="I1546" s="200"/>
      <c r="J1546" s="14"/>
      <c r="K1546" s="14"/>
      <c r="L1546" s="196"/>
      <c r="M1546" s="201"/>
      <c r="N1546" s="202"/>
      <c r="O1546" s="202"/>
      <c r="P1546" s="202"/>
      <c r="Q1546" s="202"/>
      <c r="R1546" s="202"/>
      <c r="S1546" s="202"/>
      <c r="T1546" s="203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197" t="s">
        <v>248</v>
      </c>
      <c r="AU1546" s="197" t="s">
        <v>86</v>
      </c>
      <c r="AV1546" s="14" t="s">
        <v>86</v>
      </c>
      <c r="AW1546" s="14" t="s">
        <v>33</v>
      </c>
      <c r="AX1546" s="14" t="s">
        <v>73</v>
      </c>
      <c r="AY1546" s="197" t="s">
        <v>239</v>
      </c>
    </row>
    <row r="1547" s="14" customFormat="1">
      <c r="A1547" s="14"/>
      <c r="B1547" s="196"/>
      <c r="C1547" s="14"/>
      <c r="D1547" s="189" t="s">
        <v>248</v>
      </c>
      <c r="E1547" s="197" t="s">
        <v>3</v>
      </c>
      <c r="F1547" s="198" t="s">
        <v>2014</v>
      </c>
      <c r="G1547" s="14"/>
      <c r="H1547" s="199">
        <v>9.3659999999999997</v>
      </c>
      <c r="I1547" s="200"/>
      <c r="J1547" s="14"/>
      <c r="K1547" s="14"/>
      <c r="L1547" s="196"/>
      <c r="M1547" s="201"/>
      <c r="N1547" s="202"/>
      <c r="O1547" s="202"/>
      <c r="P1547" s="202"/>
      <c r="Q1547" s="202"/>
      <c r="R1547" s="202"/>
      <c r="S1547" s="202"/>
      <c r="T1547" s="203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197" t="s">
        <v>248</v>
      </c>
      <c r="AU1547" s="197" t="s">
        <v>86</v>
      </c>
      <c r="AV1547" s="14" t="s">
        <v>86</v>
      </c>
      <c r="AW1547" s="14" t="s">
        <v>33</v>
      </c>
      <c r="AX1547" s="14" t="s">
        <v>73</v>
      </c>
      <c r="AY1547" s="197" t="s">
        <v>239</v>
      </c>
    </row>
    <row r="1548" s="13" customFormat="1">
      <c r="A1548" s="13"/>
      <c r="B1548" s="188"/>
      <c r="C1548" s="13"/>
      <c r="D1548" s="189" t="s">
        <v>248</v>
      </c>
      <c r="E1548" s="190" t="s">
        <v>3</v>
      </c>
      <c r="F1548" s="191" t="s">
        <v>2015</v>
      </c>
      <c r="G1548" s="13"/>
      <c r="H1548" s="190" t="s">
        <v>3</v>
      </c>
      <c r="I1548" s="192"/>
      <c r="J1548" s="13"/>
      <c r="K1548" s="13"/>
      <c r="L1548" s="188"/>
      <c r="M1548" s="193"/>
      <c r="N1548" s="194"/>
      <c r="O1548" s="194"/>
      <c r="P1548" s="194"/>
      <c r="Q1548" s="194"/>
      <c r="R1548" s="194"/>
      <c r="S1548" s="194"/>
      <c r="T1548" s="195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190" t="s">
        <v>248</v>
      </c>
      <c r="AU1548" s="190" t="s">
        <v>86</v>
      </c>
      <c r="AV1548" s="13" t="s">
        <v>80</v>
      </c>
      <c r="AW1548" s="13" t="s">
        <v>33</v>
      </c>
      <c r="AX1548" s="13" t="s">
        <v>73</v>
      </c>
      <c r="AY1548" s="190" t="s">
        <v>239</v>
      </c>
    </row>
    <row r="1549" s="14" customFormat="1">
      <c r="A1549" s="14"/>
      <c r="B1549" s="196"/>
      <c r="C1549" s="14"/>
      <c r="D1549" s="189" t="s">
        <v>248</v>
      </c>
      <c r="E1549" s="197" t="s">
        <v>3</v>
      </c>
      <c r="F1549" s="198" t="s">
        <v>2016</v>
      </c>
      <c r="G1549" s="14"/>
      <c r="H1549" s="199">
        <v>19.866</v>
      </c>
      <c r="I1549" s="200"/>
      <c r="J1549" s="14"/>
      <c r="K1549" s="14"/>
      <c r="L1549" s="196"/>
      <c r="M1549" s="201"/>
      <c r="N1549" s="202"/>
      <c r="O1549" s="202"/>
      <c r="P1549" s="202"/>
      <c r="Q1549" s="202"/>
      <c r="R1549" s="202"/>
      <c r="S1549" s="202"/>
      <c r="T1549" s="203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197" t="s">
        <v>248</v>
      </c>
      <c r="AU1549" s="197" t="s">
        <v>86</v>
      </c>
      <c r="AV1549" s="14" t="s">
        <v>86</v>
      </c>
      <c r="AW1549" s="14" t="s">
        <v>33</v>
      </c>
      <c r="AX1549" s="14" t="s">
        <v>73</v>
      </c>
      <c r="AY1549" s="197" t="s">
        <v>239</v>
      </c>
    </row>
    <row r="1550" s="13" customFormat="1">
      <c r="A1550" s="13"/>
      <c r="B1550" s="188"/>
      <c r="C1550" s="13"/>
      <c r="D1550" s="189" t="s">
        <v>248</v>
      </c>
      <c r="E1550" s="190" t="s">
        <v>3</v>
      </c>
      <c r="F1550" s="191" t="s">
        <v>2017</v>
      </c>
      <c r="G1550" s="13"/>
      <c r="H1550" s="190" t="s">
        <v>3</v>
      </c>
      <c r="I1550" s="192"/>
      <c r="J1550" s="13"/>
      <c r="K1550" s="13"/>
      <c r="L1550" s="188"/>
      <c r="M1550" s="193"/>
      <c r="N1550" s="194"/>
      <c r="O1550" s="194"/>
      <c r="P1550" s="194"/>
      <c r="Q1550" s="194"/>
      <c r="R1550" s="194"/>
      <c r="S1550" s="194"/>
      <c r="T1550" s="195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190" t="s">
        <v>248</v>
      </c>
      <c r="AU1550" s="190" t="s">
        <v>86</v>
      </c>
      <c r="AV1550" s="13" t="s">
        <v>80</v>
      </c>
      <c r="AW1550" s="13" t="s">
        <v>33</v>
      </c>
      <c r="AX1550" s="13" t="s">
        <v>73</v>
      </c>
      <c r="AY1550" s="190" t="s">
        <v>239</v>
      </c>
    </row>
    <row r="1551" s="14" customFormat="1">
      <c r="A1551" s="14"/>
      <c r="B1551" s="196"/>
      <c r="C1551" s="14"/>
      <c r="D1551" s="189" t="s">
        <v>248</v>
      </c>
      <c r="E1551" s="197" t="s">
        <v>3</v>
      </c>
      <c r="F1551" s="198" t="s">
        <v>2018</v>
      </c>
      <c r="G1551" s="14"/>
      <c r="H1551" s="199">
        <v>318.81599999999997</v>
      </c>
      <c r="I1551" s="200"/>
      <c r="J1551" s="14"/>
      <c r="K1551" s="14"/>
      <c r="L1551" s="196"/>
      <c r="M1551" s="201"/>
      <c r="N1551" s="202"/>
      <c r="O1551" s="202"/>
      <c r="P1551" s="202"/>
      <c r="Q1551" s="202"/>
      <c r="R1551" s="202"/>
      <c r="S1551" s="202"/>
      <c r="T1551" s="203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197" t="s">
        <v>248</v>
      </c>
      <c r="AU1551" s="197" t="s">
        <v>86</v>
      </c>
      <c r="AV1551" s="14" t="s">
        <v>86</v>
      </c>
      <c r="AW1551" s="14" t="s">
        <v>33</v>
      </c>
      <c r="AX1551" s="14" t="s">
        <v>73</v>
      </c>
      <c r="AY1551" s="197" t="s">
        <v>239</v>
      </c>
    </row>
    <row r="1552" s="15" customFormat="1">
      <c r="A1552" s="15"/>
      <c r="B1552" s="204"/>
      <c r="C1552" s="15"/>
      <c r="D1552" s="189" t="s">
        <v>248</v>
      </c>
      <c r="E1552" s="205" t="s">
        <v>3</v>
      </c>
      <c r="F1552" s="206" t="s">
        <v>251</v>
      </c>
      <c r="G1552" s="15"/>
      <c r="H1552" s="207">
        <v>353.07100000000003</v>
      </c>
      <c r="I1552" s="208"/>
      <c r="J1552" s="15"/>
      <c r="K1552" s="15"/>
      <c r="L1552" s="204"/>
      <c r="M1552" s="209"/>
      <c r="N1552" s="210"/>
      <c r="O1552" s="210"/>
      <c r="P1552" s="210"/>
      <c r="Q1552" s="210"/>
      <c r="R1552" s="210"/>
      <c r="S1552" s="210"/>
      <c r="T1552" s="211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T1552" s="205" t="s">
        <v>248</v>
      </c>
      <c r="AU1552" s="205" t="s">
        <v>86</v>
      </c>
      <c r="AV1552" s="15" t="s">
        <v>246</v>
      </c>
      <c r="AW1552" s="15" t="s">
        <v>33</v>
      </c>
      <c r="AX1552" s="15" t="s">
        <v>80</v>
      </c>
      <c r="AY1552" s="205" t="s">
        <v>239</v>
      </c>
    </row>
    <row r="1553" s="2" customFormat="1" ht="16.5" customHeight="1">
      <c r="A1553" s="39"/>
      <c r="B1553" s="174"/>
      <c r="C1553" s="175" t="s">
        <v>2019</v>
      </c>
      <c r="D1553" s="175" t="s">
        <v>241</v>
      </c>
      <c r="E1553" s="176" t="s">
        <v>2020</v>
      </c>
      <c r="F1553" s="177" t="s">
        <v>2021</v>
      </c>
      <c r="G1553" s="178" t="s">
        <v>244</v>
      </c>
      <c r="H1553" s="179">
        <v>5.5199999999999996</v>
      </c>
      <c r="I1553" s="180"/>
      <c r="J1553" s="181">
        <f>ROUND(I1553*H1553,2)</f>
        <v>0</v>
      </c>
      <c r="K1553" s="177" t="s">
        <v>460</v>
      </c>
      <c r="L1553" s="40"/>
      <c r="M1553" s="182" t="s">
        <v>3</v>
      </c>
      <c r="N1553" s="183" t="s">
        <v>45</v>
      </c>
      <c r="O1553" s="73"/>
      <c r="P1553" s="184">
        <f>O1553*H1553</f>
        <v>0</v>
      </c>
      <c r="Q1553" s="184">
        <v>0</v>
      </c>
      <c r="R1553" s="184">
        <f>Q1553*H1553</f>
        <v>0</v>
      </c>
      <c r="S1553" s="184">
        <v>0</v>
      </c>
      <c r="T1553" s="185">
        <f>S1553*H1553</f>
        <v>0</v>
      </c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R1553" s="186" t="s">
        <v>377</v>
      </c>
      <c r="AT1553" s="186" t="s">
        <v>241</v>
      </c>
      <c r="AU1553" s="186" t="s">
        <v>86</v>
      </c>
      <c r="AY1553" s="20" t="s">
        <v>239</v>
      </c>
      <c r="BE1553" s="187">
        <f>IF(N1553="základní",J1553,0)</f>
        <v>0</v>
      </c>
      <c r="BF1553" s="187">
        <f>IF(N1553="snížená",J1553,0)</f>
        <v>0</v>
      </c>
      <c r="BG1553" s="187">
        <f>IF(N1553="zákl. přenesená",J1553,0)</f>
        <v>0</v>
      </c>
      <c r="BH1553" s="187">
        <f>IF(N1553="sníž. přenesená",J1553,0)</f>
        <v>0</v>
      </c>
      <c r="BI1553" s="187">
        <f>IF(N1553="nulová",J1553,0)</f>
        <v>0</v>
      </c>
      <c r="BJ1553" s="20" t="s">
        <v>86</v>
      </c>
      <c r="BK1553" s="187">
        <f>ROUND(I1553*H1553,2)</f>
        <v>0</v>
      </c>
      <c r="BL1553" s="20" t="s">
        <v>377</v>
      </c>
      <c r="BM1553" s="186" t="s">
        <v>2022</v>
      </c>
    </row>
    <row r="1554" s="13" customFormat="1">
      <c r="A1554" s="13"/>
      <c r="B1554" s="188"/>
      <c r="C1554" s="13"/>
      <c r="D1554" s="189" t="s">
        <v>248</v>
      </c>
      <c r="E1554" s="190" t="s">
        <v>3</v>
      </c>
      <c r="F1554" s="191" t="s">
        <v>2023</v>
      </c>
      <c r="G1554" s="13"/>
      <c r="H1554" s="190" t="s">
        <v>3</v>
      </c>
      <c r="I1554" s="192"/>
      <c r="J1554" s="13"/>
      <c r="K1554" s="13"/>
      <c r="L1554" s="188"/>
      <c r="M1554" s="193"/>
      <c r="N1554" s="194"/>
      <c r="O1554" s="194"/>
      <c r="P1554" s="194"/>
      <c r="Q1554" s="194"/>
      <c r="R1554" s="194"/>
      <c r="S1554" s="194"/>
      <c r="T1554" s="195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190" t="s">
        <v>248</v>
      </c>
      <c r="AU1554" s="190" t="s">
        <v>86</v>
      </c>
      <c r="AV1554" s="13" t="s">
        <v>80</v>
      </c>
      <c r="AW1554" s="13" t="s">
        <v>33</v>
      </c>
      <c r="AX1554" s="13" t="s">
        <v>73</v>
      </c>
      <c r="AY1554" s="190" t="s">
        <v>239</v>
      </c>
    </row>
    <row r="1555" s="14" customFormat="1">
      <c r="A1555" s="14"/>
      <c r="B1555" s="196"/>
      <c r="C1555" s="14"/>
      <c r="D1555" s="189" t="s">
        <v>248</v>
      </c>
      <c r="E1555" s="197" t="s">
        <v>3</v>
      </c>
      <c r="F1555" s="198" t="s">
        <v>2024</v>
      </c>
      <c r="G1555" s="14"/>
      <c r="H1555" s="199">
        <v>4.3200000000000003</v>
      </c>
      <c r="I1555" s="200"/>
      <c r="J1555" s="14"/>
      <c r="K1555" s="14"/>
      <c r="L1555" s="196"/>
      <c r="M1555" s="201"/>
      <c r="N1555" s="202"/>
      <c r="O1555" s="202"/>
      <c r="P1555" s="202"/>
      <c r="Q1555" s="202"/>
      <c r="R1555" s="202"/>
      <c r="S1555" s="202"/>
      <c r="T1555" s="203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197" t="s">
        <v>248</v>
      </c>
      <c r="AU1555" s="197" t="s">
        <v>86</v>
      </c>
      <c r="AV1555" s="14" t="s">
        <v>86</v>
      </c>
      <c r="AW1555" s="14" t="s">
        <v>33</v>
      </c>
      <c r="AX1555" s="14" t="s">
        <v>73</v>
      </c>
      <c r="AY1555" s="197" t="s">
        <v>239</v>
      </c>
    </row>
    <row r="1556" s="13" customFormat="1">
      <c r="A1556" s="13"/>
      <c r="B1556" s="188"/>
      <c r="C1556" s="13"/>
      <c r="D1556" s="189" t="s">
        <v>248</v>
      </c>
      <c r="E1556" s="190" t="s">
        <v>3</v>
      </c>
      <c r="F1556" s="191" t="s">
        <v>2025</v>
      </c>
      <c r="G1556" s="13"/>
      <c r="H1556" s="190" t="s">
        <v>3</v>
      </c>
      <c r="I1556" s="192"/>
      <c r="J1556" s="13"/>
      <c r="K1556" s="13"/>
      <c r="L1556" s="188"/>
      <c r="M1556" s="193"/>
      <c r="N1556" s="194"/>
      <c r="O1556" s="194"/>
      <c r="P1556" s="194"/>
      <c r="Q1556" s="194"/>
      <c r="R1556" s="194"/>
      <c r="S1556" s="194"/>
      <c r="T1556" s="195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190" t="s">
        <v>248</v>
      </c>
      <c r="AU1556" s="190" t="s">
        <v>86</v>
      </c>
      <c r="AV1556" s="13" t="s">
        <v>80</v>
      </c>
      <c r="AW1556" s="13" t="s">
        <v>33</v>
      </c>
      <c r="AX1556" s="13" t="s">
        <v>73</v>
      </c>
      <c r="AY1556" s="190" t="s">
        <v>239</v>
      </c>
    </row>
    <row r="1557" s="14" customFormat="1">
      <c r="A1557" s="14"/>
      <c r="B1557" s="196"/>
      <c r="C1557" s="14"/>
      <c r="D1557" s="189" t="s">
        <v>248</v>
      </c>
      <c r="E1557" s="197" t="s">
        <v>3</v>
      </c>
      <c r="F1557" s="198" t="s">
        <v>2026</v>
      </c>
      <c r="G1557" s="14"/>
      <c r="H1557" s="199">
        <v>1.2</v>
      </c>
      <c r="I1557" s="200"/>
      <c r="J1557" s="14"/>
      <c r="K1557" s="14"/>
      <c r="L1557" s="196"/>
      <c r="M1557" s="201"/>
      <c r="N1557" s="202"/>
      <c r="O1557" s="202"/>
      <c r="P1557" s="202"/>
      <c r="Q1557" s="202"/>
      <c r="R1557" s="202"/>
      <c r="S1557" s="202"/>
      <c r="T1557" s="203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197" t="s">
        <v>248</v>
      </c>
      <c r="AU1557" s="197" t="s">
        <v>86</v>
      </c>
      <c r="AV1557" s="14" t="s">
        <v>86</v>
      </c>
      <c r="AW1557" s="14" t="s">
        <v>33</v>
      </c>
      <c r="AX1557" s="14" t="s">
        <v>73</v>
      </c>
      <c r="AY1557" s="197" t="s">
        <v>239</v>
      </c>
    </row>
    <row r="1558" s="15" customFormat="1">
      <c r="A1558" s="15"/>
      <c r="B1558" s="204"/>
      <c r="C1558" s="15"/>
      <c r="D1558" s="189" t="s">
        <v>248</v>
      </c>
      <c r="E1558" s="205" t="s">
        <v>3</v>
      </c>
      <c r="F1558" s="206" t="s">
        <v>251</v>
      </c>
      <c r="G1558" s="15"/>
      <c r="H1558" s="207">
        <v>5.5199999999999996</v>
      </c>
      <c r="I1558" s="208"/>
      <c r="J1558" s="15"/>
      <c r="K1558" s="15"/>
      <c r="L1558" s="204"/>
      <c r="M1558" s="209"/>
      <c r="N1558" s="210"/>
      <c r="O1558" s="210"/>
      <c r="P1558" s="210"/>
      <c r="Q1558" s="210"/>
      <c r="R1558" s="210"/>
      <c r="S1558" s="210"/>
      <c r="T1558" s="211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T1558" s="205" t="s">
        <v>248</v>
      </c>
      <c r="AU1558" s="205" t="s">
        <v>86</v>
      </c>
      <c r="AV1558" s="15" t="s">
        <v>246</v>
      </c>
      <c r="AW1558" s="15" t="s">
        <v>33</v>
      </c>
      <c r="AX1558" s="15" t="s">
        <v>80</v>
      </c>
      <c r="AY1558" s="205" t="s">
        <v>239</v>
      </c>
    </row>
    <row r="1559" s="2" customFormat="1">
      <c r="A1559" s="39"/>
      <c r="B1559" s="174"/>
      <c r="C1559" s="175" t="s">
        <v>2027</v>
      </c>
      <c r="D1559" s="175" t="s">
        <v>241</v>
      </c>
      <c r="E1559" s="176" t="s">
        <v>2028</v>
      </c>
      <c r="F1559" s="177" t="s">
        <v>2029</v>
      </c>
      <c r="G1559" s="178" t="s">
        <v>244</v>
      </c>
      <c r="H1559" s="179">
        <v>4.7699999999999996</v>
      </c>
      <c r="I1559" s="180"/>
      <c r="J1559" s="181">
        <f>ROUND(I1559*H1559,2)</f>
        <v>0</v>
      </c>
      <c r="K1559" s="177" t="s">
        <v>245</v>
      </c>
      <c r="L1559" s="40"/>
      <c r="M1559" s="182" t="s">
        <v>3</v>
      </c>
      <c r="N1559" s="183" t="s">
        <v>45</v>
      </c>
      <c r="O1559" s="73"/>
      <c r="P1559" s="184">
        <f>O1559*H1559</f>
        <v>0</v>
      </c>
      <c r="Q1559" s="184">
        <v>0</v>
      </c>
      <c r="R1559" s="184">
        <f>Q1559*H1559</f>
        <v>0</v>
      </c>
      <c r="S1559" s="184">
        <v>0</v>
      </c>
      <c r="T1559" s="185">
        <f>S1559*H1559</f>
        <v>0</v>
      </c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R1559" s="186" t="s">
        <v>377</v>
      </c>
      <c r="AT1559" s="186" t="s">
        <v>241</v>
      </c>
      <c r="AU1559" s="186" t="s">
        <v>86</v>
      </c>
      <c r="AY1559" s="20" t="s">
        <v>239</v>
      </c>
      <c r="BE1559" s="187">
        <f>IF(N1559="základní",J1559,0)</f>
        <v>0</v>
      </c>
      <c r="BF1559" s="187">
        <f>IF(N1559="snížená",J1559,0)</f>
        <v>0</v>
      </c>
      <c r="BG1559" s="187">
        <f>IF(N1559="zákl. přenesená",J1559,0)</f>
        <v>0</v>
      </c>
      <c r="BH1559" s="187">
        <f>IF(N1559="sníž. přenesená",J1559,0)</f>
        <v>0</v>
      </c>
      <c r="BI1559" s="187">
        <f>IF(N1559="nulová",J1559,0)</f>
        <v>0</v>
      </c>
      <c r="BJ1559" s="20" t="s">
        <v>86</v>
      </c>
      <c r="BK1559" s="187">
        <f>ROUND(I1559*H1559,2)</f>
        <v>0</v>
      </c>
      <c r="BL1559" s="20" t="s">
        <v>377</v>
      </c>
      <c r="BM1559" s="186" t="s">
        <v>2030</v>
      </c>
    </row>
    <row r="1560" s="13" customFormat="1">
      <c r="A1560" s="13"/>
      <c r="B1560" s="188"/>
      <c r="C1560" s="13"/>
      <c r="D1560" s="189" t="s">
        <v>248</v>
      </c>
      <c r="E1560" s="190" t="s">
        <v>3</v>
      </c>
      <c r="F1560" s="191" t="s">
        <v>2031</v>
      </c>
      <c r="G1560" s="13"/>
      <c r="H1560" s="190" t="s">
        <v>3</v>
      </c>
      <c r="I1560" s="192"/>
      <c r="J1560" s="13"/>
      <c r="K1560" s="13"/>
      <c r="L1560" s="188"/>
      <c r="M1560" s="193"/>
      <c r="N1560" s="194"/>
      <c r="O1560" s="194"/>
      <c r="P1560" s="194"/>
      <c r="Q1560" s="194"/>
      <c r="R1560" s="194"/>
      <c r="S1560" s="194"/>
      <c r="T1560" s="195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190" t="s">
        <v>248</v>
      </c>
      <c r="AU1560" s="190" t="s">
        <v>86</v>
      </c>
      <c r="AV1560" s="13" t="s">
        <v>80</v>
      </c>
      <c r="AW1560" s="13" t="s">
        <v>33</v>
      </c>
      <c r="AX1560" s="13" t="s">
        <v>73</v>
      </c>
      <c r="AY1560" s="190" t="s">
        <v>239</v>
      </c>
    </row>
    <row r="1561" s="13" customFormat="1">
      <c r="A1561" s="13"/>
      <c r="B1561" s="188"/>
      <c r="C1561" s="13"/>
      <c r="D1561" s="189" t="s">
        <v>248</v>
      </c>
      <c r="E1561" s="190" t="s">
        <v>3</v>
      </c>
      <c r="F1561" s="191" t="s">
        <v>2032</v>
      </c>
      <c r="G1561" s="13"/>
      <c r="H1561" s="190" t="s">
        <v>3</v>
      </c>
      <c r="I1561" s="192"/>
      <c r="J1561" s="13"/>
      <c r="K1561" s="13"/>
      <c r="L1561" s="188"/>
      <c r="M1561" s="193"/>
      <c r="N1561" s="194"/>
      <c r="O1561" s="194"/>
      <c r="P1561" s="194"/>
      <c r="Q1561" s="194"/>
      <c r="R1561" s="194"/>
      <c r="S1561" s="194"/>
      <c r="T1561" s="195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190" t="s">
        <v>248</v>
      </c>
      <c r="AU1561" s="190" t="s">
        <v>86</v>
      </c>
      <c r="AV1561" s="13" t="s">
        <v>80</v>
      </c>
      <c r="AW1561" s="13" t="s">
        <v>33</v>
      </c>
      <c r="AX1561" s="13" t="s">
        <v>73</v>
      </c>
      <c r="AY1561" s="190" t="s">
        <v>239</v>
      </c>
    </row>
    <row r="1562" s="14" customFormat="1">
      <c r="A1562" s="14"/>
      <c r="B1562" s="196"/>
      <c r="C1562" s="14"/>
      <c r="D1562" s="189" t="s">
        <v>248</v>
      </c>
      <c r="E1562" s="197" t="s">
        <v>3</v>
      </c>
      <c r="F1562" s="198" t="s">
        <v>2033</v>
      </c>
      <c r="G1562" s="14"/>
      <c r="H1562" s="199">
        <v>5.9800000000000004</v>
      </c>
      <c r="I1562" s="200"/>
      <c r="J1562" s="14"/>
      <c r="K1562" s="14"/>
      <c r="L1562" s="196"/>
      <c r="M1562" s="201"/>
      <c r="N1562" s="202"/>
      <c r="O1562" s="202"/>
      <c r="P1562" s="202"/>
      <c r="Q1562" s="202"/>
      <c r="R1562" s="202"/>
      <c r="S1562" s="202"/>
      <c r="T1562" s="203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197" t="s">
        <v>248</v>
      </c>
      <c r="AU1562" s="197" t="s">
        <v>86</v>
      </c>
      <c r="AV1562" s="14" t="s">
        <v>86</v>
      </c>
      <c r="AW1562" s="14" t="s">
        <v>33</v>
      </c>
      <c r="AX1562" s="14" t="s">
        <v>73</v>
      </c>
      <c r="AY1562" s="197" t="s">
        <v>239</v>
      </c>
    </row>
    <row r="1563" s="13" customFormat="1">
      <c r="A1563" s="13"/>
      <c r="B1563" s="188"/>
      <c r="C1563" s="13"/>
      <c r="D1563" s="189" t="s">
        <v>248</v>
      </c>
      <c r="E1563" s="190" t="s">
        <v>3</v>
      </c>
      <c r="F1563" s="191" t="s">
        <v>2034</v>
      </c>
      <c r="G1563" s="13"/>
      <c r="H1563" s="190" t="s">
        <v>3</v>
      </c>
      <c r="I1563" s="192"/>
      <c r="J1563" s="13"/>
      <c r="K1563" s="13"/>
      <c r="L1563" s="188"/>
      <c r="M1563" s="193"/>
      <c r="N1563" s="194"/>
      <c r="O1563" s="194"/>
      <c r="P1563" s="194"/>
      <c r="Q1563" s="194"/>
      <c r="R1563" s="194"/>
      <c r="S1563" s="194"/>
      <c r="T1563" s="195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190" t="s">
        <v>248</v>
      </c>
      <c r="AU1563" s="190" t="s">
        <v>86</v>
      </c>
      <c r="AV1563" s="13" t="s">
        <v>80</v>
      </c>
      <c r="AW1563" s="13" t="s">
        <v>33</v>
      </c>
      <c r="AX1563" s="13" t="s">
        <v>73</v>
      </c>
      <c r="AY1563" s="190" t="s">
        <v>239</v>
      </c>
    </row>
    <row r="1564" s="14" customFormat="1">
      <c r="A1564" s="14"/>
      <c r="B1564" s="196"/>
      <c r="C1564" s="14"/>
      <c r="D1564" s="189" t="s">
        <v>248</v>
      </c>
      <c r="E1564" s="197" t="s">
        <v>3</v>
      </c>
      <c r="F1564" s="198" t="s">
        <v>2035</v>
      </c>
      <c r="G1564" s="14"/>
      <c r="H1564" s="199">
        <v>2.5899999999999999</v>
      </c>
      <c r="I1564" s="200"/>
      <c r="J1564" s="14"/>
      <c r="K1564" s="14"/>
      <c r="L1564" s="196"/>
      <c r="M1564" s="201"/>
      <c r="N1564" s="202"/>
      <c r="O1564" s="202"/>
      <c r="P1564" s="202"/>
      <c r="Q1564" s="202"/>
      <c r="R1564" s="202"/>
      <c r="S1564" s="202"/>
      <c r="T1564" s="203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197" t="s">
        <v>248</v>
      </c>
      <c r="AU1564" s="197" t="s">
        <v>86</v>
      </c>
      <c r="AV1564" s="14" t="s">
        <v>86</v>
      </c>
      <c r="AW1564" s="14" t="s">
        <v>33</v>
      </c>
      <c r="AX1564" s="14" t="s">
        <v>73</v>
      </c>
      <c r="AY1564" s="197" t="s">
        <v>239</v>
      </c>
    </row>
    <row r="1565" s="16" customFormat="1">
      <c r="A1565" s="16"/>
      <c r="B1565" s="239"/>
      <c r="C1565" s="16"/>
      <c r="D1565" s="189" t="s">
        <v>248</v>
      </c>
      <c r="E1565" s="240" t="s">
        <v>3</v>
      </c>
      <c r="F1565" s="241" t="s">
        <v>695</v>
      </c>
      <c r="G1565" s="16"/>
      <c r="H1565" s="242">
        <v>8.5700000000000003</v>
      </c>
      <c r="I1565" s="243"/>
      <c r="J1565" s="16"/>
      <c r="K1565" s="16"/>
      <c r="L1565" s="239"/>
      <c r="M1565" s="244"/>
      <c r="N1565" s="245"/>
      <c r="O1565" s="245"/>
      <c r="P1565" s="245"/>
      <c r="Q1565" s="245"/>
      <c r="R1565" s="245"/>
      <c r="S1565" s="245"/>
      <c r="T1565" s="24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T1565" s="240" t="s">
        <v>248</v>
      </c>
      <c r="AU1565" s="240" t="s">
        <v>86</v>
      </c>
      <c r="AV1565" s="16" t="s">
        <v>117</v>
      </c>
      <c r="AW1565" s="16" t="s">
        <v>33</v>
      </c>
      <c r="AX1565" s="16" t="s">
        <v>73</v>
      </c>
      <c r="AY1565" s="240" t="s">
        <v>239</v>
      </c>
    </row>
    <row r="1566" s="13" customFormat="1">
      <c r="A1566" s="13"/>
      <c r="B1566" s="188"/>
      <c r="C1566" s="13"/>
      <c r="D1566" s="189" t="s">
        <v>248</v>
      </c>
      <c r="E1566" s="190" t="s">
        <v>3</v>
      </c>
      <c r="F1566" s="191" t="s">
        <v>2036</v>
      </c>
      <c r="G1566" s="13"/>
      <c r="H1566" s="190" t="s">
        <v>3</v>
      </c>
      <c r="I1566" s="192"/>
      <c r="J1566" s="13"/>
      <c r="K1566" s="13"/>
      <c r="L1566" s="188"/>
      <c r="M1566" s="193"/>
      <c r="N1566" s="194"/>
      <c r="O1566" s="194"/>
      <c r="P1566" s="194"/>
      <c r="Q1566" s="194"/>
      <c r="R1566" s="194"/>
      <c r="S1566" s="194"/>
      <c r="T1566" s="195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190" t="s">
        <v>248</v>
      </c>
      <c r="AU1566" s="190" t="s">
        <v>86</v>
      </c>
      <c r="AV1566" s="13" t="s">
        <v>80</v>
      </c>
      <c r="AW1566" s="13" t="s">
        <v>33</v>
      </c>
      <c r="AX1566" s="13" t="s">
        <v>73</v>
      </c>
      <c r="AY1566" s="190" t="s">
        <v>239</v>
      </c>
    </row>
    <row r="1567" s="13" customFormat="1">
      <c r="A1567" s="13"/>
      <c r="B1567" s="188"/>
      <c r="C1567" s="13"/>
      <c r="D1567" s="189" t="s">
        <v>248</v>
      </c>
      <c r="E1567" s="190" t="s">
        <v>3</v>
      </c>
      <c r="F1567" s="191" t="s">
        <v>2037</v>
      </c>
      <c r="G1567" s="13"/>
      <c r="H1567" s="190" t="s">
        <v>3</v>
      </c>
      <c r="I1567" s="192"/>
      <c r="J1567" s="13"/>
      <c r="K1567" s="13"/>
      <c r="L1567" s="188"/>
      <c r="M1567" s="193"/>
      <c r="N1567" s="194"/>
      <c r="O1567" s="194"/>
      <c r="P1567" s="194"/>
      <c r="Q1567" s="194"/>
      <c r="R1567" s="194"/>
      <c r="S1567" s="194"/>
      <c r="T1567" s="195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190" t="s">
        <v>248</v>
      </c>
      <c r="AU1567" s="190" t="s">
        <v>86</v>
      </c>
      <c r="AV1567" s="13" t="s">
        <v>80</v>
      </c>
      <c r="AW1567" s="13" t="s">
        <v>33</v>
      </c>
      <c r="AX1567" s="13" t="s">
        <v>73</v>
      </c>
      <c r="AY1567" s="190" t="s">
        <v>239</v>
      </c>
    </row>
    <row r="1568" s="14" customFormat="1">
      <c r="A1568" s="14"/>
      <c r="B1568" s="196"/>
      <c r="C1568" s="14"/>
      <c r="D1568" s="189" t="s">
        <v>248</v>
      </c>
      <c r="E1568" s="197" t="s">
        <v>3</v>
      </c>
      <c r="F1568" s="198" t="s">
        <v>2038</v>
      </c>
      <c r="G1568" s="14"/>
      <c r="H1568" s="199">
        <v>4.7699999999999996</v>
      </c>
      <c r="I1568" s="200"/>
      <c r="J1568" s="14"/>
      <c r="K1568" s="14"/>
      <c r="L1568" s="196"/>
      <c r="M1568" s="201"/>
      <c r="N1568" s="202"/>
      <c r="O1568" s="202"/>
      <c r="P1568" s="202"/>
      <c r="Q1568" s="202"/>
      <c r="R1568" s="202"/>
      <c r="S1568" s="202"/>
      <c r="T1568" s="203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197" t="s">
        <v>248</v>
      </c>
      <c r="AU1568" s="197" t="s">
        <v>86</v>
      </c>
      <c r="AV1568" s="14" t="s">
        <v>86</v>
      </c>
      <c r="AW1568" s="14" t="s">
        <v>33</v>
      </c>
      <c r="AX1568" s="14" t="s">
        <v>73</v>
      </c>
      <c r="AY1568" s="197" t="s">
        <v>239</v>
      </c>
    </row>
    <row r="1569" s="16" customFormat="1">
      <c r="A1569" s="16"/>
      <c r="B1569" s="239"/>
      <c r="C1569" s="16"/>
      <c r="D1569" s="189" t="s">
        <v>248</v>
      </c>
      <c r="E1569" s="240" t="s">
        <v>3</v>
      </c>
      <c r="F1569" s="241" t="s">
        <v>695</v>
      </c>
      <c r="G1569" s="16"/>
      <c r="H1569" s="242">
        <v>4.7699999999999996</v>
      </c>
      <c r="I1569" s="243"/>
      <c r="J1569" s="16"/>
      <c r="K1569" s="16"/>
      <c r="L1569" s="239"/>
      <c r="M1569" s="244"/>
      <c r="N1569" s="245"/>
      <c r="O1569" s="245"/>
      <c r="P1569" s="245"/>
      <c r="Q1569" s="245"/>
      <c r="R1569" s="245"/>
      <c r="S1569" s="245"/>
      <c r="T1569" s="24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T1569" s="240" t="s">
        <v>248</v>
      </c>
      <c r="AU1569" s="240" t="s">
        <v>86</v>
      </c>
      <c r="AV1569" s="16" t="s">
        <v>117</v>
      </c>
      <c r="AW1569" s="16" t="s">
        <v>33</v>
      </c>
      <c r="AX1569" s="16" t="s">
        <v>80</v>
      </c>
      <c r="AY1569" s="240" t="s">
        <v>239</v>
      </c>
    </row>
    <row r="1570" s="2" customFormat="1" ht="16.5" customHeight="1">
      <c r="A1570" s="39"/>
      <c r="B1570" s="174"/>
      <c r="C1570" s="212" t="s">
        <v>2039</v>
      </c>
      <c r="D1570" s="212" t="s">
        <v>294</v>
      </c>
      <c r="E1570" s="213" t="s">
        <v>2040</v>
      </c>
      <c r="F1570" s="214" t="s">
        <v>2041</v>
      </c>
      <c r="G1570" s="215" t="s">
        <v>244</v>
      </c>
      <c r="H1570" s="216">
        <v>8.5700000000000003</v>
      </c>
      <c r="I1570" s="217"/>
      <c r="J1570" s="218">
        <f>ROUND(I1570*H1570,2)</f>
        <v>0</v>
      </c>
      <c r="K1570" s="214" t="s">
        <v>245</v>
      </c>
      <c r="L1570" s="219"/>
      <c r="M1570" s="220" t="s">
        <v>3</v>
      </c>
      <c r="N1570" s="221" t="s">
        <v>45</v>
      </c>
      <c r="O1570" s="73"/>
      <c r="P1570" s="184">
        <f>O1570*H1570</f>
        <v>0</v>
      </c>
      <c r="Q1570" s="184">
        <v>0.016</v>
      </c>
      <c r="R1570" s="184">
        <f>Q1570*H1570</f>
        <v>0.13712000000000002</v>
      </c>
      <c r="S1570" s="184">
        <v>0</v>
      </c>
      <c r="T1570" s="185">
        <f>S1570*H1570</f>
        <v>0</v>
      </c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R1570" s="186" t="s">
        <v>542</v>
      </c>
      <c r="AT1570" s="186" t="s">
        <v>294</v>
      </c>
      <c r="AU1570" s="186" t="s">
        <v>86</v>
      </c>
      <c r="AY1570" s="20" t="s">
        <v>239</v>
      </c>
      <c r="BE1570" s="187">
        <f>IF(N1570="základní",J1570,0)</f>
        <v>0</v>
      </c>
      <c r="BF1570" s="187">
        <f>IF(N1570="snížená",J1570,0)</f>
        <v>0</v>
      </c>
      <c r="BG1570" s="187">
        <f>IF(N1570="zákl. přenesená",J1570,0)</f>
        <v>0</v>
      </c>
      <c r="BH1570" s="187">
        <f>IF(N1570="sníž. přenesená",J1570,0)</f>
        <v>0</v>
      </c>
      <c r="BI1570" s="187">
        <f>IF(N1570="nulová",J1570,0)</f>
        <v>0</v>
      </c>
      <c r="BJ1570" s="20" t="s">
        <v>86</v>
      </c>
      <c r="BK1570" s="187">
        <f>ROUND(I1570*H1570,2)</f>
        <v>0</v>
      </c>
      <c r="BL1570" s="20" t="s">
        <v>377</v>
      </c>
      <c r="BM1570" s="186" t="s">
        <v>2042</v>
      </c>
    </row>
    <row r="1571" s="13" customFormat="1">
      <c r="A1571" s="13"/>
      <c r="B1571" s="188"/>
      <c r="C1571" s="13"/>
      <c r="D1571" s="189" t="s">
        <v>248</v>
      </c>
      <c r="E1571" s="190" t="s">
        <v>3</v>
      </c>
      <c r="F1571" s="191" t="s">
        <v>2031</v>
      </c>
      <c r="G1571" s="13"/>
      <c r="H1571" s="190" t="s">
        <v>3</v>
      </c>
      <c r="I1571" s="192"/>
      <c r="J1571" s="13"/>
      <c r="K1571" s="13"/>
      <c r="L1571" s="188"/>
      <c r="M1571" s="193"/>
      <c r="N1571" s="194"/>
      <c r="O1571" s="194"/>
      <c r="P1571" s="194"/>
      <c r="Q1571" s="194"/>
      <c r="R1571" s="194"/>
      <c r="S1571" s="194"/>
      <c r="T1571" s="195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190" t="s">
        <v>248</v>
      </c>
      <c r="AU1571" s="190" t="s">
        <v>86</v>
      </c>
      <c r="AV1571" s="13" t="s">
        <v>80</v>
      </c>
      <c r="AW1571" s="13" t="s">
        <v>33</v>
      </c>
      <c r="AX1571" s="13" t="s">
        <v>73</v>
      </c>
      <c r="AY1571" s="190" t="s">
        <v>239</v>
      </c>
    </row>
    <row r="1572" s="14" customFormat="1">
      <c r="A1572" s="14"/>
      <c r="B1572" s="196"/>
      <c r="C1572" s="14"/>
      <c r="D1572" s="189" t="s">
        <v>248</v>
      </c>
      <c r="E1572" s="197" t="s">
        <v>3</v>
      </c>
      <c r="F1572" s="198" t="s">
        <v>2043</v>
      </c>
      <c r="G1572" s="14"/>
      <c r="H1572" s="199">
        <v>8.5700000000000003</v>
      </c>
      <c r="I1572" s="200"/>
      <c r="J1572" s="14"/>
      <c r="K1572" s="14"/>
      <c r="L1572" s="196"/>
      <c r="M1572" s="201"/>
      <c r="N1572" s="202"/>
      <c r="O1572" s="202"/>
      <c r="P1572" s="202"/>
      <c r="Q1572" s="202"/>
      <c r="R1572" s="202"/>
      <c r="S1572" s="202"/>
      <c r="T1572" s="203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197" t="s">
        <v>248</v>
      </c>
      <c r="AU1572" s="197" t="s">
        <v>86</v>
      </c>
      <c r="AV1572" s="14" t="s">
        <v>86</v>
      </c>
      <c r="AW1572" s="14" t="s">
        <v>33</v>
      </c>
      <c r="AX1572" s="14" t="s">
        <v>73</v>
      </c>
      <c r="AY1572" s="197" t="s">
        <v>239</v>
      </c>
    </row>
    <row r="1573" s="15" customFormat="1">
      <c r="A1573" s="15"/>
      <c r="B1573" s="204"/>
      <c r="C1573" s="15"/>
      <c r="D1573" s="189" t="s">
        <v>248</v>
      </c>
      <c r="E1573" s="205" t="s">
        <v>3</v>
      </c>
      <c r="F1573" s="206" t="s">
        <v>251</v>
      </c>
      <c r="G1573" s="15"/>
      <c r="H1573" s="207">
        <v>8.5700000000000003</v>
      </c>
      <c r="I1573" s="208"/>
      <c r="J1573" s="15"/>
      <c r="K1573" s="15"/>
      <c r="L1573" s="204"/>
      <c r="M1573" s="209"/>
      <c r="N1573" s="210"/>
      <c r="O1573" s="210"/>
      <c r="P1573" s="210"/>
      <c r="Q1573" s="210"/>
      <c r="R1573" s="210"/>
      <c r="S1573" s="210"/>
      <c r="T1573" s="211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T1573" s="205" t="s">
        <v>248</v>
      </c>
      <c r="AU1573" s="205" t="s">
        <v>86</v>
      </c>
      <c r="AV1573" s="15" t="s">
        <v>246</v>
      </c>
      <c r="AW1573" s="15" t="s">
        <v>33</v>
      </c>
      <c r="AX1573" s="15" t="s">
        <v>80</v>
      </c>
      <c r="AY1573" s="205" t="s">
        <v>239</v>
      </c>
    </row>
    <row r="1574" s="2" customFormat="1" ht="16.5" customHeight="1">
      <c r="A1574" s="39"/>
      <c r="B1574" s="174"/>
      <c r="C1574" s="212" t="s">
        <v>2044</v>
      </c>
      <c r="D1574" s="212" t="s">
        <v>294</v>
      </c>
      <c r="E1574" s="213" t="s">
        <v>2045</v>
      </c>
      <c r="F1574" s="214" t="s">
        <v>2046</v>
      </c>
      <c r="G1574" s="215" t="s">
        <v>244</v>
      </c>
      <c r="H1574" s="216">
        <v>4.7699999999999996</v>
      </c>
      <c r="I1574" s="217"/>
      <c r="J1574" s="218">
        <f>ROUND(I1574*H1574,2)</f>
        <v>0</v>
      </c>
      <c r="K1574" s="214" t="s">
        <v>460</v>
      </c>
      <c r="L1574" s="219"/>
      <c r="M1574" s="220" t="s">
        <v>3</v>
      </c>
      <c r="N1574" s="221" t="s">
        <v>45</v>
      </c>
      <c r="O1574" s="73"/>
      <c r="P1574" s="184">
        <f>O1574*H1574</f>
        <v>0</v>
      </c>
      <c r="Q1574" s="184">
        <v>0.02</v>
      </c>
      <c r="R1574" s="184">
        <f>Q1574*H1574</f>
        <v>0.095399999999999999</v>
      </c>
      <c r="S1574" s="184">
        <v>0</v>
      </c>
      <c r="T1574" s="185">
        <f>S1574*H1574</f>
        <v>0</v>
      </c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R1574" s="186" t="s">
        <v>542</v>
      </c>
      <c r="AT1574" s="186" t="s">
        <v>294</v>
      </c>
      <c r="AU1574" s="186" t="s">
        <v>86</v>
      </c>
      <c r="AY1574" s="20" t="s">
        <v>239</v>
      </c>
      <c r="BE1574" s="187">
        <f>IF(N1574="základní",J1574,0)</f>
        <v>0</v>
      </c>
      <c r="BF1574" s="187">
        <f>IF(N1574="snížená",J1574,0)</f>
        <v>0</v>
      </c>
      <c r="BG1574" s="187">
        <f>IF(N1574="zákl. přenesená",J1574,0)</f>
        <v>0</v>
      </c>
      <c r="BH1574" s="187">
        <f>IF(N1574="sníž. přenesená",J1574,0)</f>
        <v>0</v>
      </c>
      <c r="BI1574" s="187">
        <f>IF(N1574="nulová",J1574,0)</f>
        <v>0</v>
      </c>
      <c r="BJ1574" s="20" t="s">
        <v>86</v>
      </c>
      <c r="BK1574" s="187">
        <f>ROUND(I1574*H1574,2)</f>
        <v>0</v>
      </c>
      <c r="BL1574" s="20" t="s">
        <v>377</v>
      </c>
      <c r="BM1574" s="186" t="s">
        <v>2047</v>
      </c>
    </row>
    <row r="1575" s="13" customFormat="1">
      <c r="A1575" s="13"/>
      <c r="B1575" s="188"/>
      <c r="C1575" s="13"/>
      <c r="D1575" s="189" t="s">
        <v>248</v>
      </c>
      <c r="E1575" s="190" t="s">
        <v>3</v>
      </c>
      <c r="F1575" s="191" t="s">
        <v>2036</v>
      </c>
      <c r="G1575" s="13"/>
      <c r="H1575" s="190" t="s">
        <v>3</v>
      </c>
      <c r="I1575" s="192"/>
      <c r="J1575" s="13"/>
      <c r="K1575" s="13"/>
      <c r="L1575" s="188"/>
      <c r="M1575" s="193"/>
      <c r="N1575" s="194"/>
      <c r="O1575" s="194"/>
      <c r="P1575" s="194"/>
      <c r="Q1575" s="194"/>
      <c r="R1575" s="194"/>
      <c r="S1575" s="194"/>
      <c r="T1575" s="195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190" t="s">
        <v>248</v>
      </c>
      <c r="AU1575" s="190" t="s">
        <v>86</v>
      </c>
      <c r="AV1575" s="13" t="s">
        <v>80</v>
      </c>
      <c r="AW1575" s="13" t="s">
        <v>33</v>
      </c>
      <c r="AX1575" s="13" t="s">
        <v>73</v>
      </c>
      <c r="AY1575" s="190" t="s">
        <v>239</v>
      </c>
    </row>
    <row r="1576" s="14" customFormat="1">
      <c r="A1576" s="14"/>
      <c r="B1576" s="196"/>
      <c r="C1576" s="14"/>
      <c r="D1576" s="189" t="s">
        <v>248</v>
      </c>
      <c r="E1576" s="197" t="s">
        <v>3</v>
      </c>
      <c r="F1576" s="198" t="s">
        <v>2038</v>
      </c>
      <c r="G1576" s="14"/>
      <c r="H1576" s="199">
        <v>4.7699999999999996</v>
      </c>
      <c r="I1576" s="200"/>
      <c r="J1576" s="14"/>
      <c r="K1576" s="14"/>
      <c r="L1576" s="196"/>
      <c r="M1576" s="201"/>
      <c r="N1576" s="202"/>
      <c r="O1576" s="202"/>
      <c r="P1576" s="202"/>
      <c r="Q1576" s="202"/>
      <c r="R1576" s="202"/>
      <c r="S1576" s="202"/>
      <c r="T1576" s="203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197" t="s">
        <v>248</v>
      </c>
      <c r="AU1576" s="197" t="s">
        <v>86</v>
      </c>
      <c r="AV1576" s="14" t="s">
        <v>86</v>
      </c>
      <c r="AW1576" s="14" t="s">
        <v>33</v>
      </c>
      <c r="AX1576" s="14" t="s">
        <v>73</v>
      </c>
      <c r="AY1576" s="197" t="s">
        <v>239</v>
      </c>
    </row>
    <row r="1577" s="15" customFormat="1">
      <c r="A1577" s="15"/>
      <c r="B1577" s="204"/>
      <c r="C1577" s="15"/>
      <c r="D1577" s="189" t="s">
        <v>248</v>
      </c>
      <c r="E1577" s="205" t="s">
        <v>3</v>
      </c>
      <c r="F1577" s="206" t="s">
        <v>251</v>
      </c>
      <c r="G1577" s="15"/>
      <c r="H1577" s="207">
        <v>4.7699999999999996</v>
      </c>
      <c r="I1577" s="208"/>
      <c r="J1577" s="15"/>
      <c r="K1577" s="15"/>
      <c r="L1577" s="204"/>
      <c r="M1577" s="209"/>
      <c r="N1577" s="210"/>
      <c r="O1577" s="210"/>
      <c r="P1577" s="210"/>
      <c r="Q1577" s="210"/>
      <c r="R1577" s="210"/>
      <c r="S1577" s="210"/>
      <c r="T1577" s="211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T1577" s="205" t="s">
        <v>248</v>
      </c>
      <c r="AU1577" s="205" t="s">
        <v>86</v>
      </c>
      <c r="AV1577" s="15" t="s">
        <v>246</v>
      </c>
      <c r="AW1577" s="15" t="s">
        <v>33</v>
      </c>
      <c r="AX1577" s="15" t="s">
        <v>80</v>
      </c>
      <c r="AY1577" s="205" t="s">
        <v>239</v>
      </c>
    </row>
    <row r="1578" s="2" customFormat="1" ht="33" customHeight="1">
      <c r="A1578" s="39"/>
      <c r="B1578" s="174"/>
      <c r="C1578" s="175" t="s">
        <v>2048</v>
      </c>
      <c r="D1578" s="175" t="s">
        <v>241</v>
      </c>
      <c r="E1578" s="176" t="s">
        <v>2049</v>
      </c>
      <c r="F1578" s="177" t="s">
        <v>2050</v>
      </c>
      <c r="G1578" s="178" t="s">
        <v>326</v>
      </c>
      <c r="H1578" s="179">
        <v>33.686</v>
      </c>
      <c r="I1578" s="180"/>
      <c r="J1578" s="181">
        <f>ROUND(I1578*H1578,2)</f>
        <v>0</v>
      </c>
      <c r="K1578" s="177" t="s">
        <v>245</v>
      </c>
      <c r="L1578" s="40"/>
      <c r="M1578" s="182" t="s">
        <v>3</v>
      </c>
      <c r="N1578" s="183" t="s">
        <v>45</v>
      </c>
      <c r="O1578" s="73"/>
      <c r="P1578" s="184">
        <f>O1578*H1578</f>
        <v>0</v>
      </c>
      <c r="Q1578" s="184">
        <v>0</v>
      </c>
      <c r="R1578" s="184">
        <f>Q1578*H1578</f>
        <v>0</v>
      </c>
      <c r="S1578" s="184">
        <v>0</v>
      </c>
      <c r="T1578" s="185">
        <f>S1578*H1578</f>
        <v>0</v>
      </c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R1578" s="186" t="s">
        <v>377</v>
      </c>
      <c r="AT1578" s="186" t="s">
        <v>241</v>
      </c>
      <c r="AU1578" s="186" t="s">
        <v>86</v>
      </c>
      <c r="AY1578" s="20" t="s">
        <v>239</v>
      </c>
      <c r="BE1578" s="187">
        <f>IF(N1578="základní",J1578,0)</f>
        <v>0</v>
      </c>
      <c r="BF1578" s="187">
        <f>IF(N1578="snížená",J1578,0)</f>
        <v>0</v>
      </c>
      <c r="BG1578" s="187">
        <f>IF(N1578="zákl. přenesená",J1578,0)</f>
        <v>0</v>
      </c>
      <c r="BH1578" s="187">
        <f>IF(N1578="sníž. přenesená",J1578,0)</f>
        <v>0</v>
      </c>
      <c r="BI1578" s="187">
        <f>IF(N1578="nulová",J1578,0)</f>
        <v>0</v>
      </c>
      <c r="BJ1578" s="20" t="s">
        <v>86</v>
      </c>
      <c r="BK1578" s="187">
        <f>ROUND(I1578*H1578,2)</f>
        <v>0</v>
      </c>
      <c r="BL1578" s="20" t="s">
        <v>377</v>
      </c>
      <c r="BM1578" s="186" t="s">
        <v>2051</v>
      </c>
    </row>
    <row r="1579" s="14" customFormat="1">
      <c r="A1579" s="14"/>
      <c r="B1579" s="196"/>
      <c r="C1579" s="14"/>
      <c r="D1579" s="189" t="s">
        <v>248</v>
      </c>
      <c r="E1579" s="197" t="s">
        <v>3</v>
      </c>
      <c r="F1579" s="198" t="s">
        <v>2052</v>
      </c>
      <c r="G1579" s="14"/>
      <c r="H1579" s="199">
        <v>8.8109999999999999</v>
      </c>
      <c r="I1579" s="200"/>
      <c r="J1579" s="14"/>
      <c r="K1579" s="14"/>
      <c r="L1579" s="196"/>
      <c r="M1579" s="201"/>
      <c r="N1579" s="202"/>
      <c r="O1579" s="202"/>
      <c r="P1579" s="202"/>
      <c r="Q1579" s="202"/>
      <c r="R1579" s="202"/>
      <c r="S1579" s="202"/>
      <c r="T1579" s="203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197" t="s">
        <v>248</v>
      </c>
      <c r="AU1579" s="197" t="s">
        <v>86</v>
      </c>
      <c r="AV1579" s="14" t="s">
        <v>86</v>
      </c>
      <c r="AW1579" s="14" t="s">
        <v>33</v>
      </c>
      <c r="AX1579" s="14" t="s">
        <v>73</v>
      </c>
      <c r="AY1579" s="197" t="s">
        <v>239</v>
      </c>
    </row>
    <row r="1580" s="14" customFormat="1">
      <c r="A1580" s="14"/>
      <c r="B1580" s="196"/>
      <c r="C1580" s="14"/>
      <c r="D1580" s="189" t="s">
        <v>248</v>
      </c>
      <c r="E1580" s="197" t="s">
        <v>3</v>
      </c>
      <c r="F1580" s="198" t="s">
        <v>2053</v>
      </c>
      <c r="G1580" s="14"/>
      <c r="H1580" s="199">
        <v>4.5549999999999997</v>
      </c>
      <c r="I1580" s="200"/>
      <c r="J1580" s="14"/>
      <c r="K1580" s="14"/>
      <c r="L1580" s="196"/>
      <c r="M1580" s="201"/>
      <c r="N1580" s="202"/>
      <c r="O1580" s="202"/>
      <c r="P1580" s="202"/>
      <c r="Q1580" s="202"/>
      <c r="R1580" s="202"/>
      <c r="S1580" s="202"/>
      <c r="T1580" s="203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197" t="s">
        <v>248</v>
      </c>
      <c r="AU1580" s="197" t="s">
        <v>86</v>
      </c>
      <c r="AV1580" s="14" t="s">
        <v>86</v>
      </c>
      <c r="AW1580" s="14" t="s">
        <v>33</v>
      </c>
      <c r="AX1580" s="14" t="s">
        <v>73</v>
      </c>
      <c r="AY1580" s="197" t="s">
        <v>239</v>
      </c>
    </row>
    <row r="1581" s="14" customFormat="1">
      <c r="A1581" s="14"/>
      <c r="B1581" s="196"/>
      <c r="C1581" s="14"/>
      <c r="D1581" s="189" t="s">
        <v>248</v>
      </c>
      <c r="E1581" s="197" t="s">
        <v>3</v>
      </c>
      <c r="F1581" s="198" t="s">
        <v>2054</v>
      </c>
      <c r="G1581" s="14"/>
      <c r="H1581" s="199">
        <v>6.9649999999999999</v>
      </c>
      <c r="I1581" s="200"/>
      <c r="J1581" s="14"/>
      <c r="K1581" s="14"/>
      <c r="L1581" s="196"/>
      <c r="M1581" s="201"/>
      <c r="N1581" s="202"/>
      <c r="O1581" s="202"/>
      <c r="P1581" s="202"/>
      <c r="Q1581" s="202"/>
      <c r="R1581" s="202"/>
      <c r="S1581" s="202"/>
      <c r="T1581" s="203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197" t="s">
        <v>248</v>
      </c>
      <c r="AU1581" s="197" t="s">
        <v>86</v>
      </c>
      <c r="AV1581" s="14" t="s">
        <v>86</v>
      </c>
      <c r="AW1581" s="14" t="s">
        <v>33</v>
      </c>
      <c r="AX1581" s="14" t="s">
        <v>73</v>
      </c>
      <c r="AY1581" s="197" t="s">
        <v>239</v>
      </c>
    </row>
    <row r="1582" s="14" customFormat="1">
      <c r="A1582" s="14"/>
      <c r="B1582" s="196"/>
      <c r="C1582" s="14"/>
      <c r="D1582" s="189" t="s">
        <v>248</v>
      </c>
      <c r="E1582" s="197" t="s">
        <v>3</v>
      </c>
      <c r="F1582" s="198" t="s">
        <v>2055</v>
      </c>
      <c r="G1582" s="14"/>
      <c r="H1582" s="199">
        <v>7.7119999999999997</v>
      </c>
      <c r="I1582" s="200"/>
      <c r="J1582" s="14"/>
      <c r="K1582" s="14"/>
      <c r="L1582" s="196"/>
      <c r="M1582" s="201"/>
      <c r="N1582" s="202"/>
      <c r="O1582" s="202"/>
      <c r="P1582" s="202"/>
      <c r="Q1582" s="202"/>
      <c r="R1582" s="202"/>
      <c r="S1582" s="202"/>
      <c r="T1582" s="203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197" t="s">
        <v>248</v>
      </c>
      <c r="AU1582" s="197" t="s">
        <v>86</v>
      </c>
      <c r="AV1582" s="14" t="s">
        <v>86</v>
      </c>
      <c r="AW1582" s="14" t="s">
        <v>33</v>
      </c>
      <c r="AX1582" s="14" t="s">
        <v>73</v>
      </c>
      <c r="AY1582" s="197" t="s">
        <v>239</v>
      </c>
    </row>
    <row r="1583" s="14" customFormat="1">
      <c r="A1583" s="14"/>
      <c r="B1583" s="196"/>
      <c r="C1583" s="14"/>
      <c r="D1583" s="189" t="s">
        <v>248</v>
      </c>
      <c r="E1583" s="197" t="s">
        <v>3</v>
      </c>
      <c r="F1583" s="198" t="s">
        <v>2056</v>
      </c>
      <c r="G1583" s="14"/>
      <c r="H1583" s="199">
        <v>5.6429999999999998</v>
      </c>
      <c r="I1583" s="200"/>
      <c r="J1583" s="14"/>
      <c r="K1583" s="14"/>
      <c r="L1583" s="196"/>
      <c r="M1583" s="201"/>
      <c r="N1583" s="202"/>
      <c r="O1583" s="202"/>
      <c r="P1583" s="202"/>
      <c r="Q1583" s="202"/>
      <c r="R1583" s="202"/>
      <c r="S1583" s="202"/>
      <c r="T1583" s="203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197" t="s">
        <v>248</v>
      </c>
      <c r="AU1583" s="197" t="s">
        <v>86</v>
      </c>
      <c r="AV1583" s="14" t="s">
        <v>86</v>
      </c>
      <c r="AW1583" s="14" t="s">
        <v>33</v>
      </c>
      <c r="AX1583" s="14" t="s">
        <v>73</v>
      </c>
      <c r="AY1583" s="197" t="s">
        <v>239</v>
      </c>
    </row>
    <row r="1584" s="15" customFormat="1">
      <c r="A1584" s="15"/>
      <c r="B1584" s="204"/>
      <c r="C1584" s="15"/>
      <c r="D1584" s="189" t="s">
        <v>248</v>
      </c>
      <c r="E1584" s="205" t="s">
        <v>3</v>
      </c>
      <c r="F1584" s="206" t="s">
        <v>251</v>
      </c>
      <c r="G1584" s="15"/>
      <c r="H1584" s="207">
        <v>33.686</v>
      </c>
      <c r="I1584" s="208"/>
      <c r="J1584" s="15"/>
      <c r="K1584" s="15"/>
      <c r="L1584" s="204"/>
      <c r="M1584" s="209"/>
      <c r="N1584" s="210"/>
      <c r="O1584" s="210"/>
      <c r="P1584" s="210"/>
      <c r="Q1584" s="210"/>
      <c r="R1584" s="210"/>
      <c r="S1584" s="210"/>
      <c r="T1584" s="211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T1584" s="205" t="s">
        <v>248</v>
      </c>
      <c r="AU1584" s="205" t="s">
        <v>86</v>
      </c>
      <c r="AV1584" s="15" t="s">
        <v>246</v>
      </c>
      <c r="AW1584" s="15" t="s">
        <v>33</v>
      </c>
      <c r="AX1584" s="15" t="s">
        <v>80</v>
      </c>
      <c r="AY1584" s="205" t="s">
        <v>239</v>
      </c>
    </row>
    <row r="1585" s="2" customFormat="1" ht="21.75" customHeight="1">
      <c r="A1585" s="39"/>
      <c r="B1585" s="174"/>
      <c r="C1585" s="212" t="s">
        <v>2057</v>
      </c>
      <c r="D1585" s="212" t="s">
        <v>294</v>
      </c>
      <c r="E1585" s="213" t="s">
        <v>2058</v>
      </c>
      <c r="F1585" s="214" t="s">
        <v>2059</v>
      </c>
      <c r="G1585" s="215" t="s">
        <v>326</v>
      </c>
      <c r="H1585" s="216">
        <v>33.686</v>
      </c>
      <c r="I1585" s="217"/>
      <c r="J1585" s="218">
        <f>ROUND(I1585*H1585,2)</f>
        <v>0</v>
      </c>
      <c r="K1585" s="214" t="s">
        <v>245</v>
      </c>
      <c r="L1585" s="219"/>
      <c r="M1585" s="220" t="s">
        <v>3</v>
      </c>
      <c r="N1585" s="221" t="s">
        <v>45</v>
      </c>
      <c r="O1585" s="73"/>
      <c r="P1585" s="184">
        <f>O1585*H1585</f>
        <v>0</v>
      </c>
      <c r="Q1585" s="184">
        <v>0.00020000000000000001</v>
      </c>
      <c r="R1585" s="184">
        <f>Q1585*H1585</f>
        <v>0.0067372000000000005</v>
      </c>
      <c r="S1585" s="184">
        <v>0</v>
      </c>
      <c r="T1585" s="185">
        <f>S1585*H1585</f>
        <v>0</v>
      </c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R1585" s="186" t="s">
        <v>542</v>
      </c>
      <c r="AT1585" s="186" t="s">
        <v>294</v>
      </c>
      <c r="AU1585" s="186" t="s">
        <v>86</v>
      </c>
      <c r="AY1585" s="20" t="s">
        <v>239</v>
      </c>
      <c r="BE1585" s="187">
        <f>IF(N1585="základní",J1585,0)</f>
        <v>0</v>
      </c>
      <c r="BF1585" s="187">
        <f>IF(N1585="snížená",J1585,0)</f>
        <v>0</v>
      </c>
      <c r="BG1585" s="187">
        <f>IF(N1585="zákl. přenesená",J1585,0)</f>
        <v>0</v>
      </c>
      <c r="BH1585" s="187">
        <f>IF(N1585="sníž. přenesená",J1585,0)</f>
        <v>0</v>
      </c>
      <c r="BI1585" s="187">
        <f>IF(N1585="nulová",J1585,0)</f>
        <v>0</v>
      </c>
      <c r="BJ1585" s="20" t="s">
        <v>86</v>
      </c>
      <c r="BK1585" s="187">
        <f>ROUND(I1585*H1585,2)</f>
        <v>0</v>
      </c>
      <c r="BL1585" s="20" t="s">
        <v>377</v>
      </c>
      <c r="BM1585" s="186" t="s">
        <v>2060</v>
      </c>
    </row>
    <row r="1586" s="2" customFormat="1">
      <c r="A1586" s="39"/>
      <c r="B1586" s="174"/>
      <c r="C1586" s="175" t="s">
        <v>2061</v>
      </c>
      <c r="D1586" s="175" t="s">
        <v>241</v>
      </c>
      <c r="E1586" s="176" t="s">
        <v>2062</v>
      </c>
      <c r="F1586" s="177" t="s">
        <v>2063</v>
      </c>
      <c r="G1586" s="178" t="s">
        <v>385</v>
      </c>
      <c r="H1586" s="179">
        <v>3</v>
      </c>
      <c r="I1586" s="180"/>
      <c r="J1586" s="181">
        <f>ROUND(I1586*H1586,2)</f>
        <v>0</v>
      </c>
      <c r="K1586" s="177" t="s">
        <v>245</v>
      </c>
      <c r="L1586" s="40"/>
      <c r="M1586" s="182" t="s">
        <v>3</v>
      </c>
      <c r="N1586" s="183" t="s">
        <v>45</v>
      </c>
      <c r="O1586" s="73"/>
      <c r="P1586" s="184">
        <f>O1586*H1586</f>
        <v>0</v>
      </c>
      <c r="Q1586" s="184">
        <v>0</v>
      </c>
      <c r="R1586" s="184">
        <f>Q1586*H1586</f>
        <v>0</v>
      </c>
      <c r="S1586" s="184">
        <v>0</v>
      </c>
      <c r="T1586" s="185">
        <f>S1586*H1586</f>
        <v>0</v>
      </c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R1586" s="186" t="s">
        <v>377</v>
      </c>
      <c r="AT1586" s="186" t="s">
        <v>241</v>
      </c>
      <c r="AU1586" s="186" t="s">
        <v>86</v>
      </c>
      <c r="AY1586" s="20" t="s">
        <v>239</v>
      </c>
      <c r="BE1586" s="187">
        <f>IF(N1586="základní",J1586,0)</f>
        <v>0</v>
      </c>
      <c r="BF1586" s="187">
        <f>IF(N1586="snížená",J1586,0)</f>
        <v>0</v>
      </c>
      <c r="BG1586" s="187">
        <f>IF(N1586="zákl. přenesená",J1586,0)</f>
        <v>0</v>
      </c>
      <c r="BH1586" s="187">
        <f>IF(N1586="sníž. přenesená",J1586,0)</f>
        <v>0</v>
      </c>
      <c r="BI1586" s="187">
        <f>IF(N1586="nulová",J1586,0)</f>
        <v>0</v>
      </c>
      <c r="BJ1586" s="20" t="s">
        <v>86</v>
      </c>
      <c r="BK1586" s="187">
        <f>ROUND(I1586*H1586,2)</f>
        <v>0</v>
      </c>
      <c r="BL1586" s="20" t="s">
        <v>377</v>
      </c>
      <c r="BM1586" s="186" t="s">
        <v>2064</v>
      </c>
    </row>
    <row r="1587" s="14" customFormat="1">
      <c r="A1587" s="14"/>
      <c r="B1587" s="196"/>
      <c r="C1587" s="14"/>
      <c r="D1587" s="189" t="s">
        <v>248</v>
      </c>
      <c r="E1587" s="197" t="s">
        <v>3</v>
      </c>
      <c r="F1587" s="198" t="s">
        <v>1318</v>
      </c>
      <c r="G1587" s="14"/>
      <c r="H1587" s="199">
        <v>1</v>
      </c>
      <c r="I1587" s="200"/>
      <c r="J1587" s="14"/>
      <c r="K1587" s="14"/>
      <c r="L1587" s="196"/>
      <c r="M1587" s="201"/>
      <c r="N1587" s="202"/>
      <c r="O1587" s="202"/>
      <c r="P1587" s="202"/>
      <c r="Q1587" s="202"/>
      <c r="R1587" s="202"/>
      <c r="S1587" s="202"/>
      <c r="T1587" s="203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197" t="s">
        <v>248</v>
      </c>
      <c r="AU1587" s="197" t="s">
        <v>86</v>
      </c>
      <c r="AV1587" s="14" t="s">
        <v>86</v>
      </c>
      <c r="AW1587" s="14" t="s">
        <v>33</v>
      </c>
      <c r="AX1587" s="14" t="s">
        <v>73</v>
      </c>
      <c r="AY1587" s="197" t="s">
        <v>239</v>
      </c>
    </row>
    <row r="1588" s="14" customFormat="1">
      <c r="A1588" s="14"/>
      <c r="B1588" s="196"/>
      <c r="C1588" s="14"/>
      <c r="D1588" s="189" t="s">
        <v>248</v>
      </c>
      <c r="E1588" s="197" t="s">
        <v>3</v>
      </c>
      <c r="F1588" s="198" t="s">
        <v>2065</v>
      </c>
      <c r="G1588" s="14"/>
      <c r="H1588" s="199">
        <v>2</v>
      </c>
      <c r="I1588" s="200"/>
      <c r="J1588" s="14"/>
      <c r="K1588" s="14"/>
      <c r="L1588" s="196"/>
      <c r="M1588" s="201"/>
      <c r="N1588" s="202"/>
      <c r="O1588" s="202"/>
      <c r="P1588" s="202"/>
      <c r="Q1588" s="202"/>
      <c r="R1588" s="202"/>
      <c r="S1588" s="202"/>
      <c r="T1588" s="203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197" t="s">
        <v>248</v>
      </c>
      <c r="AU1588" s="197" t="s">
        <v>86</v>
      </c>
      <c r="AV1588" s="14" t="s">
        <v>86</v>
      </c>
      <c r="AW1588" s="14" t="s">
        <v>33</v>
      </c>
      <c r="AX1588" s="14" t="s">
        <v>73</v>
      </c>
      <c r="AY1588" s="197" t="s">
        <v>239</v>
      </c>
    </row>
    <row r="1589" s="15" customFormat="1">
      <c r="A1589" s="15"/>
      <c r="B1589" s="204"/>
      <c r="C1589" s="15"/>
      <c r="D1589" s="189" t="s">
        <v>248</v>
      </c>
      <c r="E1589" s="205" t="s">
        <v>3</v>
      </c>
      <c r="F1589" s="206" t="s">
        <v>251</v>
      </c>
      <c r="G1589" s="15"/>
      <c r="H1589" s="207">
        <v>3</v>
      </c>
      <c r="I1589" s="208"/>
      <c r="J1589" s="15"/>
      <c r="K1589" s="15"/>
      <c r="L1589" s="204"/>
      <c r="M1589" s="209"/>
      <c r="N1589" s="210"/>
      <c r="O1589" s="210"/>
      <c r="P1589" s="210"/>
      <c r="Q1589" s="210"/>
      <c r="R1589" s="210"/>
      <c r="S1589" s="210"/>
      <c r="T1589" s="211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T1589" s="205" t="s">
        <v>248</v>
      </c>
      <c r="AU1589" s="205" t="s">
        <v>86</v>
      </c>
      <c r="AV1589" s="15" t="s">
        <v>246</v>
      </c>
      <c r="AW1589" s="15" t="s">
        <v>33</v>
      </c>
      <c r="AX1589" s="15" t="s">
        <v>80</v>
      </c>
      <c r="AY1589" s="205" t="s">
        <v>239</v>
      </c>
    </row>
    <row r="1590" s="2" customFormat="1">
      <c r="A1590" s="39"/>
      <c r="B1590" s="174"/>
      <c r="C1590" s="212" t="s">
        <v>2066</v>
      </c>
      <c r="D1590" s="212" t="s">
        <v>294</v>
      </c>
      <c r="E1590" s="213" t="s">
        <v>2067</v>
      </c>
      <c r="F1590" s="214" t="s">
        <v>2068</v>
      </c>
      <c r="G1590" s="215" t="s">
        <v>244</v>
      </c>
      <c r="H1590" s="216">
        <v>8.2230000000000008</v>
      </c>
      <c r="I1590" s="217"/>
      <c r="J1590" s="218">
        <f>ROUND(I1590*H1590,2)</f>
        <v>0</v>
      </c>
      <c r="K1590" s="214" t="s">
        <v>245</v>
      </c>
      <c r="L1590" s="219"/>
      <c r="M1590" s="220" t="s">
        <v>3</v>
      </c>
      <c r="N1590" s="221" t="s">
        <v>45</v>
      </c>
      <c r="O1590" s="73"/>
      <c r="P1590" s="184">
        <f>O1590*H1590</f>
        <v>0</v>
      </c>
      <c r="Q1590" s="184">
        <v>0.038289999999999998</v>
      </c>
      <c r="R1590" s="184">
        <f>Q1590*H1590</f>
        <v>0.31485867000000001</v>
      </c>
      <c r="S1590" s="184">
        <v>0</v>
      </c>
      <c r="T1590" s="185">
        <f>S1590*H1590</f>
        <v>0</v>
      </c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R1590" s="186" t="s">
        <v>542</v>
      </c>
      <c r="AT1590" s="186" t="s">
        <v>294</v>
      </c>
      <c r="AU1590" s="186" t="s">
        <v>86</v>
      </c>
      <c r="AY1590" s="20" t="s">
        <v>239</v>
      </c>
      <c r="BE1590" s="187">
        <f>IF(N1590="základní",J1590,0)</f>
        <v>0</v>
      </c>
      <c r="BF1590" s="187">
        <f>IF(N1590="snížená",J1590,0)</f>
        <v>0</v>
      </c>
      <c r="BG1590" s="187">
        <f>IF(N1590="zákl. přenesená",J1590,0)</f>
        <v>0</v>
      </c>
      <c r="BH1590" s="187">
        <f>IF(N1590="sníž. přenesená",J1590,0)</f>
        <v>0</v>
      </c>
      <c r="BI1590" s="187">
        <f>IF(N1590="nulová",J1590,0)</f>
        <v>0</v>
      </c>
      <c r="BJ1590" s="20" t="s">
        <v>86</v>
      </c>
      <c r="BK1590" s="187">
        <f>ROUND(I1590*H1590,2)</f>
        <v>0</v>
      </c>
      <c r="BL1590" s="20" t="s">
        <v>377</v>
      </c>
      <c r="BM1590" s="186" t="s">
        <v>2069</v>
      </c>
    </row>
    <row r="1591" s="14" customFormat="1">
      <c r="A1591" s="14"/>
      <c r="B1591" s="196"/>
      <c r="C1591" s="14"/>
      <c r="D1591" s="189" t="s">
        <v>248</v>
      </c>
      <c r="E1591" s="197" t="s">
        <v>3</v>
      </c>
      <c r="F1591" s="198" t="s">
        <v>2070</v>
      </c>
      <c r="G1591" s="14"/>
      <c r="H1591" s="199">
        <v>3.0630000000000002</v>
      </c>
      <c r="I1591" s="200"/>
      <c r="J1591" s="14"/>
      <c r="K1591" s="14"/>
      <c r="L1591" s="196"/>
      <c r="M1591" s="201"/>
      <c r="N1591" s="202"/>
      <c r="O1591" s="202"/>
      <c r="P1591" s="202"/>
      <c r="Q1591" s="202"/>
      <c r="R1591" s="202"/>
      <c r="S1591" s="202"/>
      <c r="T1591" s="203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197" t="s">
        <v>248</v>
      </c>
      <c r="AU1591" s="197" t="s">
        <v>86</v>
      </c>
      <c r="AV1591" s="14" t="s">
        <v>86</v>
      </c>
      <c r="AW1591" s="14" t="s">
        <v>33</v>
      </c>
      <c r="AX1591" s="14" t="s">
        <v>73</v>
      </c>
      <c r="AY1591" s="197" t="s">
        <v>239</v>
      </c>
    </row>
    <row r="1592" s="14" customFormat="1">
      <c r="A1592" s="14"/>
      <c r="B1592" s="196"/>
      <c r="C1592" s="14"/>
      <c r="D1592" s="189" t="s">
        <v>248</v>
      </c>
      <c r="E1592" s="197" t="s">
        <v>3</v>
      </c>
      <c r="F1592" s="198" t="s">
        <v>2071</v>
      </c>
      <c r="G1592" s="14"/>
      <c r="H1592" s="199">
        <v>5.1600000000000001</v>
      </c>
      <c r="I1592" s="200"/>
      <c r="J1592" s="14"/>
      <c r="K1592" s="14"/>
      <c r="L1592" s="196"/>
      <c r="M1592" s="201"/>
      <c r="N1592" s="202"/>
      <c r="O1592" s="202"/>
      <c r="P1592" s="202"/>
      <c r="Q1592" s="202"/>
      <c r="R1592" s="202"/>
      <c r="S1592" s="202"/>
      <c r="T1592" s="203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197" t="s">
        <v>248</v>
      </c>
      <c r="AU1592" s="197" t="s">
        <v>86</v>
      </c>
      <c r="AV1592" s="14" t="s">
        <v>86</v>
      </c>
      <c r="AW1592" s="14" t="s">
        <v>33</v>
      </c>
      <c r="AX1592" s="14" t="s">
        <v>73</v>
      </c>
      <c r="AY1592" s="197" t="s">
        <v>239</v>
      </c>
    </row>
    <row r="1593" s="15" customFormat="1">
      <c r="A1593" s="15"/>
      <c r="B1593" s="204"/>
      <c r="C1593" s="15"/>
      <c r="D1593" s="189" t="s">
        <v>248</v>
      </c>
      <c r="E1593" s="205" t="s">
        <v>3</v>
      </c>
      <c r="F1593" s="206" t="s">
        <v>251</v>
      </c>
      <c r="G1593" s="15"/>
      <c r="H1593" s="207">
        <v>8.2230000000000008</v>
      </c>
      <c r="I1593" s="208"/>
      <c r="J1593" s="15"/>
      <c r="K1593" s="15"/>
      <c r="L1593" s="204"/>
      <c r="M1593" s="209"/>
      <c r="N1593" s="210"/>
      <c r="O1593" s="210"/>
      <c r="P1593" s="210"/>
      <c r="Q1593" s="210"/>
      <c r="R1593" s="210"/>
      <c r="S1593" s="210"/>
      <c r="T1593" s="211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T1593" s="205" t="s">
        <v>248</v>
      </c>
      <c r="AU1593" s="205" t="s">
        <v>86</v>
      </c>
      <c r="AV1593" s="15" t="s">
        <v>246</v>
      </c>
      <c r="AW1593" s="15" t="s">
        <v>33</v>
      </c>
      <c r="AX1593" s="15" t="s">
        <v>80</v>
      </c>
      <c r="AY1593" s="205" t="s">
        <v>239</v>
      </c>
    </row>
    <row r="1594" s="2" customFormat="1">
      <c r="A1594" s="39"/>
      <c r="B1594" s="174"/>
      <c r="C1594" s="175" t="s">
        <v>2072</v>
      </c>
      <c r="D1594" s="175" t="s">
        <v>241</v>
      </c>
      <c r="E1594" s="176" t="s">
        <v>2073</v>
      </c>
      <c r="F1594" s="177" t="s">
        <v>2074</v>
      </c>
      <c r="G1594" s="178" t="s">
        <v>385</v>
      </c>
      <c r="H1594" s="179">
        <v>2</v>
      </c>
      <c r="I1594" s="180"/>
      <c r="J1594" s="181">
        <f>ROUND(I1594*H1594,2)</f>
        <v>0</v>
      </c>
      <c r="K1594" s="177" t="s">
        <v>245</v>
      </c>
      <c r="L1594" s="40"/>
      <c r="M1594" s="182" t="s">
        <v>3</v>
      </c>
      <c r="N1594" s="183" t="s">
        <v>45</v>
      </c>
      <c r="O1594" s="73"/>
      <c r="P1594" s="184">
        <f>O1594*H1594</f>
        <v>0</v>
      </c>
      <c r="Q1594" s="184">
        <v>0</v>
      </c>
      <c r="R1594" s="184">
        <f>Q1594*H1594</f>
        <v>0</v>
      </c>
      <c r="S1594" s="184">
        <v>0</v>
      </c>
      <c r="T1594" s="185">
        <f>S1594*H1594</f>
        <v>0</v>
      </c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R1594" s="186" t="s">
        <v>377</v>
      </c>
      <c r="AT1594" s="186" t="s">
        <v>241</v>
      </c>
      <c r="AU1594" s="186" t="s">
        <v>86</v>
      </c>
      <c r="AY1594" s="20" t="s">
        <v>239</v>
      </c>
      <c r="BE1594" s="187">
        <f>IF(N1594="základní",J1594,0)</f>
        <v>0</v>
      </c>
      <c r="BF1594" s="187">
        <f>IF(N1594="snížená",J1594,0)</f>
        <v>0</v>
      </c>
      <c r="BG1594" s="187">
        <f>IF(N1594="zákl. přenesená",J1594,0)</f>
        <v>0</v>
      </c>
      <c r="BH1594" s="187">
        <f>IF(N1594="sníž. přenesená",J1594,0)</f>
        <v>0</v>
      </c>
      <c r="BI1594" s="187">
        <f>IF(N1594="nulová",J1594,0)</f>
        <v>0</v>
      </c>
      <c r="BJ1594" s="20" t="s">
        <v>86</v>
      </c>
      <c r="BK1594" s="187">
        <f>ROUND(I1594*H1594,2)</f>
        <v>0</v>
      </c>
      <c r="BL1594" s="20" t="s">
        <v>377</v>
      </c>
      <c r="BM1594" s="186" t="s">
        <v>2075</v>
      </c>
    </row>
    <row r="1595" s="14" customFormat="1">
      <c r="A1595" s="14"/>
      <c r="B1595" s="196"/>
      <c r="C1595" s="14"/>
      <c r="D1595" s="189" t="s">
        <v>248</v>
      </c>
      <c r="E1595" s="197" t="s">
        <v>3</v>
      </c>
      <c r="F1595" s="198" t="s">
        <v>2076</v>
      </c>
      <c r="G1595" s="14"/>
      <c r="H1595" s="199">
        <v>2</v>
      </c>
      <c r="I1595" s="200"/>
      <c r="J1595" s="14"/>
      <c r="K1595" s="14"/>
      <c r="L1595" s="196"/>
      <c r="M1595" s="201"/>
      <c r="N1595" s="202"/>
      <c r="O1595" s="202"/>
      <c r="P1595" s="202"/>
      <c r="Q1595" s="202"/>
      <c r="R1595" s="202"/>
      <c r="S1595" s="202"/>
      <c r="T1595" s="203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197" t="s">
        <v>248</v>
      </c>
      <c r="AU1595" s="197" t="s">
        <v>86</v>
      </c>
      <c r="AV1595" s="14" t="s">
        <v>86</v>
      </c>
      <c r="AW1595" s="14" t="s">
        <v>33</v>
      </c>
      <c r="AX1595" s="14" t="s">
        <v>73</v>
      </c>
      <c r="AY1595" s="197" t="s">
        <v>239</v>
      </c>
    </row>
    <row r="1596" s="15" customFormat="1">
      <c r="A1596" s="15"/>
      <c r="B1596" s="204"/>
      <c r="C1596" s="15"/>
      <c r="D1596" s="189" t="s">
        <v>248</v>
      </c>
      <c r="E1596" s="205" t="s">
        <v>3</v>
      </c>
      <c r="F1596" s="206" t="s">
        <v>251</v>
      </c>
      <c r="G1596" s="15"/>
      <c r="H1596" s="207">
        <v>2</v>
      </c>
      <c r="I1596" s="208"/>
      <c r="J1596" s="15"/>
      <c r="K1596" s="15"/>
      <c r="L1596" s="204"/>
      <c r="M1596" s="209"/>
      <c r="N1596" s="210"/>
      <c r="O1596" s="210"/>
      <c r="P1596" s="210"/>
      <c r="Q1596" s="210"/>
      <c r="R1596" s="210"/>
      <c r="S1596" s="210"/>
      <c r="T1596" s="211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T1596" s="205" t="s">
        <v>248</v>
      </c>
      <c r="AU1596" s="205" t="s">
        <v>86</v>
      </c>
      <c r="AV1596" s="15" t="s">
        <v>246</v>
      </c>
      <c r="AW1596" s="15" t="s">
        <v>33</v>
      </c>
      <c r="AX1596" s="15" t="s">
        <v>80</v>
      </c>
      <c r="AY1596" s="205" t="s">
        <v>239</v>
      </c>
    </row>
    <row r="1597" s="2" customFormat="1">
      <c r="A1597" s="39"/>
      <c r="B1597" s="174"/>
      <c r="C1597" s="212" t="s">
        <v>2077</v>
      </c>
      <c r="D1597" s="212" t="s">
        <v>294</v>
      </c>
      <c r="E1597" s="213" t="s">
        <v>2078</v>
      </c>
      <c r="F1597" s="214" t="s">
        <v>2079</v>
      </c>
      <c r="G1597" s="215" t="s">
        <v>244</v>
      </c>
      <c r="H1597" s="216">
        <v>7.7519999999999998</v>
      </c>
      <c r="I1597" s="217"/>
      <c r="J1597" s="218">
        <f>ROUND(I1597*H1597,2)</f>
        <v>0</v>
      </c>
      <c r="K1597" s="214" t="s">
        <v>245</v>
      </c>
      <c r="L1597" s="219"/>
      <c r="M1597" s="220" t="s">
        <v>3</v>
      </c>
      <c r="N1597" s="221" t="s">
        <v>45</v>
      </c>
      <c r="O1597" s="73"/>
      <c r="P1597" s="184">
        <f>O1597*H1597</f>
        <v>0</v>
      </c>
      <c r="Q1597" s="184">
        <v>0.03227</v>
      </c>
      <c r="R1597" s="184">
        <f>Q1597*H1597</f>
        <v>0.25015704</v>
      </c>
      <c r="S1597" s="184">
        <v>0</v>
      </c>
      <c r="T1597" s="185">
        <f>S1597*H1597</f>
        <v>0</v>
      </c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R1597" s="186" t="s">
        <v>542</v>
      </c>
      <c r="AT1597" s="186" t="s">
        <v>294</v>
      </c>
      <c r="AU1597" s="186" t="s">
        <v>86</v>
      </c>
      <c r="AY1597" s="20" t="s">
        <v>239</v>
      </c>
      <c r="BE1597" s="187">
        <f>IF(N1597="základní",J1597,0)</f>
        <v>0</v>
      </c>
      <c r="BF1597" s="187">
        <f>IF(N1597="snížená",J1597,0)</f>
        <v>0</v>
      </c>
      <c r="BG1597" s="187">
        <f>IF(N1597="zákl. přenesená",J1597,0)</f>
        <v>0</v>
      </c>
      <c r="BH1597" s="187">
        <f>IF(N1597="sníž. přenesená",J1597,0)</f>
        <v>0</v>
      </c>
      <c r="BI1597" s="187">
        <f>IF(N1597="nulová",J1597,0)</f>
        <v>0</v>
      </c>
      <c r="BJ1597" s="20" t="s">
        <v>86</v>
      </c>
      <c r="BK1597" s="187">
        <f>ROUND(I1597*H1597,2)</f>
        <v>0</v>
      </c>
      <c r="BL1597" s="20" t="s">
        <v>377</v>
      </c>
      <c r="BM1597" s="186" t="s">
        <v>2080</v>
      </c>
    </row>
    <row r="1598" s="14" customFormat="1">
      <c r="A1598" s="14"/>
      <c r="B1598" s="196"/>
      <c r="C1598" s="14"/>
      <c r="D1598" s="189" t="s">
        <v>248</v>
      </c>
      <c r="E1598" s="197" t="s">
        <v>3</v>
      </c>
      <c r="F1598" s="198" t="s">
        <v>2081</v>
      </c>
      <c r="G1598" s="14"/>
      <c r="H1598" s="199">
        <v>7.7519999999999998</v>
      </c>
      <c r="I1598" s="200"/>
      <c r="J1598" s="14"/>
      <c r="K1598" s="14"/>
      <c r="L1598" s="196"/>
      <c r="M1598" s="201"/>
      <c r="N1598" s="202"/>
      <c r="O1598" s="202"/>
      <c r="P1598" s="202"/>
      <c r="Q1598" s="202"/>
      <c r="R1598" s="202"/>
      <c r="S1598" s="202"/>
      <c r="T1598" s="203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197" t="s">
        <v>248</v>
      </c>
      <c r="AU1598" s="197" t="s">
        <v>86</v>
      </c>
      <c r="AV1598" s="14" t="s">
        <v>86</v>
      </c>
      <c r="AW1598" s="14" t="s">
        <v>33</v>
      </c>
      <c r="AX1598" s="14" t="s">
        <v>73</v>
      </c>
      <c r="AY1598" s="197" t="s">
        <v>239</v>
      </c>
    </row>
    <row r="1599" s="15" customFormat="1">
      <c r="A1599" s="15"/>
      <c r="B1599" s="204"/>
      <c r="C1599" s="15"/>
      <c r="D1599" s="189" t="s">
        <v>248</v>
      </c>
      <c r="E1599" s="205" t="s">
        <v>3</v>
      </c>
      <c r="F1599" s="206" t="s">
        <v>251</v>
      </c>
      <c r="G1599" s="15"/>
      <c r="H1599" s="207">
        <v>7.7519999999999998</v>
      </c>
      <c r="I1599" s="208"/>
      <c r="J1599" s="15"/>
      <c r="K1599" s="15"/>
      <c r="L1599" s="204"/>
      <c r="M1599" s="209"/>
      <c r="N1599" s="210"/>
      <c r="O1599" s="210"/>
      <c r="P1599" s="210"/>
      <c r="Q1599" s="210"/>
      <c r="R1599" s="210"/>
      <c r="S1599" s="210"/>
      <c r="T1599" s="211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T1599" s="205" t="s">
        <v>248</v>
      </c>
      <c r="AU1599" s="205" t="s">
        <v>86</v>
      </c>
      <c r="AV1599" s="15" t="s">
        <v>246</v>
      </c>
      <c r="AW1599" s="15" t="s">
        <v>33</v>
      </c>
      <c r="AX1599" s="15" t="s">
        <v>80</v>
      </c>
      <c r="AY1599" s="205" t="s">
        <v>239</v>
      </c>
    </row>
    <row r="1600" s="2" customFormat="1">
      <c r="A1600" s="39"/>
      <c r="B1600" s="174"/>
      <c r="C1600" s="175" t="s">
        <v>2082</v>
      </c>
      <c r="D1600" s="175" t="s">
        <v>241</v>
      </c>
      <c r="E1600" s="176" t="s">
        <v>2083</v>
      </c>
      <c r="F1600" s="177" t="s">
        <v>2084</v>
      </c>
      <c r="G1600" s="178" t="s">
        <v>385</v>
      </c>
      <c r="H1600" s="179">
        <v>90</v>
      </c>
      <c r="I1600" s="180"/>
      <c r="J1600" s="181">
        <f>ROUND(I1600*H1600,2)</f>
        <v>0</v>
      </c>
      <c r="K1600" s="177" t="s">
        <v>245</v>
      </c>
      <c r="L1600" s="40"/>
      <c r="M1600" s="182" t="s">
        <v>3</v>
      </c>
      <c r="N1600" s="183" t="s">
        <v>45</v>
      </c>
      <c r="O1600" s="73"/>
      <c r="P1600" s="184">
        <f>O1600*H1600</f>
        <v>0</v>
      </c>
      <c r="Q1600" s="184">
        <v>0</v>
      </c>
      <c r="R1600" s="184">
        <f>Q1600*H1600</f>
        <v>0</v>
      </c>
      <c r="S1600" s="184">
        <v>0</v>
      </c>
      <c r="T1600" s="185">
        <f>S1600*H1600</f>
        <v>0</v>
      </c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R1600" s="186" t="s">
        <v>377</v>
      </c>
      <c r="AT1600" s="186" t="s">
        <v>241</v>
      </c>
      <c r="AU1600" s="186" t="s">
        <v>86</v>
      </c>
      <c r="AY1600" s="20" t="s">
        <v>239</v>
      </c>
      <c r="BE1600" s="187">
        <f>IF(N1600="základní",J1600,0)</f>
        <v>0</v>
      </c>
      <c r="BF1600" s="187">
        <f>IF(N1600="snížená",J1600,0)</f>
        <v>0</v>
      </c>
      <c r="BG1600" s="187">
        <f>IF(N1600="zákl. přenesená",J1600,0)</f>
        <v>0</v>
      </c>
      <c r="BH1600" s="187">
        <f>IF(N1600="sníž. přenesená",J1600,0)</f>
        <v>0</v>
      </c>
      <c r="BI1600" s="187">
        <f>IF(N1600="nulová",J1600,0)</f>
        <v>0</v>
      </c>
      <c r="BJ1600" s="20" t="s">
        <v>86</v>
      </c>
      <c r="BK1600" s="187">
        <f>ROUND(I1600*H1600,2)</f>
        <v>0</v>
      </c>
      <c r="BL1600" s="20" t="s">
        <v>377</v>
      </c>
      <c r="BM1600" s="186" t="s">
        <v>2085</v>
      </c>
    </row>
    <row r="1601" s="13" customFormat="1">
      <c r="A1601" s="13"/>
      <c r="B1601" s="188"/>
      <c r="C1601" s="13"/>
      <c r="D1601" s="189" t="s">
        <v>248</v>
      </c>
      <c r="E1601" s="190" t="s">
        <v>3</v>
      </c>
      <c r="F1601" s="191" t="s">
        <v>2086</v>
      </c>
      <c r="G1601" s="13"/>
      <c r="H1601" s="190" t="s">
        <v>3</v>
      </c>
      <c r="I1601" s="192"/>
      <c r="J1601" s="13"/>
      <c r="K1601" s="13"/>
      <c r="L1601" s="188"/>
      <c r="M1601" s="193"/>
      <c r="N1601" s="194"/>
      <c r="O1601" s="194"/>
      <c r="P1601" s="194"/>
      <c r="Q1601" s="194"/>
      <c r="R1601" s="194"/>
      <c r="S1601" s="194"/>
      <c r="T1601" s="195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190" t="s">
        <v>248</v>
      </c>
      <c r="AU1601" s="190" t="s">
        <v>86</v>
      </c>
      <c r="AV1601" s="13" t="s">
        <v>80</v>
      </c>
      <c r="AW1601" s="13" t="s">
        <v>33</v>
      </c>
      <c r="AX1601" s="13" t="s">
        <v>73</v>
      </c>
      <c r="AY1601" s="190" t="s">
        <v>239</v>
      </c>
    </row>
    <row r="1602" s="14" customFormat="1">
      <c r="A1602" s="14"/>
      <c r="B1602" s="196"/>
      <c r="C1602" s="14"/>
      <c r="D1602" s="189" t="s">
        <v>248</v>
      </c>
      <c r="E1602" s="197" t="s">
        <v>3</v>
      </c>
      <c r="F1602" s="198" t="s">
        <v>441</v>
      </c>
      <c r="G1602" s="14"/>
      <c r="H1602" s="199">
        <v>30</v>
      </c>
      <c r="I1602" s="200"/>
      <c r="J1602" s="14"/>
      <c r="K1602" s="14"/>
      <c r="L1602" s="196"/>
      <c r="M1602" s="201"/>
      <c r="N1602" s="202"/>
      <c r="O1602" s="202"/>
      <c r="P1602" s="202"/>
      <c r="Q1602" s="202"/>
      <c r="R1602" s="202"/>
      <c r="S1602" s="202"/>
      <c r="T1602" s="203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197" t="s">
        <v>248</v>
      </c>
      <c r="AU1602" s="197" t="s">
        <v>86</v>
      </c>
      <c r="AV1602" s="14" t="s">
        <v>86</v>
      </c>
      <c r="AW1602" s="14" t="s">
        <v>33</v>
      </c>
      <c r="AX1602" s="14" t="s">
        <v>73</v>
      </c>
      <c r="AY1602" s="197" t="s">
        <v>239</v>
      </c>
    </row>
    <row r="1603" s="14" customFormat="1">
      <c r="A1603" s="14"/>
      <c r="B1603" s="196"/>
      <c r="C1603" s="14"/>
      <c r="D1603" s="189" t="s">
        <v>248</v>
      </c>
      <c r="E1603" s="197" t="s">
        <v>3</v>
      </c>
      <c r="F1603" s="198" t="s">
        <v>397</v>
      </c>
      <c r="G1603" s="14"/>
      <c r="H1603" s="199">
        <v>20</v>
      </c>
      <c r="I1603" s="200"/>
      <c r="J1603" s="14"/>
      <c r="K1603" s="14"/>
      <c r="L1603" s="196"/>
      <c r="M1603" s="201"/>
      <c r="N1603" s="202"/>
      <c r="O1603" s="202"/>
      <c r="P1603" s="202"/>
      <c r="Q1603" s="202"/>
      <c r="R1603" s="202"/>
      <c r="S1603" s="202"/>
      <c r="T1603" s="203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197" t="s">
        <v>248</v>
      </c>
      <c r="AU1603" s="197" t="s">
        <v>86</v>
      </c>
      <c r="AV1603" s="14" t="s">
        <v>86</v>
      </c>
      <c r="AW1603" s="14" t="s">
        <v>33</v>
      </c>
      <c r="AX1603" s="14" t="s">
        <v>73</v>
      </c>
      <c r="AY1603" s="197" t="s">
        <v>239</v>
      </c>
    </row>
    <row r="1604" s="14" customFormat="1">
      <c r="A1604" s="14"/>
      <c r="B1604" s="196"/>
      <c r="C1604" s="14"/>
      <c r="D1604" s="189" t="s">
        <v>248</v>
      </c>
      <c r="E1604" s="197" t="s">
        <v>3</v>
      </c>
      <c r="F1604" s="198" t="s">
        <v>1061</v>
      </c>
      <c r="G1604" s="14"/>
      <c r="H1604" s="199">
        <v>40</v>
      </c>
      <c r="I1604" s="200"/>
      <c r="J1604" s="14"/>
      <c r="K1604" s="14"/>
      <c r="L1604" s="196"/>
      <c r="M1604" s="201"/>
      <c r="N1604" s="202"/>
      <c r="O1604" s="202"/>
      <c r="P1604" s="202"/>
      <c r="Q1604" s="202"/>
      <c r="R1604" s="202"/>
      <c r="S1604" s="202"/>
      <c r="T1604" s="203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197" t="s">
        <v>248</v>
      </c>
      <c r="AU1604" s="197" t="s">
        <v>86</v>
      </c>
      <c r="AV1604" s="14" t="s">
        <v>86</v>
      </c>
      <c r="AW1604" s="14" t="s">
        <v>33</v>
      </c>
      <c r="AX1604" s="14" t="s">
        <v>73</v>
      </c>
      <c r="AY1604" s="197" t="s">
        <v>239</v>
      </c>
    </row>
    <row r="1605" s="15" customFormat="1">
      <c r="A1605" s="15"/>
      <c r="B1605" s="204"/>
      <c r="C1605" s="15"/>
      <c r="D1605" s="189" t="s">
        <v>248</v>
      </c>
      <c r="E1605" s="205" t="s">
        <v>3</v>
      </c>
      <c r="F1605" s="206" t="s">
        <v>251</v>
      </c>
      <c r="G1605" s="15"/>
      <c r="H1605" s="207">
        <v>90</v>
      </c>
      <c r="I1605" s="208"/>
      <c r="J1605" s="15"/>
      <c r="K1605" s="15"/>
      <c r="L1605" s="204"/>
      <c r="M1605" s="209"/>
      <c r="N1605" s="210"/>
      <c r="O1605" s="210"/>
      <c r="P1605" s="210"/>
      <c r="Q1605" s="210"/>
      <c r="R1605" s="210"/>
      <c r="S1605" s="210"/>
      <c r="T1605" s="211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T1605" s="205" t="s">
        <v>248</v>
      </c>
      <c r="AU1605" s="205" t="s">
        <v>86</v>
      </c>
      <c r="AV1605" s="15" t="s">
        <v>246</v>
      </c>
      <c r="AW1605" s="15" t="s">
        <v>33</v>
      </c>
      <c r="AX1605" s="15" t="s">
        <v>80</v>
      </c>
      <c r="AY1605" s="205" t="s">
        <v>239</v>
      </c>
    </row>
    <row r="1606" s="2" customFormat="1" ht="16.5" customHeight="1">
      <c r="A1606" s="39"/>
      <c r="B1606" s="174"/>
      <c r="C1606" s="212" t="s">
        <v>2087</v>
      </c>
      <c r="D1606" s="212" t="s">
        <v>294</v>
      </c>
      <c r="E1606" s="213" t="s">
        <v>2088</v>
      </c>
      <c r="F1606" s="214" t="s">
        <v>2089</v>
      </c>
      <c r="G1606" s="215" t="s">
        <v>385</v>
      </c>
      <c r="H1606" s="216">
        <v>30</v>
      </c>
      <c r="I1606" s="217"/>
      <c r="J1606" s="218">
        <f>ROUND(I1606*H1606,2)</f>
        <v>0</v>
      </c>
      <c r="K1606" s="214" t="s">
        <v>460</v>
      </c>
      <c r="L1606" s="219"/>
      <c r="M1606" s="220" t="s">
        <v>3</v>
      </c>
      <c r="N1606" s="221" t="s">
        <v>45</v>
      </c>
      <c r="O1606" s="73"/>
      <c r="P1606" s="184">
        <f>O1606*H1606</f>
        <v>0</v>
      </c>
      <c r="Q1606" s="184">
        <v>0.0020600000000000002</v>
      </c>
      <c r="R1606" s="184">
        <f>Q1606*H1606</f>
        <v>0.061800000000000008</v>
      </c>
      <c r="S1606" s="184">
        <v>0</v>
      </c>
      <c r="T1606" s="185">
        <f>S1606*H1606</f>
        <v>0</v>
      </c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R1606" s="186" t="s">
        <v>542</v>
      </c>
      <c r="AT1606" s="186" t="s">
        <v>294</v>
      </c>
      <c r="AU1606" s="186" t="s">
        <v>86</v>
      </c>
      <c r="AY1606" s="20" t="s">
        <v>239</v>
      </c>
      <c r="BE1606" s="187">
        <f>IF(N1606="základní",J1606,0)</f>
        <v>0</v>
      </c>
      <c r="BF1606" s="187">
        <f>IF(N1606="snížená",J1606,0)</f>
        <v>0</v>
      </c>
      <c r="BG1606" s="187">
        <f>IF(N1606="zákl. přenesená",J1606,0)</f>
        <v>0</v>
      </c>
      <c r="BH1606" s="187">
        <f>IF(N1606="sníž. přenesená",J1606,0)</f>
        <v>0</v>
      </c>
      <c r="BI1606" s="187">
        <f>IF(N1606="nulová",J1606,0)</f>
        <v>0</v>
      </c>
      <c r="BJ1606" s="20" t="s">
        <v>86</v>
      </c>
      <c r="BK1606" s="187">
        <f>ROUND(I1606*H1606,2)</f>
        <v>0</v>
      </c>
      <c r="BL1606" s="20" t="s">
        <v>377</v>
      </c>
      <c r="BM1606" s="186" t="s">
        <v>2090</v>
      </c>
    </row>
    <row r="1607" s="2" customFormat="1" ht="16.5" customHeight="1">
      <c r="A1607" s="39"/>
      <c r="B1607" s="174"/>
      <c r="C1607" s="212" t="s">
        <v>2091</v>
      </c>
      <c r="D1607" s="212" t="s">
        <v>294</v>
      </c>
      <c r="E1607" s="213" t="s">
        <v>2092</v>
      </c>
      <c r="F1607" s="214" t="s">
        <v>2093</v>
      </c>
      <c r="G1607" s="215" t="s">
        <v>385</v>
      </c>
      <c r="H1607" s="216">
        <v>20</v>
      </c>
      <c r="I1607" s="217"/>
      <c r="J1607" s="218">
        <f>ROUND(I1607*H1607,2)</f>
        <v>0</v>
      </c>
      <c r="K1607" s="214" t="s">
        <v>460</v>
      </c>
      <c r="L1607" s="219"/>
      <c r="M1607" s="220" t="s">
        <v>3</v>
      </c>
      <c r="N1607" s="221" t="s">
        <v>45</v>
      </c>
      <c r="O1607" s="73"/>
      <c r="P1607" s="184">
        <f>O1607*H1607</f>
        <v>0</v>
      </c>
      <c r="Q1607" s="184">
        <v>0.0020600000000000002</v>
      </c>
      <c r="R1607" s="184">
        <f>Q1607*H1607</f>
        <v>0.041200000000000001</v>
      </c>
      <c r="S1607" s="184">
        <v>0</v>
      </c>
      <c r="T1607" s="185">
        <f>S1607*H1607</f>
        <v>0</v>
      </c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R1607" s="186" t="s">
        <v>542</v>
      </c>
      <c r="AT1607" s="186" t="s">
        <v>294</v>
      </c>
      <c r="AU1607" s="186" t="s">
        <v>86</v>
      </c>
      <c r="AY1607" s="20" t="s">
        <v>239</v>
      </c>
      <c r="BE1607" s="187">
        <f>IF(N1607="základní",J1607,0)</f>
        <v>0</v>
      </c>
      <c r="BF1607" s="187">
        <f>IF(N1607="snížená",J1607,0)</f>
        <v>0</v>
      </c>
      <c r="BG1607" s="187">
        <f>IF(N1607="zákl. přenesená",J1607,0)</f>
        <v>0</v>
      </c>
      <c r="BH1607" s="187">
        <f>IF(N1607="sníž. přenesená",J1607,0)</f>
        <v>0</v>
      </c>
      <c r="BI1607" s="187">
        <f>IF(N1607="nulová",J1607,0)</f>
        <v>0</v>
      </c>
      <c r="BJ1607" s="20" t="s">
        <v>86</v>
      </c>
      <c r="BK1607" s="187">
        <f>ROUND(I1607*H1607,2)</f>
        <v>0</v>
      </c>
      <c r="BL1607" s="20" t="s">
        <v>377</v>
      </c>
      <c r="BM1607" s="186" t="s">
        <v>2094</v>
      </c>
    </row>
    <row r="1608" s="2" customFormat="1" ht="16.5" customHeight="1">
      <c r="A1608" s="39"/>
      <c r="B1608" s="174"/>
      <c r="C1608" s="212" t="s">
        <v>2095</v>
      </c>
      <c r="D1608" s="212" t="s">
        <v>294</v>
      </c>
      <c r="E1608" s="213" t="s">
        <v>2096</v>
      </c>
      <c r="F1608" s="214" t="s">
        <v>2097</v>
      </c>
      <c r="G1608" s="215" t="s">
        <v>385</v>
      </c>
      <c r="H1608" s="216">
        <v>40</v>
      </c>
      <c r="I1608" s="217"/>
      <c r="J1608" s="218">
        <f>ROUND(I1608*H1608,2)</f>
        <v>0</v>
      </c>
      <c r="K1608" s="214" t="s">
        <v>460</v>
      </c>
      <c r="L1608" s="219"/>
      <c r="M1608" s="220" t="s">
        <v>3</v>
      </c>
      <c r="N1608" s="221" t="s">
        <v>45</v>
      </c>
      <c r="O1608" s="73"/>
      <c r="P1608" s="184">
        <f>O1608*H1608</f>
        <v>0</v>
      </c>
      <c r="Q1608" s="184">
        <v>0.0020600000000000002</v>
      </c>
      <c r="R1608" s="184">
        <f>Q1608*H1608</f>
        <v>0.082400000000000001</v>
      </c>
      <c r="S1608" s="184">
        <v>0</v>
      </c>
      <c r="T1608" s="185">
        <f>S1608*H1608</f>
        <v>0</v>
      </c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R1608" s="186" t="s">
        <v>542</v>
      </c>
      <c r="AT1608" s="186" t="s">
        <v>294</v>
      </c>
      <c r="AU1608" s="186" t="s">
        <v>86</v>
      </c>
      <c r="AY1608" s="20" t="s">
        <v>239</v>
      </c>
      <c r="BE1608" s="187">
        <f>IF(N1608="základní",J1608,0)</f>
        <v>0</v>
      </c>
      <c r="BF1608" s="187">
        <f>IF(N1608="snížená",J1608,0)</f>
        <v>0</v>
      </c>
      <c r="BG1608" s="187">
        <f>IF(N1608="zákl. přenesená",J1608,0)</f>
        <v>0</v>
      </c>
      <c r="BH1608" s="187">
        <f>IF(N1608="sníž. přenesená",J1608,0)</f>
        <v>0</v>
      </c>
      <c r="BI1608" s="187">
        <f>IF(N1608="nulová",J1608,0)</f>
        <v>0</v>
      </c>
      <c r="BJ1608" s="20" t="s">
        <v>86</v>
      </c>
      <c r="BK1608" s="187">
        <f>ROUND(I1608*H1608,2)</f>
        <v>0</v>
      </c>
      <c r="BL1608" s="20" t="s">
        <v>377</v>
      </c>
      <c r="BM1608" s="186" t="s">
        <v>2098</v>
      </c>
    </row>
    <row r="1609" s="2" customFormat="1" ht="33" customHeight="1">
      <c r="A1609" s="39"/>
      <c r="B1609" s="174"/>
      <c r="C1609" s="175" t="s">
        <v>2099</v>
      </c>
      <c r="D1609" s="175" t="s">
        <v>241</v>
      </c>
      <c r="E1609" s="176" t="s">
        <v>2100</v>
      </c>
      <c r="F1609" s="177" t="s">
        <v>2101</v>
      </c>
      <c r="G1609" s="178" t="s">
        <v>385</v>
      </c>
      <c r="H1609" s="179">
        <v>1</v>
      </c>
      <c r="I1609" s="180"/>
      <c r="J1609" s="181">
        <f>ROUND(I1609*H1609,2)</f>
        <v>0</v>
      </c>
      <c r="K1609" s="177" t="s">
        <v>245</v>
      </c>
      <c r="L1609" s="40"/>
      <c r="M1609" s="182" t="s">
        <v>3</v>
      </c>
      <c r="N1609" s="183" t="s">
        <v>45</v>
      </c>
      <c r="O1609" s="73"/>
      <c r="P1609" s="184">
        <f>O1609*H1609</f>
        <v>0</v>
      </c>
      <c r="Q1609" s="184">
        <v>0</v>
      </c>
      <c r="R1609" s="184">
        <f>Q1609*H1609</f>
        <v>0</v>
      </c>
      <c r="S1609" s="184">
        <v>0</v>
      </c>
      <c r="T1609" s="185">
        <f>S1609*H1609</f>
        <v>0</v>
      </c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R1609" s="186" t="s">
        <v>377</v>
      </c>
      <c r="AT1609" s="186" t="s">
        <v>241</v>
      </c>
      <c r="AU1609" s="186" t="s">
        <v>86</v>
      </c>
      <c r="AY1609" s="20" t="s">
        <v>239</v>
      </c>
      <c r="BE1609" s="187">
        <f>IF(N1609="základní",J1609,0)</f>
        <v>0</v>
      </c>
      <c r="BF1609" s="187">
        <f>IF(N1609="snížená",J1609,0)</f>
        <v>0</v>
      </c>
      <c r="BG1609" s="187">
        <f>IF(N1609="zákl. přenesená",J1609,0)</f>
        <v>0</v>
      </c>
      <c r="BH1609" s="187">
        <f>IF(N1609="sníž. přenesená",J1609,0)</f>
        <v>0</v>
      </c>
      <c r="BI1609" s="187">
        <f>IF(N1609="nulová",J1609,0)</f>
        <v>0</v>
      </c>
      <c r="BJ1609" s="20" t="s">
        <v>86</v>
      </c>
      <c r="BK1609" s="187">
        <f>ROUND(I1609*H1609,2)</f>
        <v>0</v>
      </c>
      <c r="BL1609" s="20" t="s">
        <v>377</v>
      </c>
      <c r="BM1609" s="186" t="s">
        <v>2102</v>
      </c>
    </row>
    <row r="1610" s="14" customFormat="1">
      <c r="A1610" s="14"/>
      <c r="B1610" s="196"/>
      <c r="C1610" s="14"/>
      <c r="D1610" s="189" t="s">
        <v>248</v>
      </c>
      <c r="E1610" s="197" t="s">
        <v>3</v>
      </c>
      <c r="F1610" s="198" t="s">
        <v>2103</v>
      </c>
      <c r="G1610" s="14"/>
      <c r="H1610" s="199">
        <v>1</v>
      </c>
      <c r="I1610" s="200"/>
      <c r="J1610" s="14"/>
      <c r="K1610" s="14"/>
      <c r="L1610" s="196"/>
      <c r="M1610" s="201"/>
      <c r="N1610" s="202"/>
      <c r="O1610" s="202"/>
      <c r="P1610" s="202"/>
      <c r="Q1610" s="202"/>
      <c r="R1610" s="202"/>
      <c r="S1610" s="202"/>
      <c r="T1610" s="203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197" t="s">
        <v>248</v>
      </c>
      <c r="AU1610" s="197" t="s">
        <v>86</v>
      </c>
      <c r="AV1610" s="14" t="s">
        <v>86</v>
      </c>
      <c r="AW1610" s="14" t="s">
        <v>33</v>
      </c>
      <c r="AX1610" s="14" t="s">
        <v>73</v>
      </c>
      <c r="AY1610" s="197" t="s">
        <v>239</v>
      </c>
    </row>
    <row r="1611" s="15" customFormat="1">
      <c r="A1611" s="15"/>
      <c r="B1611" s="204"/>
      <c r="C1611" s="15"/>
      <c r="D1611" s="189" t="s">
        <v>248</v>
      </c>
      <c r="E1611" s="205" t="s">
        <v>3</v>
      </c>
      <c r="F1611" s="206" t="s">
        <v>251</v>
      </c>
      <c r="G1611" s="15"/>
      <c r="H1611" s="207">
        <v>1</v>
      </c>
      <c r="I1611" s="208"/>
      <c r="J1611" s="15"/>
      <c r="K1611" s="15"/>
      <c r="L1611" s="204"/>
      <c r="M1611" s="209"/>
      <c r="N1611" s="210"/>
      <c r="O1611" s="210"/>
      <c r="P1611" s="210"/>
      <c r="Q1611" s="210"/>
      <c r="R1611" s="210"/>
      <c r="S1611" s="210"/>
      <c r="T1611" s="211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T1611" s="205" t="s">
        <v>248</v>
      </c>
      <c r="AU1611" s="205" t="s">
        <v>86</v>
      </c>
      <c r="AV1611" s="15" t="s">
        <v>246</v>
      </c>
      <c r="AW1611" s="15" t="s">
        <v>33</v>
      </c>
      <c r="AX1611" s="15" t="s">
        <v>80</v>
      </c>
      <c r="AY1611" s="205" t="s">
        <v>239</v>
      </c>
    </row>
    <row r="1612" s="2" customFormat="1">
      <c r="A1612" s="39"/>
      <c r="B1612" s="174"/>
      <c r="C1612" s="212" t="s">
        <v>2104</v>
      </c>
      <c r="D1612" s="212" t="s">
        <v>294</v>
      </c>
      <c r="E1612" s="213" t="s">
        <v>2105</v>
      </c>
      <c r="F1612" s="214" t="s">
        <v>2106</v>
      </c>
      <c r="G1612" s="215" t="s">
        <v>385</v>
      </c>
      <c r="H1612" s="216">
        <v>1</v>
      </c>
      <c r="I1612" s="217"/>
      <c r="J1612" s="218">
        <f>ROUND(I1612*H1612,2)</f>
        <v>0</v>
      </c>
      <c r="K1612" s="214" t="s">
        <v>460</v>
      </c>
      <c r="L1612" s="219"/>
      <c r="M1612" s="220" t="s">
        <v>3</v>
      </c>
      <c r="N1612" s="221" t="s">
        <v>45</v>
      </c>
      <c r="O1612" s="73"/>
      <c r="P1612" s="184">
        <f>O1612*H1612</f>
        <v>0</v>
      </c>
      <c r="Q1612" s="184">
        <v>0.18099999999999999</v>
      </c>
      <c r="R1612" s="184">
        <f>Q1612*H1612</f>
        <v>0.18099999999999999</v>
      </c>
      <c r="S1612" s="184">
        <v>0</v>
      </c>
      <c r="T1612" s="185">
        <f>S1612*H1612</f>
        <v>0</v>
      </c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R1612" s="186" t="s">
        <v>542</v>
      </c>
      <c r="AT1612" s="186" t="s">
        <v>294</v>
      </c>
      <c r="AU1612" s="186" t="s">
        <v>86</v>
      </c>
      <c r="AY1612" s="20" t="s">
        <v>239</v>
      </c>
      <c r="BE1612" s="187">
        <f>IF(N1612="základní",J1612,0)</f>
        <v>0</v>
      </c>
      <c r="BF1612" s="187">
        <f>IF(N1612="snížená",J1612,0)</f>
        <v>0</v>
      </c>
      <c r="BG1612" s="187">
        <f>IF(N1612="zákl. přenesená",J1612,0)</f>
        <v>0</v>
      </c>
      <c r="BH1612" s="187">
        <f>IF(N1612="sníž. přenesená",J1612,0)</f>
        <v>0</v>
      </c>
      <c r="BI1612" s="187">
        <f>IF(N1612="nulová",J1612,0)</f>
        <v>0</v>
      </c>
      <c r="BJ1612" s="20" t="s">
        <v>86</v>
      </c>
      <c r="BK1612" s="187">
        <f>ROUND(I1612*H1612,2)</f>
        <v>0</v>
      </c>
      <c r="BL1612" s="20" t="s">
        <v>377</v>
      </c>
      <c r="BM1612" s="186" t="s">
        <v>2107</v>
      </c>
    </row>
    <row r="1613" s="2" customFormat="1">
      <c r="A1613" s="39"/>
      <c r="B1613" s="174"/>
      <c r="C1613" s="175" t="s">
        <v>2108</v>
      </c>
      <c r="D1613" s="175" t="s">
        <v>241</v>
      </c>
      <c r="E1613" s="176" t="s">
        <v>2109</v>
      </c>
      <c r="F1613" s="177" t="s">
        <v>2110</v>
      </c>
      <c r="G1613" s="178" t="s">
        <v>385</v>
      </c>
      <c r="H1613" s="179">
        <v>1</v>
      </c>
      <c r="I1613" s="180"/>
      <c r="J1613" s="181">
        <f>ROUND(I1613*H1613,2)</f>
        <v>0</v>
      </c>
      <c r="K1613" s="177" t="s">
        <v>245</v>
      </c>
      <c r="L1613" s="40"/>
      <c r="M1613" s="182" t="s">
        <v>3</v>
      </c>
      <c r="N1613" s="183" t="s">
        <v>45</v>
      </c>
      <c r="O1613" s="73"/>
      <c r="P1613" s="184">
        <f>O1613*H1613</f>
        <v>0</v>
      </c>
      <c r="Q1613" s="184">
        <v>0</v>
      </c>
      <c r="R1613" s="184">
        <f>Q1613*H1613</f>
        <v>0</v>
      </c>
      <c r="S1613" s="184">
        <v>0</v>
      </c>
      <c r="T1613" s="185">
        <f>S1613*H1613</f>
        <v>0</v>
      </c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R1613" s="186" t="s">
        <v>377</v>
      </c>
      <c r="AT1613" s="186" t="s">
        <v>241</v>
      </c>
      <c r="AU1613" s="186" t="s">
        <v>86</v>
      </c>
      <c r="AY1613" s="20" t="s">
        <v>239</v>
      </c>
      <c r="BE1613" s="187">
        <f>IF(N1613="základní",J1613,0)</f>
        <v>0</v>
      </c>
      <c r="BF1613" s="187">
        <f>IF(N1613="snížená",J1613,0)</f>
        <v>0</v>
      </c>
      <c r="BG1613" s="187">
        <f>IF(N1613="zákl. přenesená",J1613,0)</f>
        <v>0</v>
      </c>
      <c r="BH1613" s="187">
        <f>IF(N1613="sníž. přenesená",J1613,0)</f>
        <v>0</v>
      </c>
      <c r="BI1613" s="187">
        <f>IF(N1613="nulová",J1613,0)</f>
        <v>0</v>
      </c>
      <c r="BJ1613" s="20" t="s">
        <v>86</v>
      </c>
      <c r="BK1613" s="187">
        <f>ROUND(I1613*H1613,2)</f>
        <v>0</v>
      </c>
      <c r="BL1613" s="20" t="s">
        <v>377</v>
      </c>
      <c r="BM1613" s="186" t="s">
        <v>2111</v>
      </c>
    </row>
    <row r="1614" s="2" customFormat="1">
      <c r="A1614" s="39"/>
      <c r="B1614" s="174"/>
      <c r="C1614" s="212" t="s">
        <v>2112</v>
      </c>
      <c r="D1614" s="212" t="s">
        <v>294</v>
      </c>
      <c r="E1614" s="213" t="s">
        <v>2113</v>
      </c>
      <c r="F1614" s="214" t="s">
        <v>2114</v>
      </c>
      <c r="G1614" s="215" t="s">
        <v>385</v>
      </c>
      <c r="H1614" s="216">
        <v>1</v>
      </c>
      <c r="I1614" s="217"/>
      <c r="J1614" s="218">
        <f>ROUND(I1614*H1614,2)</f>
        <v>0</v>
      </c>
      <c r="K1614" s="214" t="s">
        <v>245</v>
      </c>
      <c r="L1614" s="219"/>
      <c r="M1614" s="220" t="s">
        <v>3</v>
      </c>
      <c r="N1614" s="221" t="s">
        <v>45</v>
      </c>
      <c r="O1614" s="73"/>
      <c r="P1614" s="184">
        <f>O1614*H1614</f>
        <v>0</v>
      </c>
      <c r="Q1614" s="184">
        <v>0.012</v>
      </c>
      <c r="R1614" s="184">
        <f>Q1614*H1614</f>
        <v>0.012</v>
      </c>
      <c r="S1614" s="184">
        <v>0</v>
      </c>
      <c r="T1614" s="185">
        <f>S1614*H1614</f>
        <v>0</v>
      </c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R1614" s="186" t="s">
        <v>542</v>
      </c>
      <c r="AT1614" s="186" t="s">
        <v>294</v>
      </c>
      <c r="AU1614" s="186" t="s">
        <v>86</v>
      </c>
      <c r="AY1614" s="20" t="s">
        <v>239</v>
      </c>
      <c r="BE1614" s="187">
        <f>IF(N1614="základní",J1614,0)</f>
        <v>0</v>
      </c>
      <c r="BF1614" s="187">
        <f>IF(N1614="snížená",J1614,0)</f>
        <v>0</v>
      </c>
      <c r="BG1614" s="187">
        <f>IF(N1614="zákl. přenesená",J1614,0)</f>
        <v>0</v>
      </c>
      <c r="BH1614" s="187">
        <f>IF(N1614="sníž. přenesená",J1614,0)</f>
        <v>0</v>
      </c>
      <c r="BI1614" s="187">
        <f>IF(N1614="nulová",J1614,0)</f>
        <v>0</v>
      </c>
      <c r="BJ1614" s="20" t="s">
        <v>86</v>
      </c>
      <c r="BK1614" s="187">
        <f>ROUND(I1614*H1614,2)</f>
        <v>0</v>
      </c>
      <c r="BL1614" s="20" t="s">
        <v>377</v>
      </c>
      <c r="BM1614" s="186" t="s">
        <v>2115</v>
      </c>
    </row>
    <row r="1615" s="2" customFormat="1">
      <c r="A1615" s="39"/>
      <c r="B1615" s="174"/>
      <c r="C1615" s="175" t="s">
        <v>2116</v>
      </c>
      <c r="D1615" s="175" t="s">
        <v>241</v>
      </c>
      <c r="E1615" s="176" t="s">
        <v>2117</v>
      </c>
      <c r="F1615" s="177" t="s">
        <v>2118</v>
      </c>
      <c r="G1615" s="178" t="s">
        <v>279</v>
      </c>
      <c r="H1615" s="179">
        <v>8.2520000000000007</v>
      </c>
      <c r="I1615" s="180"/>
      <c r="J1615" s="181">
        <f>ROUND(I1615*H1615,2)</f>
        <v>0</v>
      </c>
      <c r="K1615" s="177" t="s">
        <v>460</v>
      </c>
      <c r="L1615" s="40"/>
      <c r="M1615" s="182" t="s">
        <v>3</v>
      </c>
      <c r="N1615" s="183" t="s">
        <v>45</v>
      </c>
      <c r="O1615" s="73"/>
      <c r="P1615" s="184">
        <f>O1615*H1615</f>
        <v>0</v>
      </c>
      <c r="Q1615" s="184">
        <v>1</v>
      </c>
      <c r="R1615" s="184">
        <f>Q1615*H1615</f>
        <v>8.2520000000000007</v>
      </c>
      <c r="S1615" s="184">
        <v>0</v>
      </c>
      <c r="T1615" s="185">
        <f>S1615*H1615</f>
        <v>0</v>
      </c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R1615" s="186" t="s">
        <v>377</v>
      </c>
      <c r="AT1615" s="186" t="s">
        <v>241</v>
      </c>
      <c r="AU1615" s="186" t="s">
        <v>86</v>
      </c>
      <c r="AY1615" s="20" t="s">
        <v>239</v>
      </c>
      <c r="BE1615" s="187">
        <f>IF(N1615="základní",J1615,0)</f>
        <v>0</v>
      </c>
      <c r="BF1615" s="187">
        <f>IF(N1615="snížená",J1615,0)</f>
        <v>0</v>
      </c>
      <c r="BG1615" s="187">
        <f>IF(N1615="zákl. přenesená",J1615,0)</f>
        <v>0</v>
      </c>
      <c r="BH1615" s="187">
        <f>IF(N1615="sníž. přenesená",J1615,0)</f>
        <v>0</v>
      </c>
      <c r="BI1615" s="187">
        <f>IF(N1615="nulová",J1615,0)</f>
        <v>0</v>
      </c>
      <c r="BJ1615" s="20" t="s">
        <v>86</v>
      </c>
      <c r="BK1615" s="187">
        <f>ROUND(I1615*H1615,2)</f>
        <v>0</v>
      </c>
      <c r="BL1615" s="20" t="s">
        <v>377</v>
      </c>
      <c r="BM1615" s="186" t="s">
        <v>2119</v>
      </c>
    </row>
    <row r="1616" s="14" customFormat="1">
      <c r="A1616" s="14"/>
      <c r="B1616" s="196"/>
      <c r="C1616" s="14"/>
      <c r="D1616" s="189" t="s">
        <v>248</v>
      </c>
      <c r="E1616" s="197" t="s">
        <v>3</v>
      </c>
      <c r="F1616" s="198" t="s">
        <v>2120</v>
      </c>
      <c r="G1616" s="14"/>
      <c r="H1616" s="199">
        <v>2.27</v>
      </c>
      <c r="I1616" s="200"/>
      <c r="J1616" s="14"/>
      <c r="K1616" s="14"/>
      <c r="L1616" s="196"/>
      <c r="M1616" s="201"/>
      <c r="N1616" s="202"/>
      <c r="O1616" s="202"/>
      <c r="P1616" s="202"/>
      <c r="Q1616" s="202"/>
      <c r="R1616" s="202"/>
      <c r="S1616" s="202"/>
      <c r="T1616" s="203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197" t="s">
        <v>248</v>
      </c>
      <c r="AU1616" s="197" t="s">
        <v>86</v>
      </c>
      <c r="AV1616" s="14" t="s">
        <v>86</v>
      </c>
      <c r="AW1616" s="14" t="s">
        <v>33</v>
      </c>
      <c r="AX1616" s="14" t="s">
        <v>73</v>
      </c>
      <c r="AY1616" s="197" t="s">
        <v>239</v>
      </c>
    </row>
    <row r="1617" s="14" customFormat="1">
      <c r="A1617" s="14"/>
      <c r="B1617" s="196"/>
      <c r="C1617" s="14"/>
      <c r="D1617" s="189" t="s">
        <v>248</v>
      </c>
      <c r="E1617" s="197" t="s">
        <v>3</v>
      </c>
      <c r="F1617" s="198" t="s">
        <v>2121</v>
      </c>
      <c r="G1617" s="14"/>
      <c r="H1617" s="199">
        <v>3.27</v>
      </c>
      <c r="I1617" s="200"/>
      <c r="J1617" s="14"/>
      <c r="K1617" s="14"/>
      <c r="L1617" s="196"/>
      <c r="M1617" s="201"/>
      <c r="N1617" s="202"/>
      <c r="O1617" s="202"/>
      <c r="P1617" s="202"/>
      <c r="Q1617" s="202"/>
      <c r="R1617" s="202"/>
      <c r="S1617" s="202"/>
      <c r="T1617" s="203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197" t="s">
        <v>248</v>
      </c>
      <c r="AU1617" s="197" t="s">
        <v>86</v>
      </c>
      <c r="AV1617" s="14" t="s">
        <v>86</v>
      </c>
      <c r="AW1617" s="14" t="s">
        <v>33</v>
      </c>
      <c r="AX1617" s="14" t="s">
        <v>73</v>
      </c>
      <c r="AY1617" s="197" t="s">
        <v>239</v>
      </c>
    </row>
    <row r="1618" s="14" customFormat="1">
      <c r="A1618" s="14"/>
      <c r="B1618" s="196"/>
      <c r="C1618" s="14"/>
      <c r="D1618" s="189" t="s">
        <v>248</v>
      </c>
      <c r="E1618" s="197" t="s">
        <v>3</v>
      </c>
      <c r="F1618" s="198" t="s">
        <v>2122</v>
      </c>
      <c r="G1618" s="14"/>
      <c r="H1618" s="199">
        <v>0.29999999999999999</v>
      </c>
      <c r="I1618" s="200"/>
      <c r="J1618" s="14"/>
      <c r="K1618" s="14"/>
      <c r="L1618" s="196"/>
      <c r="M1618" s="201"/>
      <c r="N1618" s="202"/>
      <c r="O1618" s="202"/>
      <c r="P1618" s="202"/>
      <c r="Q1618" s="202"/>
      <c r="R1618" s="202"/>
      <c r="S1618" s="202"/>
      <c r="T1618" s="203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197" t="s">
        <v>248</v>
      </c>
      <c r="AU1618" s="197" t="s">
        <v>86</v>
      </c>
      <c r="AV1618" s="14" t="s">
        <v>86</v>
      </c>
      <c r="AW1618" s="14" t="s">
        <v>33</v>
      </c>
      <c r="AX1618" s="14" t="s">
        <v>73</v>
      </c>
      <c r="AY1618" s="197" t="s">
        <v>239</v>
      </c>
    </row>
    <row r="1619" s="14" customFormat="1">
      <c r="A1619" s="14"/>
      <c r="B1619" s="196"/>
      <c r="C1619" s="14"/>
      <c r="D1619" s="189" t="s">
        <v>248</v>
      </c>
      <c r="E1619" s="197" t="s">
        <v>3</v>
      </c>
      <c r="F1619" s="198" t="s">
        <v>2123</v>
      </c>
      <c r="G1619" s="14"/>
      <c r="H1619" s="199">
        <v>1.6859999999999999</v>
      </c>
      <c r="I1619" s="200"/>
      <c r="J1619" s="14"/>
      <c r="K1619" s="14"/>
      <c r="L1619" s="196"/>
      <c r="M1619" s="201"/>
      <c r="N1619" s="202"/>
      <c r="O1619" s="202"/>
      <c r="P1619" s="202"/>
      <c r="Q1619" s="202"/>
      <c r="R1619" s="202"/>
      <c r="S1619" s="202"/>
      <c r="T1619" s="203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197" t="s">
        <v>248</v>
      </c>
      <c r="AU1619" s="197" t="s">
        <v>86</v>
      </c>
      <c r="AV1619" s="14" t="s">
        <v>86</v>
      </c>
      <c r="AW1619" s="14" t="s">
        <v>33</v>
      </c>
      <c r="AX1619" s="14" t="s">
        <v>73</v>
      </c>
      <c r="AY1619" s="197" t="s">
        <v>239</v>
      </c>
    </row>
    <row r="1620" s="14" customFormat="1">
      <c r="A1620" s="14"/>
      <c r="B1620" s="196"/>
      <c r="C1620" s="14"/>
      <c r="D1620" s="189" t="s">
        <v>248</v>
      </c>
      <c r="E1620" s="197" t="s">
        <v>3</v>
      </c>
      <c r="F1620" s="198" t="s">
        <v>2124</v>
      </c>
      <c r="G1620" s="14"/>
      <c r="H1620" s="199">
        <v>0.72599999999999998</v>
      </c>
      <c r="I1620" s="200"/>
      <c r="J1620" s="14"/>
      <c r="K1620" s="14"/>
      <c r="L1620" s="196"/>
      <c r="M1620" s="201"/>
      <c r="N1620" s="202"/>
      <c r="O1620" s="202"/>
      <c r="P1620" s="202"/>
      <c r="Q1620" s="202"/>
      <c r="R1620" s="202"/>
      <c r="S1620" s="202"/>
      <c r="T1620" s="203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197" t="s">
        <v>248</v>
      </c>
      <c r="AU1620" s="197" t="s">
        <v>86</v>
      </c>
      <c r="AV1620" s="14" t="s">
        <v>86</v>
      </c>
      <c r="AW1620" s="14" t="s">
        <v>33</v>
      </c>
      <c r="AX1620" s="14" t="s">
        <v>73</v>
      </c>
      <c r="AY1620" s="197" t="s">
        <v>239</v>
      </c>
    </row>
    <row r="1621" s="15" customFormat="1">
      <c r="A1621" s="15"/>
      <c r="B1621" s="204"/>
      <c r="C1621" s="15"/>
      <c r="D1621" s="189" t="s">
        <v>248</v>
      </c>
      <c r="E1621" s="205" t="s">
        <v>3</v>
      </c>
      <c r="F1621" s="206" t="s">
        <v>251</v>
      </c>
      <c r="G1621" s="15"/>
      <c r="H1621" s="207">
        <v>8.2520000000000007</v>
      </c>
      <c r="I1621" s="208"/>
      <c r="J1621" s="15"/>
      <c r="K1621" s="15"/>
      <c r="L1621" s="204"/>
      <c r="M1621" s="209"/>
      <c r="N1621" s="210"/>
      <c r="O1621" s="210"/>
      <c r="P1621" s="210"/>
      <c r="Q1621" s="210"/>
      <c r="R1621" s="210"/>
      <c r="S1621" s="210"/>
      <c r="T1621" s="211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T1621" s="205" t="s">
        <v>248</v>
      </c>
      <c r="AU1621" s="205" t="s">
        <v>86</v>
      </c>
      <c r="AV1621" s="15" t="s">
        <v>246</v>
      </c>
      <c r="AW1621" s="15" t="s">
        <v>33</v>
      </c>
      <c r="AX1621" s="15" t="s">
        <v>80</v>
      </c>
      <c r="AY1621" s="205" t="s">
        <v>239</v>
      </c>
    </row>
    <row r="1622" s="2" customFormat="1">
      <c r="A1622" s="39"/>
      <c r="B1622" s="174"/>
      <c r="C1622" s="175" t="s">
        <v>2125</v>
      </c>
      <c r="D1622" s="175" t="s">
        <v>241</v>
      </c>
      <c r="E1622" s="176" t="s">
        <v>2126</v>
      </c>
      <c r="F1622" s="177" t="s">
        <v>2127</v>
      </c>
      <c r="G1622" s="178" t="s">
        <v>385</v>
      </c>
      <c r="H1622" s="179">
        <v>1</v>
      </c>
      <c r="I1622" s="180"/>
      <c r="J1622" s="181">
        <f>ROUND(I1622*H1622,2)</f>
        <v>0</v>
      </c>
      <c r="K1622" s="177" t="s">
        <v>460</v>
      </c>
      <c r="L1622" s="40"/>
      <c r="M1622" s="182" t="s">
        <v>3</v>
      </c>
      <c r="N1622" s="183" t="s">
        <v>45</v>
      </c>
      <c r="O1622" s="73"/>
      <c r="P1622" s="184">
        <f>O1622*H1622</f>
        <v>0</v>
      </c>
      <c r="Q1622" s="184">
        <v>1</v>
      </c>
      <c r="R1622" s="184">
        <f>Q1622*H1622</f>
        <v>1</v>
      </c>
      <c r="S1622" s="184">
        <v>0</v>
      </c>
      <c r="T1622" s="185">
        <f>S1622*H1622</f>
        <v>0</v>
      </c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R1622" s="186" t="s">
        <v>377</v>
      </c>
      <c r="AT1622" s="186" t="s">
        <v>241</v>
      </c>
      <c r="AU1622" s="186" t="s">
        <v>86</v>
      </c>
      <c r="AY1622" s="20" t="s">
        <v>239</v>
      </c>
      <c r="BE1622" s="187">
        <f>IF(N1622="základní",J1622,0)</f>
        <v>0</v>
      </c>
      <c r="BF1622" s="187">
        <f>IF(N1622="snížená",J1622,0)</f>
        <v>0</v>
      </c>
      <c r="BG1622" s="187">
        <f>IF(N1622="zákl. přenesená",J1622,0)</f>
        <v>0</v>
      </c>
      <c r="BH1622" s="187">
        <f>IF(N1622="sníž. přenesená",J1622,0)</f>
        <v>0</v>
      </c>
      <c r="BI1622" s="187">
        <f>IF(N1622="nulová",J1622,0)</f>
        <v>0</v>
      </c>
      <c r="BJ1622" s="20" t="s">
        <v>86</v>
      </c>
      <c r="BK1622" s="187">
        <f>ROUND(I1622*H1622,2)</f>
        <v>0</v>
      </c>
      <c r="BL1622" s="20" t="s">
        <v>377</v>
      </c>
      <c r="BM1622" s="186" t="s">
        <v>2128</v>
      </c>
    </row>
    <row r="1623" s="2" customFormat="1">
      <c r="A1623" s="39"/>
      <c r="B1623" s="174"/>
      <c r="C1623" s="175" t="s">
        <v>2129</v>
      </c>
      <c r="D1623" s="175" t="s">
        <v>241</v>
      </c>
      <c r="E1623" s="176" t="s">
        <v>2130</v>
      </c>
      <c r="F1623" s="177" t="s">
        <v>2131</v>
      </c>
      <c r="G1623" s="178" t="s">
        <v>385</v>
      </c>
      <c r="H1623" s="179">
        <v>1</v>
      </c>
      <c r="I1623" s="180"/>
      <c r="J1623" s="181">
        <f>ROUND(I1623*H1623,2)</f>
        <v>0</v>
      </c>
      <c r="K1623" s="177" t="s">
        <v>460</v>
      </c>
      <c r="L1623" s="40"/>
      <c r="M1623" s="182" t="s">
        <v>3</v>
      </c>
      <c r="N1623" s="183" t="s">
        <v>45</v>
      </c>
      <c r="O1623" s="73"/>
      <c r="P1623" s="184">
        <f>O1623*H1623</f>
        <v>0</v>
      </c>
      <c r="Q1623" s="184">
        <v>1</v>
      </c>
      <c r="R1623" s="184">
        <f>Q1623*H1623</f>
        <v>1</v>
      </c>
      <c r="S1623" s="184">
        <v>0</v>
      </c>
      <c r="T1623" s="185">
        <f>S1623*H1623</f>
        <v>0</v>
      </c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R1623" s="186" t="s">
        <v>377</v>
      </c>
      <c r="AT1623" s="186" t="s">
        <v>241</v>
      </c>
      <c r="AU1623" s="186" t="s">
        <v>86</v>
      </c>
      <c r="AY1623" s="20" t="s">
        <v>239</v>
      </c>
      <c r="BE1623" s="187">
        <f>IF(N1623="základní",J1623,0)</f>
        <v>0</v>
      </c>
      <c r="BF1623" s="187">
        <f>IF(N1623="snížená",J1623,0)</f>
        <v>0</v>
      </c>
      <c r="BG1623" s="187">
        <f>IF(N1623="zákl. přenesená",J1623,0)</f>
        <v>0</v>
      </c>
      <c r="BH1623" s="187">
        <f>IF(N1623="sníž. přenesená",J1623,0)</f>
        <v>0</v>
      </c>
      <c r="BI1623" s="187">
        <f>IF(N1623="nulová",J1623,0)</f>
        <v>0</v>
      </c>
      <c r="BJ1623" s="20" t="s">
        <v>86</v>
      </c>
      <c r="BK1623" s="187">
        <f>ROUND(I1623*H1623,2)</f>
        <v>0</v>
      </c>
      <c r="BL1623" s="20" t="s">
        <v>377</v>
      </c>
      <c r="BM1623" s="186" t="s">
        <v>2132</v>
      </c>
    </row>
    <row r="1624" s="2" customFormat="1" ht="33" customHeight="1">
      <c r="A1624" s="39"/>
      <c r="B1624" s="174"/>
      <c r="C1624" s="175" t="s">
        <v>2133</v>
      </c>
      <c r="D1624" s="175" t="s">
        <v>241</v>
      </c>
      <c r="E1624" s="176" t="s">
        <v>2134</v>
      </c>
      <c r="F1624" s="177" t="s">
        <v>2135</v>
      </c>
      <c r="G1624" s="178" t="s">
        <v>385</v>
      </c>
      <c r="H1624" s="179">
        <v>1</v>
      </c>
      <c r="I1624" s="180"/>
      <c r="J1624" s="181">
        <f>ROUND(I1624*H1624,2)</f>
        <v>0</v>
      </c>
      <c r="K1624" s="177" t="s">
        <v>460</v>
      </c>
      <c r="L1624" s="40"/>
      <c r="M1624" s="182" t="s">
        <v>3</v>
      </c>
      <c r="N1624" s="183" t="s">
        <v>45</v>
      </c>
      <c r="O1624" s="73"/>
      <c r="P1624" s="184">
        <f>O1624*H1624</f>
        <v>0</v>
      </c>
      <c r="Q1624" s="184">
        <v>1</v>
      </c>
      <c r="R1624" s="184">
        <f>Q1624*H1624</f>
        <v>1</v>
      </c>
      <c r="S1624" s="184">
        <v>0</v>
      </c>
      <c r="T1624" s="185">
        <f>S1624*H1624</f>
        <v>0</v>
      </c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R1624" s="186" t="s">
        <v>377</v>
      </c>
      <c r="AT1624" s="186" t="s">
        <v>241</v>
      </c>
      <c r="AU1624" s="186" t="s">
        <v>86</v>
      </c>
      <c r="AY1624" s="20" t="s">
        <v>239</v>
      </c>
      <c r="BE1624" s="187">
        <f>IF(N1624="základní",J1624,0)</f>
        <v>0</v>
      </c>
      <c r="BF1624" s="187">
        <f>IF(N1624="snížená",J1624,0)</f>
        <v>0</v>
      </c>
      <c r="BG1624" s="187">
        <f>IF(N1624="zákl. přenesená",J1624,0)</f>
        <v>0</v>
      </c>
      <c r="BH1624" s="187">
        <f>IF(N1624="sníž. přenesená",J1624,0)</f>
        <v>0</v>
      </c>
      <c r="BI1624" s="187">
        <f>IF(N1624="nulová",J1624,0)</f>
        <v>0</v>
      </c>
      <c r="BJ1624" s="20" t="s">
        <v>86</v>
      </c>
      <c r="BK1624" s="187">
        <f>ROUND(I1624*H1624,2)</f>
        <v>0</v>
      </c>
      <c r="BL1624" s="20" t="s">
        <v>377</v>
      </c>
      <c r="BM1624" s="186" t="s">
        <v>2136</v>
      </c>
    </row>
    <row r="1625" s="2" customFormat="1" ht="33" customHeight="1">
      <c r="A1625" s="39"/>
      <c r="B1625" s="174"/>
      <c r="C1625" s="175" t="s">
        <v>2137</v>
      </c>
      <c r="D1625" s="175" t="s">
        <v>241</v>
      </c>
      <c r="E1625" s="176" t="s">
        <v>2138</v>
      </c>
      <c r="F1625" s="177" t="s">
        <v>2139</v>
      </c>
      <c r="G1625" s="178" t="s">
        <v>385</v>
      </c>
      <c r="H1625" s="179">
        <v>1</v>
      </c>
      <c r="I1625" s="180"/>
      <c r="J1625" s="181">
        <f>ROUND(I1625*H1625,2)</f>
        <v>0</v>
      </c>
      <c r="K1625" s="177" t="s">
        <v>460</v>
      </c>
      <c r="L1625" s="40"/>
      <c r="M1625" s="182" t="s">
        <v>3</v>
      </c>
      <c r="N1625" s="183" t="s">
        <v>45</v>
      </c>
      <c r="O1625" s="73"/>
      <c r="P1625" s="184">
        <f>O1625*H1625</f>
        <v>0</v>
      </c>
      <c r="Q1625" s="184">
        <v>1</v>
      </c>
      <c r="R1625" s="184">
        <f>Q1625*H1625</f>
        <v>1</v>
      </c>
      <c r="S1625" s="184">
        <v>0</v>
      </c>
      <c r="T1625" s="185">
        <f>S1625*H1625</f>
        <v>0</v>
      </c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R1625" s="186" t="s">
        <v>377</v>
      </c>
      <c r="AT1625" s="186" t="s">
        <v>241</v>
      </c>
      <c r="AU1625" s="186" t="s">
        <v>86</v>
      </c>
      <c r="AY1625" s="20" t="s">
        <v>239</v>
      </c>
      <c r="BE1625" s="187">
        <f>IF(N1625="základní",J1625,0)</f>
        <v>0</v>
      </c>
      <c r="BF1625" s="187">
        <f>IF(N1625="snížená",J1625,0)</f>
        <v>0</v>
      </c>
      <c r="BG1625" s="187">
        <f>IF(N1625="zákl. přenesená",J1625,0)</f>
        <v>0</v>
      </c>
      <c r="BH1625" s="187">
        <f>IF(N1625="sníž. přenesená",J1625,0)</f>
        <v>0</v>
      </c>
      <c r="BI1625" s="187">
        <f>IF(N1625="nulová",J1625,0)</f>
        <v>0</v>
      </c>
      <c r="BJ1625" s="20" t="s">
        <v>86</v>
      </c>
      <c r="BK1625" s="187">
        <f>ROUND(I1625*H1625,2)</f>
        <v>0</v>
      </c>
      <c r="BL1625" s="20" t="s">
        <v>377</v>
      </c>
      <c r="BM1625" s="186" t="s">
        <v>2140</v>
      </c>
    </row>
    <row r="1626" s="2" customFormat="1" ht="21.75" customHeight="1">
      <c r="A1626" s="39"/>
      <c r="B1626" s="174"/>
      <c r="C1626" s="175" t="s">
        <v>2141</v>
      </c>
      <c r="D1626" s="175" t="s">
        <v>241</v>
      </c>
      <c r="E1626" s="176" t="s">
        <v>2142</v>
      </c>
      <c r="F1626" s="177" t="s">
        <v>2143</v>
      </c>
      <c r="G1626" s="178" t="s">
        <v>385</v>
      </c>
      <c r="H1626" s="179">
        <v>1</v>
      </c>
      <c r="I1626" s="180"/>
      <c r="J1626" s="181">
        <f>ROUND(I1626*H1626,2)</f>
        <v>0</v>
      </c>
      <c r="K1626" s="177" t="s">
        <v>460</v>
      </c>
      <c r="L1626" s="40"/>
      <c r="M1626" s="182" t="s">
        <v>3</v>
      </c>
      <c r="N1626" s="183" t="s">
        <v>45</v>
      </c>
      <c r="O1626" s="73"/>
      <c r="P1626" s="184">
        <f>O1626*H1626</f>
        <v>0</v>
      </c>
      <c r="Q1626" s="184">
        <v>0</v>
      </c>
      <c r="R1626" s="184">
        <f>Q1626*H1626</f>
        <v>0</v>
      </c>
      <c r="S1626" s="184">
        <v>0</v>
      </c>
      <c r="T1626" s="185">
        <f>S1626*H1626</f>
        <v>0</v>
      </c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R1626" s="186" t="s">
        <v>377</v>
      </c>
      <c r="AT1626" s="186" t="s">
        <v>241</v>
      </c>
      <c r="AU1626" s="186" t="s">
        <v>86</v>
      </c>
      <c r="AY1626" s="20" t="s">
        <v>239</v>
      </c>
      <c r="BE1626" s="187">
        <f>IF(N1626="základní",J1626,0)</f>
        <v>0</v>
      </c>
      <c r="BF1626" s="187">
        <f>IF(N1626="snížená",J1626,0)</f>
        <v>0</v>
      </c>
      <c r="BG1626" s="187">
        <f>IF(N1626="zákl. přenesená",J1626,0)</f>
        <v>0</v>
      </c>
      <c r="BH1626" s="187">
        <f>IF(N1626="sníž. přenesená",J1626,0)</f>
        <v>0</v>
      </c>
      <c r="BI1626" s="187">
        <f>IF(N1626="nulová",J1626,0)</f>
        <v>0</v>
      </c>
      <c r="BJ1626" s="20" t="s">
        <v>86</v>
      </c>
      <c r="BK1626" s="187">
        <f>ROUND(I1626*H1626,2)</f>
        <v>0</v>
      </c>
      <c r="BL1626" s="20" t="s">
        <v>377</v>
      </c>
      <c r="BM1626" s="186" t="s">
        <v>2144</v>
      </c>
    </row>
    <row r="1627" s="2" customFormat="1" ht="21.75" customHeight="1">
      <c r="A1627" s="39"/>
      <c r="B1627" s="174"/>
      <c r="C1627" s="175" t="s">
        <v>2145</v>
      </c>
      <c r="D1627" s="175" t="s">
        <v>241</v>
      </c>
      <c r="E1627" s="176" t="s">
        <v>2146</v>
      </c>
      <c r="F1627" s="177" t="s">
        <v>2147</v>
      </c>
      <c r="G1627" s="178" t="s">
        <v>385</v>
      </c>
      <c r="H1627" s="179">
        <v>1</v>
      </c>
      <c r="I1627" s="180"/>
      <c r="J1627" s="181">
        <f>ROUND(I1627*H1627,2)</f>
        <v>0</v>
      </c>
      <c r="K1627" s="177" t="s">
        <v>460</v>
      </c>
      <c r="L1627" s="40"/>
      <c r="M1627" s="182" t="s">
        <v>3</v>
      </c>
      <c r="N1627" s="183" t="s">
        <v>45</v>
      </c>
      <c r="O1627" s="73"/>
      <c r="P1627" s="184">
        <f>O1627*H1627</f>
        <v>0</v>
      </c>
      <c r="Q1627" s="184">
        <v>0</v>
      </c>
      <c r="R1627" s="184">
        <f>Q1627*H1627</f>
        <v>0</v>
      </c>
      <c r="S1627" s="184">
        <v>0</v>
      </c>
      <c r="T1627" s="185">
        <f>S1627*H1627</f>
        <v>0</v>
      </c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R1627" s="186" t="s">
        <v>377</v>
      </c>
      <c r="AT1627" s="186" t="s">
        <v>241</v>
      </c>
      <c r="AU1627" s="186" t="s">
        <v>86</v>
      </c>
      <c r="AY1627" s="20" t="s">
        <v>239</v>
      </c>
      <c r="BE1627" s="187">
        <f>IF(N1627="základní",J1627,0)</f>
        <v>0</v>
      </c>
      <c r="BF1627" s="187">
        <f>IF(N1627="snížená",J1627,0)</f>
        <v>0</v>
      </c>
      <c r="BG1627" s="187">
        <f>IF(N1627="zákl. přenesená",J1627,0)</f>
        <v>0</v>
      </c>
      <c r="BH1627" s="187">
        <f>IF(N1627="sníž. přenesená",J1627,0)</f>
        <v>0</v>
      </c>
      <c r="BI1627" s="187">
        <f>IF(N1627="nulová",J1627,0)</f>
        <v>0</v>
      </c>
      <c r="BJ1627" s="20" t="s">
        <v>86</v>
      </c>
      <c r="BK1627" s="187">
        <f>ROUND(I1627*H1627,2)</f>
        <v>0</v>
      </c>
      <c r="BL1627" s="20" t="s">
        <v>377</v>
      </c>
      <c r="BM1627" s="186" t="s">
        <v>2148</v>
      </c>
    </row>
    <row r="1628" s="2" customFormat="1" ht="21.75" customHeight="1">
      <c r="A1628" s="39"/>
      <c r="B1628" s="174"/>
      <c r="C1628" s="175" t="s">
        <v>2149</v>
      </c>
      <c r="D1628" s="175" t="s">
        <v>241</v>
      </c>
      <c r="E1628" s="176" t="s">
        <v>2150</v>
      </c>
      <c r="F1628" s="177" t="s">
        <v>2151</v>
      </c>
      <c r="G1628" s="178" t="s">
        <v>326</v>
      </c>
      <c r="H1628" s="179">
        <v>1</v>
      </c>
      <c r="I1628" s="180"/>
      <c r="J1628" s="181">
        <f>ROUND(I1628*H1628,2)</f>
        <v>0</v>
      </c>
      <c r="K1628" s="177" t="s">
        <v>460</v>
      </c>
      <c r="L1628" s="40"/>
      <c r="M1628" s="182" t="s">
        <v>3</v>
      </c>
      <c r="N1628" s="183" t="s">
        <v>45</v>
      </c>
      <c r="O1628" s="73"/>
      <c r="P1628" s="184">
        <f>O1628*H1628</f>
        <v>0</v>
      </c>
      <c r="Q1628" s="184">
        <v>0</v>
      </c>
      <c r="R1628" s="184">
        <f>Q1628*H1628</f>
        <v>0</v>
      </c>
      <c r="S1628" s="184">
        <v>0</v>
      </c>
      <c r="T1628" s="185">
        <f>S1628*H1628</f>
        <v>0</v>
      </c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R1628" s="186" t="s">
        <v>377</v>
      </c>
      <c r="AT1628" s="186" t="s">
        <v>241</v>
      </c>
      <c r="AU1628" s="186" t="s">
        <v>86</v>
      </c>
      <c r="AY1628" s="20" t="s">
        <v>239</v>
      </c>
      <c r="BE1628" s="187">
        <f>IF(N1628="základní",J1628,0)</f>
        <v>0</v>
      </c>
      <c r="BF1628" s="187">
        <f>IF(N1628="snížená",J1628,0)</f>
        <v>0</v>
      </c>
      <c r="BG1628" s="187">
        <f>IF(N1628="zákl. přenesená",J1628,0)</f>
        <v>0</v>
      </c>
      <c r="BH1628" s="187">
        <f>IF(N1628="sníž. přenesená",J1628,0)</f>
        <v>0</v>
      </c>
      <c r="BI1628" s="187">
        <f>IF(N1628="nulová",J1628,0)</f>
        <v>0</v>
      </c>
      <c r="BJ1628" s="20" t="s">
        <v>86</v>
      </c>
      <c r="BK1628" s="187">
        <f>ROUND(I1628*H1628,2)</f>
        <v>0</v>
      </c>
      <c r="BL1628" s="20" t="s">
        <v>377</v>
      </c>
      <c r="BM1628" s="186" t="s">
        <v>2152</v>
      </c>
    </row>
    <row r="1629" s="2" customFormat="1">
      <c r="A1629" s="39"/>
      <c r="B1629" s="174"/>
      <c r="C1629" s="175" t="s">
        <v>2153</v>
      </c>
      <c r="D1629" s="175" t="s">
        <v>241</v>
      </c>
      <c r="E1629" s="176" t="s">
        <v>2154</v>
      </c>
      <c r="F1629" s="177" t="s">
        <v>2155</v>
      </c>
      <c r="G1629" s="178" t="s">
        <v>326</v>
      </c>
      <c r="H1629" s="179">
        <v>294.52999999999997</v>
      </c>
      <c r="I1629" s="180"/>
      <c r="J1629" s="181">
        <f>ROUND(I1629*H1629,2)</f>
        <v>0</v>
      </c>
      <c r="K1629" s="177" t="s">
        <v>460</v>
      </c>
      <c r="L1629" s="40"/>
      <c r="M1629" s="182" t="s">
        <v>3</v>
      </c>
      <c r="N1629" s="183" t="s">
        <v>45</v>
      </c>
      <c r="O1629" s="73"/>
      <c r="P1629" s="184">
        <f>O1629*H1629</f>
        <v>0</v>
      </c>
      <c r="Q1629" s="184">
        <v>0</v>
      </c>
      <c r="R1629" s="184">
        <f>Q1629*H1629</f>
        <v>0</v>
      </c>
      <c r="S1629" s="184">
        <v>0</v>
      </c>
      <c r="T1629" s="185">
        <f>S1629*H1629</f>
        <v>0</v>
      </c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R1629" s="186" t="s">
        <v>377</v>
      </c>
      <c r="AT1629" s="186" t="s">
        <v>241</v>
      </c>
      <c r="AU1629" s="186" t="s">
        <v>86</v>
      </c>
      <c r="AY1629" s="20" t="s">
        <v>239</v>
      </c>
      <c r="BE1629" s="187">
        <f>IF(N1629="základní",J1629,0)</f>
        <v>0</v>
      </c>
      <c r="BF1629" s="187">
        <f>IF(N1629="snížená",J1629,0)</f>
        <v>0</v>
      </c>
      <c r="BG1629" s="187">
        <f>IF(N1629="zákl. přenesená",J1629,0)</f>
        <v>0</v>
      </c>
      <c r="BH1629" s="187">
        <f>IF(N1629="sníž. přenesená",J1629,0)</f>
        <v>0</v>
      </c>
      <c r="BI1629" s="187">
        <f>IF(N1629="nulová",J1629,0)</f>
        <v>0</v>
      </c>
      <c r="BJ1629" s="20" t="s">
        <v>86</v>
      </c>
      <c r="BK1629" s="187">
        <f>ROUND(I1629*H1629,2)</f>
        <v>0</v>
      </c>
      <c r="BL1629" s="20" t="s">
        <v>377</v>
      </c>
      <c r="BM1629" s="186" t="s">
        <v>2156</v>
      </c>
    </row>
    <row r="1630" s="14" customFormat="1">
      <c r="A1630" s="14"/>
      <c r="B1630" s="196"/>
      <c r="C1630" s="14"/>
      <c r="D1630" s="189" t="s">
        <v>248</v>
      </c>
      <c r="E1630" s="197" t="s">
        <v>3</v>
      </c>
      <c r="F1630" s="198" t="s">
        <v>2157</v>
      </c>
      <c r="G1630" s="14"/>
      <c r="H1630" s="199">
        <v>224.48599999999999</v>
      </c>
      <c r="I1630" s="200"/>
      <c r="J1630" s="14"/>
      <c r="K1630" s="14"/>
      <c r="L1630" s="196"/>
      <c r="M1630" s="201"/>
      <c r="N1630" s="202"/>
      <c r="O1630" s="202"/>
      <c r="P1630" s="202"/>
      <c r="Q1630" s="202"/>
      <c r="R1630" s="202"/>
      <c r="S1630" s="202"/>
      <c r="T1630" s="203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197" t="s">
        <v>248</v>
      </c>
      <c r="AU1630" s="197" t="s">
        <v>86</v>
      </c>
      <c r="AV1630" s="14" t="s">
        <v>86</v>
      </c>
      <c r="AW1630" s="14" t="s">
        <v>33</v>
      </c>
      <c r="AX1630" s="14" t="s">
        <v>73</v>
      </c>
      <c r="AY1630" s="197" t="s">
        <v>239</v>
      </c>
    </row>
    <row r="1631" s="14" customFormat="1">
      <c r="A1631" s="14"/>
      <c r="B1631" s="196"/>
      <c r="C1631" s="14"/>
      <c r="D1631" s="189" t="s">
        <v>248</v>
      </c>
      <c r="E1631" s="197" t="s">
        <v>3</v>
      </c>
      <c r="F1631" s="198" t="s">
        <v>2158</v>
      </c>
      <c r="G1631" s="14"/>
      <c r="H1631" s="199">
        <v>13.896000000000001</v>
      </c>
      <c r="I1631" s="200"/>
      <c r="J1631" s="14"/>
      <c r="K1631" s="14"/>
      <c r="L1631" s="196"/>
      <c r="M1631" s="201"/>
      <c r="N1631" s="202"/>
      <c r="O1631" s="202"/>
      <c r="P1631" s="202"/>
      <c r="Q1631" s="202"/>
      <c r="R1631" s="202"/>
      <c r="S1631" s="202"/>
      <c r="T1631" s="203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197" t="s">
        <v>248</v>
      </c>
      <c r="AU1631" s="197" t="s">
        <v>86</v>
      </c>
      <c r="AV1631" s="14" t="s">
        <v>86</v>
      </c>
      <c r="AW1631" s="14" t="s">
        <v>33</v>
      </c>
      <c r="AX1631" s="14" t="s">
        <v>73</v>
      </c>
      <c r="AY1631" s="197" t="s">
        <v>239</v>
      </c>
    </row>
    <row r="1632" s="14" customFormat="1">
      <c r="A1632" s="14"/>
      <c r="B1632" s="196"/>
      <c r="C1632" s="14"/>
      <c r="D1632" s="189" t="s">
        <v>248</v>
      </c>
      <c r="E1632" s="197" t="s">
        <v>3</v>
      </c>
      <c r="F1632" s="198" t="s">
        <v>2159</v>
      </c>
      <c r="G1632" s="14"/>
      <c r="H1632" s="199">
        <v>25.312000000000001</v>
      </c>
      <c r="I1632" s="200"/>
      <c r="J1632" s="14"/>
      <c r="K1632" s="14"/>
      <c r="L1632" s="196"/>
      <c r="M1632" s="201"/>
      <c r="N1632" s="202"/>
      <c r="O1632" s="202"/>
      <c r="P1632" s="202"/>
      <c r="Q1632" s="202"/>
      <c r="R1632" s="202"/>
      <c r="S1632" s="202"/>
      <c r="T1632" s="203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197" t="s">
        <v>248</v>
      </c>
      <c r="AU1632" s="197" t="s">
        <v>86</v>
      </c>
      <c r="AV1632" s="14" t="s">
        <v>86</v>
      </c>
      <c r="AW1632" s="14" t="s">
        <v>33</v>
      </c>
      <c r="AX1632" s="14" t="s">
        <v>73</v>
      </c>
      <c r="AY1632" s="197" t="s">
        <v>239</v>
      </c>
    </row>
    <row r="1633" s="14" customFormat="1">
      <c r="A1633" s="14"/>
      <c r="B1633" s="196"/>
      <c r="C1633" s="14"/>
      <c r="D1633" s="189" t="s">
        <v>248</v>
      </c>
      <c r="E1633" s="197" t="s">
        <v>3</v>
      </c>
      <c r="F1633" s="198" t="s">
        <v>2160</v>
      </c>
      <c r="G1633" s="14"/>
      <c r="H1633" s="199">
        <v>4.1200000000000001</v>
      </c>
      <c r="I1633" s="200"/>
      <c r="J1633" s="14"/>
      <c r="K1633" s="14"/>
      <c r="L1633" s="196"/>
      <c r="M1633" s="201"/>
      <c r="N1633" s="202"/>
      <c r="O1633" s="202"/>
      <c r="P1633" s="202"/>
      <c r="Q1633" s="202"/>
      <c r="R1633" s="202"/>
      <c r="S1633" s="202"/>
      <c r="T1633" s="203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197" t="s">
        <v>248</v>
      </c>
      <c r="AU1633" s="197" t="s">
        <v>86</v>
      </c>
      <c r="AV1633" s="14" t="s">
        <v>86</v>
      </c>
      <c r="AW1633" s="14" t="s">
        <v>33</v>
      </c>
      <c r="AX1633" s="14" t="s">
        <v>73</v>
      </c>
      <c r="AY1633" s="197" t="s">
        <v>239</v>
      </c>
    </row>
    <row r="1634" s="14" customFormat="1">
      <c r="A1634" s="14"/>
      <c r="B1634" s="196"/>
      <c r="C1634" s="14"/>
      <c r="D1634" s="189" t="s">
        <v>248</v>
      </c>
      <c r="E1634" s="197" t="s">
        <v>3</v>
      </c>
      <c r="F1634" s="198" t="s">
        <v>2161</v>
      </c>
      <c r="G1634" s="14"/>
      <c r="H1634" s="199">
        <v>26.716000000000001</v>
      </c>
      <c r="I1634" s="200"/>
      <c r="J1634" s="14"/>
      <c r="K1634" s="14"/>
      <c r="L1634" s="196"/>
      <c r="M1634" s="201"/>
      <c r="N1634" s="202"/>
      <c r="O1634" s="202"/>
      <c r="P1634" s="202"/>
      <c r="Q1634" s="202"/>
      <c r="R1634" s="202"/>
      <c r="S1634" s="202"/>
      <c r="T1634" s="203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197" t="s">
        <v>248</v>
      </c>
      <c r="AU1634" s="197" t="s">
        <v>86</v>
      </c>
      <c r="AV1634" s="14" t="s">
        <v>86</v>
      </c>
      <c r="AW1634" s="14" t="s">
        <v>33</v>
      </c>
      <c r="AX1634" s="14" t="s">
        <v>73</v>
      </c>
      <c r="AY1634" s="197" t="s">
        <v>239</v>
      </c>
    </row>
    <row r="1635" s="15" customFormat="1">
      <c r="A1635" s="15"/>
      <c r="B1635" s="204"/>
      <c r="C1635" s="15"/>
      <c r="D1635" s="189" t="s">
        <v>248</v>
      </c>
      <c r="E1635" s="205" t="s">
        <v>3</v>
      </c>
      <c r="F1635" s="206" t="s">
        <v>251</v>
      </c>
      <c r="G1635" s="15"/>
      <c r="H1635" s="207">
        <v>294.53000000000003</v>
      </c>
      <c r="I1635" s="208"/>
      <c r="J1635" s="15"/>
      <c r="K1635" s="15"/>
      <c r="L1635" s="204"/>
      <c r="M1635" s="209"/>
      <c r="N1635" s="210"/>
      <c r="O1635" s="210"/>
      <c r="P1635" s="210"/>
      <c r="Q1635" s="210"/>
      <c r="R1635" s="210"/>
      <c r="S1635" s="210"/>
      <c r="T1635" s="211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T1635" s="205" t="s">
        <v>248</v>
      </c>
      <c r="AU1635" s="205" t="s">
        <v>86</v>
      </c>
      <c r="AV1635" s="15" t="s">
        <v>246</v>
      </c>
      <c r="AW1635" s="15" t="s">
        <v>33</v>
      </c>
      <c r="AX1635" s="15" t="s">
        <v>80</v>
      </c>
      <c r="AY1635" s="205" t="s">
        <v>239</v>
      </c>
    </row>
    <row r="1636" s="2" customFormat="1">
      <c r="A1636" s="39"/>
      <c r="B1636" s="174"/>
      <c r="C1636" s="175" t="s">
        <v>2162</v>
      </c>
      <c r="D1636" s="175" t="s">
        <v>241</v>
      </c>
      <c r="E1636" s="176" t="s">
        <v>2163</v>
      </c>
      <c r="F1636" s="177" t="s">
        <v>2164</v>
      </c>
      <c r="G1636" s="178" t="s">
        <v>279</v>
      </c>
      <c r="H1636" s="179">
        <v>60.249000000000002</v>
      </c>
      <c r="I1636" s="180"/>
      <c r="J1636" s="181">
        <f>ROUND(I1636*H1636,2)</f>
        <v>0</v>
      </c>
      <c r="K1636" s="177" t="s">
        <v>245</v>
      </c>
      <c r="L1636" s="40"/>
      <c r="M1636" s="182" t="s">
        <v>3</v>
      </c>
      <c r="N1636" s="183" t="s">
        <v>45</v>
      </c>
      <c r="O1636" s="73"/>
      <c r="P1636" s="184">
        <f>O1636*H1636</f>
        <v>0</v>
      </c>
      <c r="Q1636" s="184">
        <v>0</v>
      </c>
      <c r="R1636" s="184">
        <f>Q1636*H1636</f>
        <v>0</v>
      </c>
      <c r="S1636" s="184">
        <v>0</v>
      </c>
      <c r="T1636" s="185">
        <f>S1636*H1636</f>
        <v>0</v>
      </c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R1636" s="186" t="s">
        <v>377</v>
      </c>
      <c r="AT1636" s="186" t="s">
        <v>241</v>
      </c>
      <c r="AU1636" s="186" t="s">
        <v>86</v>
      </c>
      <c r="AY1636" s="20" t="s">
        <v>239</v>
      </c>
      <c r="BE1636" s="187">
        <f>IF(N1636="základní",J1636,0)</f>
        <v>0</v>
      </c>
      <c r="BF1636" s="187">
        <f>IF(N1636="snížená",J1636,0)</f>
        <v>0</v>
      </c>
      <c r="BG1636" s="187">
        <f>IF(N1636="zákl. přenesená",J1636,0)</f>
        <v>0</v>
      </c>
      <c r="BH1636" s="187">
        <f>IF(N1636="sníž. přenesená",J1636,0)</f>
        <v>0</v>
      </c>
      <c r="BI1636" s="187">
        <f>IF(N1636="nulová",J1636,0)</f>
        <v>0</v>
      </c>
      <c r="BJ1636" s="20" t="s">
        <v>86</v>
      </c>
      <c r="BK1636" s="187">
        <f>ROUND(I1636*H1636,2)</f>
        <v>0</v>
      </c>
      <c r="BL1636" s="20" t="s">
        <v>377</v>
      </c>
      <c r="BM1636" s="186" t="s">
        <v>2165</v>
      </c>
    </row>
    <row r="1637" s="12" customFormat="1" ht="22.8" customHeight="1">
      <c r="A1637" s="12"/>
      <c r="B1637" s="161"/>
      <c r="C1637" s="12"/>
      <c r="D1637" s="162" t="s">
        <v>72</v>
      </c>
      <c r="E1637" s="172" t="s">
        <v>2166</v>
      </c>
      <c r="F1637" s="172" t="s">
        <v>2167</v>
      </c>
      <c r="G1637" s="12"/>
      <c r="H1637" s="12"/>
      <c r="I1637" s="164"/>
      <c r="J1637" s="173">
        <f>BK1637</f>
        <v>0</v>
      </c>
      <c r="K1637" s="12"/>
      <c r="L1637" s="161"/>
      <c r="M1637" s="166"/>
      <c r="N1637" s="167"/>
      <c r="O1637" s="167"/>
      <c r="P1637" s="168">
        <f>SUM(P1638:P1668)</f>
        <v>0</v>
      </c>
      <c r="Q1637" s="167"/>
      <c r="R1637" s="168">
        <f>SUM(R1638:R1668)</f>
        <v>7.6163349999999985</v>
      </c>
      <c r="S1637" s="167"/>
      <c r="T1637" s="169">
        <f>SUM(T1638:T1668)</f>
        <v>0</v>
      </c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R1637" s="162" t="s">
        <v>86</v>
      </c>
      <c r="AT1637" s="170" t="s">
        <v>72</v>
      </c>
      <c r="AU1637" s="170" t="s">
        <v>80</v>
      </c>
      <c r="AY1637" s="162" t="s">
        <v>239</v>
      </c>
      <c r="BK1637" s="171">
        <f>SUM(BK1638:BK1668)</f>
        <v>0</v>
      </c>
    </row>
    <row r="1638" s="2" customFormat="1">
      <c r="A1638" s="39"/>
      <c r="B1638" s="174"/>
      <c r="C1638" s="175" t="s">
        <v>2168</v>
      </c>
      <c r="D1638" s="175" t="s">
        <v>241</v>
      </c>
      <c r="E1638" s="176" t="s">
        <v>2169</v>
      </c>
      <c r="F1638" s="177" t="s">
        <v>2170</v>
      </c>
      <c r="G1638" s="178" t="s">
        <v>244</v>
      </c>
      <c r="H1638" s="179">
        <v>236.90000000000001</v>
      </c>
      <c r="I1638" s="180"/>
      <c r="J1638" s="181">
        <f>ROUND(I1638*H1638,2)</f>
        <v>0</v>
      </c>
      <c r="K1638" s="177" t="s">
        <v>245</v>
      </c>
      <c r="L1638" s="40"/>
      <c r="M1638" s="182" t="s">
        <v>3</v>
      </c>
      <c r="N1638" s="183" t="s">
        <v>45</v>
      </c>
      <c r="O1638" s="73"/>
      <c r="P1638" s="184">
        <f>O1638*H1638</f>
        <v>0</v>
      </c>
      <c r="Q1638" s="184">
        <v>0.0044999999999999997</v>
      </c>
      <c r="R1638" s="184">
        <f>Q1638*H1638</f>
        <v>1.0660499999999999</v>
      </c>
      <c r="S1638" s="184">
        <v>0</v>
      </c>
      <c r="T1638" s="185">
        <f>S1638*H1638</f>
        <v>0</v>
      </c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R1638" s="186" t="s">
        <v>377</v>
      </c>
      <c r="AT1638" s="186" t="s">
        <v>241</v>
      </c>
      <c r="AU1638" s="186" t="s">
        <v>86</v>
      </c>
      <c r="AY1638" s="20" t="s">
        <v>239</v>
      </c>
      <c r="BE1638" s="187">
        <f>IF(N1638="základní",J1638,0)</f>
        <v>0</v>
      </c>
      <c r="BF1638" s="187">
        <f>IF(N1638="snížená",J1638,0)</f>
        <v>0</v>
      </c>
      <c r="BG1638" s="187">
        <f>IF(N1638="zákl. přenesená",J1638,0)</f>
        <v>0</v>
      </c>
      <c r="BH1638" s="187">
        <f>IF(N1638="sníž. přenesená",J1638,0)</f>
        <v>0</v>
      </c>
      <c r="BI1638" s="187">
        <f>IF(N1638="nulová",J1638,0)</f>
        <v>0</v>
      </c>
      <c r="BJ1638" s="20" t="s">
        <v>86</v>
      </c>
      <c r="BK1638" s="187">
        <f>ROUND(I1638*H1638,2)</f>
        <v>0</v>
      </c>
      <c r="BL1638" s="20" t="s">
        <v>377</v>
      </c>
      <c r="BM1638" s="186" t="s">
        <v>2171</v>
      </c>
    </row>
    <row r="1639" s="14" customFormat="1">
      <c r="A1639" s="14"/>
      <c r="B1639" s="196"/>
      <c r="C1639" s="14"/>
      <c r="D1639" s="189" t="s">
        <v>248</v>
      </c>
      <c r="E1639" s="197" t="s">
        <v>3</v>
      </c>
      <c r="F1639" s="198" t="s">
        <v>603</v>
      </c>
      <c r="G1639" s="14"/>
      <c r="H1639" s="199">
        <v>236.90000000000001</v>
      </c>
      <c r="I1639" s="200"/>
      <c r="J1639" s="14"/>
      <c r="K1639" s="14"/>
      <c r="L1639" s="196"/>
      <c r="M1639" s="201"/>
      <c r="N1639" s="202"/>
      <c r="O1639" s="202"/>
      <c r="P1639" s="202"/>
      <c r="Q1639" s="202"/>
      <c r="R1639" s="202"/>
      <c r="S1639" s="202"/>
      <c r="T1639" s="203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197" t="s">
        <v>248</v>
      </c>
      <c r="AU1639" s="197" t="s">
        <v>86</v>
      </c>
      <c r="AV1639" s="14" t="s">
        <v>86</v>
      </c>
      <c r="AW1639" s="14" t="s">
        <v>33</v>
      </c>
      <c r="AX1639" s="14" t="s">
        <v>73</v>
      </c>
      <c r="AY1639" s="197" t="s">
        <v>239</v>
      </c>
    </row>
    <row r="1640" s="15" customFormat="1">
      <c r="A1640" s="15"/>
      <c r="B1640" s="204"/>
      <c r="C1640" s="15"/>
      <c r="D1640" s="189" t="s">
        <v>248</v>
      </c>
      <c r="E1640" s="205" t="s">
        <v>3</v>
      </c>
      <c r="F1640" s="206" t="s">
        <v>251</v>
      </c>
      <c r="G1640" s="15"/>
      <c r="H1640" s="207">
        <v>236.90000000000001</v>
      </c>
      <c r="I1640" s="208"/>
      <c r="J1640" s="15"/>
      <c r="K1640" s="15"/>
      <c r="L1640" s="204"/>
      <c r="M1640" s="209"/>
      <c r="N1640" s="210"/>
      <c r="O1640" s="210"/>
      <c r="P1640" s="210"/>
      <c r="Q1640" s="210"/>
      <c r="R1640" s="210"/>
      <c r="S1640" s="210"/>
      <c r="T1640" s="211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T1640" s="205" t="s">
        <v>248</v>
      </c>
      <c r="AU1640" s="205" t="s">
        <v>86</v>
      </c>
      <c r="AV1640" s="15" t="s">
        <v>246</v>
      </c>
      <c r="AW1640" s="15" t="s">
        <v>33</v>
      </c>
      <c r="AX1640" s="15" t="s">
        <v>80</v>
      </c>
      <c r="AY1640" s="205" t="s">
        <v>239</v>
      </c>
    </row>
    <row r="1641" s="2" customFormat="1">
      <c r="A1641" s="39"/>
      <c r="B1641" s="174"/>
      <c r="C1641" s="175" t="s">
        <v>2172</v>
      </c>
      <c r="D1641" s="175" t="s">
        <v>241</v>
      </c>
      <c r="E1641" s="176" t="s">
        <v>2173</v>
      </c>
      <c r="F1641" s="177" t="s">
        <v>2174</v>
      </c>
      <c r="G1641" s="178" t="s">
        <v>244</v>
      </c>
      <c r="H1641" s="179">
        <v>236.90000000000001</v>
      </c>
      <c r="I1641" s="180"/>
      <c r="J1641" s="181">
        <f>ROUND(I1641*H1641,2)</f>
        <v>0</v>
      </c>
      <c r="K1641" s="177" t="s">
        <v>245</v>
      </c>
      <c r="L1641" s="40"/>
      <c r="M1641" s="182" t="s">
        <v>3</v>
      </c>
      <c r="N1641" s="183" t="s">
        <v>45</v>
      </c>
      <c r="O1641" s="73"/>
      <c r="P1641" s="184">
        <f>O1641*H1641</f>
        <v>0</v>
      </c>
      <c r="Q1641" s="184">
        <v>0.0063</v>
      </c>
      <c r="R1641" s="184">
        <f>Q1641*H1641</f>
        <v>1.49247</v>
      </c>
      <c r="S1641" s="184">
        <v>0</v>
      </c>
      <c r="T1641" s="185">
        <f>S1641*H1641</f>
        <v>0</v>
      </c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R1641" s="186" t="s">
        <v>377</v>
      </c>
      <c r="AT1641" s="186" t="s">
        <v>241</v>
      </c>
      <c r="AU1641" s="186" t="s">
        <v>86</v>
      </c>
      <c r="AY1641" s="20" t="s">
        <v>239</v>
      </c>
      <c r="BE1641" s="187">
        <f>IF(N1641="základní",J1641,0)</f>
        <v>0</v>
      </c>
      <c r="BF1641" s="187">
        <f>IF(N1641="snížená",J1641,0)</f>
        <v>0</v>
      </c>
      <c r="BG1641" s="187">
        <f>IF(N1641="zákl. přenesená",J1641,0)</f>
        <v>0</v>
      </c>
      <c r="BH1641" s="187">
        <f>IF(N1641="sníž. přenesená",J1641,0)</f>
        <v>0</v>
      </c>
      <c r="BI1641" s="187">
        <f>IF(N1641="nulová",J1641,0)</f>
        <v>0</v>
      </c>
      <c r="BJ1641" s="20" t="s">
        <v>86</v>
      </c>
      <c r="BK1641" s="187">
        <f>ROUND(I1641*H1641,2)</f>
        <v>0</v>
      </c>
      <c r="BL1641" s="20" t="s">
        <v>377</v>
      </c>
      <c r="BM1641" s="186" t="s">
        <v>2175</v>
      </c>
    </row>
    <row r="1642" s="14" customFormat="1">
      <c r="A1642" s="14"/>
      <c r="B1642" s="196"/>
      <c r="C1642" s="14"/>
      <c r="D1642" s="189" t="s">
        <v>248</v>
      </c>
      <c r="E1642" s="197" t="s">
        <v>3</v>
      </c>
      <c r="F1642" s="198" t="s">
        <v>603</v>
      </c>
      <c r="G1642" s="14"/>
      <c r="H1642" s="199">
        <v>236.90000000000001</v>
      </c>
      <c r="I1642" s="200"/>
      <c r="J1642" s="14"/>
      <c r="K1642" s="14"/>
      <c r="L1642" s="196"/>
      <c r="M1642" s="201"/>
      <c r="N1642" s="202"/>
      <c r="O1642" s="202"/>
      <c r="P1642" s="202"/>
      <c r="Q1642" s="202"/>
      <c r="R1642" s="202"/>
      <c r="S1642" s="202"/>
      <c r="T1642" s="203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197" t="s">
        <v>248</v>
      </c>
      <c r="AU1642" s="197" t="s">
        <v>86</v>
      </c>
      <c r="AV1642" s="14" t="s">
        <v>86</v>
      </c>
      <c r="AW1642" s="14" t="s">
        <v>33</v>
      </c>
      <c r="AX1642" s="14" t="s">
        <v>73</v>
      </c>
      <c r="AY1642" s="197" t="s">
        <v>239</v>
      </c>
    </row>
    <row r="1643" s="15" customFormat="1">
      <c r="A1643" s="15"/>
      <c r="B1643" s="204"/>
      <c r="C1643" s="15"/>
      <c r="D1643" s="189" t="s">
        <v>248</v>
      </c>
      <c r="E1643" s="205" t="s">
        <v>3</v>
      </c>
      <c r="F1643" s="206" t="s">
        <v>251</v>
      </c>
      <c r="G1643" s="15"/>
      <c r="H1643" s="207">
        <v>236.90000000000001</v>
      </c>
      <c r="I1643" s="208"/>
      <c r="J1643" s="15"/>
      <c r="K1643" s="15"/>
      <c r="L1643" s="204"/>
      <c r="M1643" s="209"/>
      <c r="N1643" s="210"/>
      <c r="O1643" s="210"/>
      <c r="P1643" s="210"/>
      <c r="Q1643" s="210"/>
      <c r="R1643" s="210"/>
      <c r="S1643" s="210"/>
      <c r="T1643" s="211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T1643" s="205" t="s">
        <v>248</v>
      </c>
      <c r="AU1643" s="205" t="s">
        <v>86</v>
      </c>
      <c r="AV1643" s="15" t="s">
        <v>246</v>
      </c>
      <c r="AW1643" s="15" t="s">
        <v>33</v>
      </c>
      <c r="AX1643" s="15" t="s">
        <v>80</v>
      </c>
      <c r="AY1643" s="205" t="s">
        <v>239</v>
      </c>
    </row>
    <row r="1644" s="2" customFormat="1">
      <c r="A1644" s="39"/>
      <c r="B1644" s="174"/>
      <c r="C1644" s="212" t="s">
        <v>2176</v>
      </c>
      <c r="D1644" s="212" t="s">
        <v>294</v>
      </c>
      <c r="E1644" s="213" t="s">
        <v>2177</v>
      </c>
      <c r="F1644" s="214" t="s">
        <v>2178</v>
      </c>
      <c r="G1644" s="215" t="s">
        <v>244</v>
      </c>
      <c r="H1644" s="216">
        <v>260.58999999999997</v>
      </c>
      <c r="I1644" s="217"/>
      <c r="J1644" s="218">
        <f>ROUND(I1644*H1644,2)</f>
        <v>0</v>
      </c>
      <c r="K1644" s="214" t="s">
        <v>245</v>
      </c>
      <c r="L1644" s="219"/>
      <c r="M1644" s="220" t="s">
        <v>3</v>
      </c>
      <c r="N1644" s="221" t="s">
        <v>45</v>
      </c>
      <c r="O1644" s="73"/>
      <c r="P1644" s="184">
        <f>O1644*H1644</f>
        <v>0</v>
      </c>
      <c r="Q1644" s="184">
        <v>0.017999999999999999</v>
      </c>
      <c r="R1644" s="184">
        <f>Q1644*H1644</f>
        <v>4.6906199999999991</v>
      </c>
      <c r="S1644" s="184">
        <v>0</v>
      </c>
      <c r="T1644" s="185">
        <f>S1644*H1644</f>
        <v>0</v>
      </c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R1644" s="186" t="s">
        <v>542</v>
      </c>
      <c r="AT1644" s="186" t="s">
        <v>294</v>
      </c>
      <c r="AU1644" s="186" t="s">
        <v>86</v>
      </c>
      <c r="AY1644" s="20" t="s">
        <v>239</v>
      </c>
      <c r="BE1644" s="187">
        <f>IF(N1644="základní",J1644,0)</f>
        <v>0</v>
      </c>
      <c r="BF1644" s="187">
        <f>IF(N1644="snížená",J1644,0)</f>
        <v>0</v>
      </c>
      <c r="BG1644" s="187">
        <f>IF(N1644="zákl. přenesená",J1644,0)</f>
        <v>0</v>
      </c>
      <c r="BH1644" s="187">
        <f>IF(N1644="sníž. přenesená",J1644,0)</f>
        <v>0</v>
      </c>
      <c r="BI1644" s="187">
        <f>IF(N1644="nulová",J1644,0)</f>
        <v>0</v>
      </c>
      <c r="BJ1644" s="20" t="s">
        <v>86</v>
      </c>
      <c r="BK1644" s="187">
        <f>ROUND(I1644*H1644,2)</f>
        <v>0</v>
      </c>
      <c r="BL1644" s="20" t="s">
        <v>377</v>
      </c>
      <c r="BM1644" s="186" t="s">
        <v>2179</v>
      </c>
    </row>
    <row r="1645" s="14" customFormat="1">
      <c r="A1645" s="14"/>
      <c r="B1645" s="196"/>
      <c r="C1645" s="14"/>
      <c r="D1645" s="189" t="s">
        <v>248</v>
      </c>
      <c r="E1645" s="14"/>
      <c r="F1645" s="198" t="s">
        <v>2180</v>
      </c>
      <c r="G1645" s="14"/>
      <c r="H1645" s="199">
        <v>260.58999999999997</v>
      </c>
      <c r="I1645" s="200"/>
      <c r="J1645" s="14"/>
      <c r="K1645" s="14"/>
      <c r="L1645" s="196"/>
      <c r="M1645" s="201"/>
      <c r="N1645" s="202"/>
      <c r="O1645" s="202"/>
      <c r="P1645" s="202"/>
      <c r="Q1645" s="202"/>
      <c r="R1645" s="202"/>
      <c r="S1645" s="202"/>
      <c r="T1645" s="203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197" t="s">
        <v>248</v>
      </c>
      <c r="AU1645" s="197" t="s">
        <v>86</v>
      </c>
      <c r="AV1645" s="14" t="s">
        <v>86</v>
      </c>
      <c r="AW1645" s="14" t="s">
        <v>4</v>
      </c>
      <c r="AX1645" s="14" t="s">
        <v>80</v>
      </c>
      <c r="AY1645" s="197" t="s">
        <v>239</v>
      </c>
    </row>
    <row r="1646" s="2" customFormat="1">
      <c r="A1646" s="39"/>
      <c r="B1646" s="174"/>
      <c r="C1646" s="175" t="s">
        <v>2181</v>
      </c>
      <c r="D1646" s="175" t="s">
        <v>241</v>
      </c>
      <c r="E1646" s="176" t="s">
        <v>2182</v>
      </c>
      <c r="F1646" s="177" t="s">
        <v>2183</v>
      </c>
      <c r="G1646" s="178" t="s">
        <v>244</v>
      </c>
      <c r="H1646" s="179">
        <v>236.90000000000001</v>
      </c>
      <c r="I1646" s="180"/>
      <c r="J1646" s="181">
        <f>ROUND(I1646*H1646,2)</f>
        <v>0</v>
      </c>
      <c r="K1646" s="177" t="s">
        <v>245</v>
      </c>
      <c r="L1646" s="40"/>
      <c r="M1646" s="182" t="s">
        <v>3</v>
      </c>
      <c r="N1646" s="183" t="s">
        <v>45</v>
      </c>
      <c r="O1646" s="73"/>
      <c r="P1646" s="184">
        <f>O1646*H1646</f>
        <v>0</v>
      </c>
      <c r="Q1646" s="184">
        <v>0</v>
      </c>
      <c r="R1646" s="184">
        <f>Q1646*H1646</f>
        <v>0</v>
      </c>
      <c r="S1646" s="184">
        <v>0</v>
      </c>
      <c r="T1646" s="185">
        <f>S1646*H1646</f>
        <v>0</v>
      </c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R1646" s="186" t="s">
        <v>377</v>
      </c>
      <c r="AT1646" s="186" t="s">
        <v>241</v>
      </c>
      <c r="AU1646" s="186" t="s">
        <v>86</v>
      </c>
      <c r="AY1646" s="20" t="s">
        <v>239</v>
      </c>
      <c r="BE1646" s="187">
        <f>IF(N1646="základní",J1646,0)</f>
        <v>0</v>
      </c>
      <c r="BF1646" s="187">
        <f>IF(N1646="snížená",J1646,0)</f>
        <v>0</v>
      </c>
      <c r="BG1646" s="187">
        <f>IF(N1646="zákl. přenesená",J1646,0)</f>
        <v>0</v>
      </c>
      <c r="BH1646" s="187">
        <f>IF(N1646="sníž. přenesená",J1646,0)</f>
        <v>0</v>
      </c>
      <c r="BI1646" s="187">
        <f>IF(N1646="nulová",J1646,0)</f>
        <v>0</v>
      </c>
      <c r="BJ1646" s="20" t="s">
        <v>86</v>
      </c>
      <c r="BK1646" s="187">
        <f>ROUND(I1646*H1646,2)</f>
        <v>0</v>
      </c>
      <c r="BL1646" s="20" t="s">
        <v>377</v>
      </c>
      <c r="BM1646" s="186" t="s">
        <v>2184</v>
      </c>
    </row>
    <row r="1647" s="13" customFormat="1">
      <c r="A1647" s="13"/>
      <c r="B1647" s="188"/>
      <c r="C1647" s="13"/>
      <c r="D1647" s="189" t="s">
        <v>248</v>
      </c>
      <c r="E1647" s="190" t="s">
        <v>3</v>
      </c>
      <c r="F1647" s="191" t="s">
        <v>678</v>
      </c>
      <c r="G1647" s="13"/>
      <c r="H1647" s="190" t="s">
        <v>3</v>
      </c>
      <c r="I1647" s="192"/>
      <c r="J1647" s="13"/>
      <c r="K1647" s="13"/>
      <c r="L1647" s="188"/>
      <c r="M1647" s="193"/>
      <c r="N1647" s="194"/>
      <c r="O1647" s="194"/>
      <c r="P1647" s="194"/>
      <c r="Q1647" s="194"/>
      <c r="R1647" s="194"/>
      <c r="S1647" s="194"/>
      <c r="T1647" s="195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190" t="s">
        <v>248</v>
      </c>
      <c r="AU1647" s="190" t="s">
        <v>86</v>
      </c>
      <c r="AV1647" s="13" t="s">
        <v>80</v>
      </c>
      <c r="AW1647" s="13" t="s">
        <v>33</v>
      </c>
      <c r="AX1647" s="13" t="s">
        <v>73</v>
      </c>
      <c r="AY1647" s="190" t="s">
        <v>239</v>
      </c>
    </row>
    <row r="1648" s="14" customFormat="1">
      <c r="A1648" s="14"/>
      <c r="B1648" s="196"/>
      <c r="C1648" s="14"/>
      <c r="D1648" s="189" t="s">
        <v>248</v>
      </c>
      <c r="E1648" s="197" t="s">
        <v>3</v>
      </c>
      <c r="F1648" s="198" t="s">
        <v>1567</v>
      </c>
      <c r="G1648" s="14"/>
      <c r="H1648" s="199">
        <v>18.52</v>
      </c>
      <c r="I1648" s="200"/>
      <c r="J1648" s="14"/>
      <c r="K1648" s="14"/>
      <c r="L1648" s="196"/>
      <c r="M1648" s="201"/>
      <c r="N1648" s="202"/>
      <c r="O1648" s="202"/>
      <c r="P1648" s="202"/>
      <c r="Q1648" s="202"/>
      <c r="R1648" s="202"/>
      <c r="S1648" s="202"/>
      <c r="T1648" s="203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197" t="s">
        <v>248</v>
      </c>
      <c r="AU1648" s="197" t="s">
        <v>86</v>
      </c>
      <c r="AV1648" s="14" t="s">
        <v>86</v>
      </c>
      <c r="AW1648" s="14" t="s">
        <v>33</v>
      </c>
      <c r="AX1648" s="14" t="s">
        <v>73</v>
      </c>
      <c r="AY1648" s="197" t="s">
        <v>239</v>
      </c>
    </row>
    <row r="1649" s="14" customFormat="1">
      <c r="A1649" s="14"/>
      <c r="B1649" s="196"/>
      <c r="C1649" s="14"/>
      <c r="D1649" s="189" t="s">
        <v>248</v>
      </c>
      <c r="E1649" s="197" t="s">
        <v>3</v>
      </c>
      <c r="F1649" s="198" t="s">
        <v>1568</v>
      </c>
      <c r="G1649" s="14"/>
      <c r="H1649" s="199">
        <v>12.51</v>
      </c>
      <c r="I1649" s="200"/>
      <c r="J1649" s="14"/>
      <c r="K1649" s="14"/>
      <c r="L1649" s="196"/>
      <c r="M1649" s="201"/>
      <c r="N1649" s="202"/>
      <c r="O1649" s="202"/>
      <c r="P1649" s="202"/>
      <c r="Q1649" s="202"/>
      <c r="R1649" s="202"/>
      <c r="S1649" s="202"/>
      <c r="T1649" s="203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197" t="s">
        <v>248</v>
      </c>
      <c r="AU1649" s="197" t="s">
        <v>86</v>
      </c>
      <c r="AV1649" s="14" t="s">
        <v>86</v>
      </c>
      <c r="AW1649" s="14" t="s">
        <v>33</v>
      </c>
      <c r="AX1649" s="14" t="s">
        <v>73</v>
      </c>
      <c r="AY1649" s="197" t="s">
        <v>239</v>
      </c>
    </row>
    <row r="1650" s="14" customFormat="1">
      <c r="A1650" s="14"/>
      <c r="B1650" s="196"/>
      <c r="C1650" s="14"/>
      <c r="D1650" s="189" t="s">
        <v>248</v>
      </c>
      <c r="E1650" s="197" t="s">
        <v>3</v>
      </c>
      <c r="F1650" s="198" t="s">
        <v>1569</v>
      </c>
      <c r="G1650" s="14"/>
      <c r="H1650" s="199">
        <v>31.59</v>
      </c>
      <c r="I1650" s="200"/>
      <c r="J1650" s="14"/>
      <c r="K1650" s="14"/>
      <c r="L1650" s="196"/>
      <c r="M1650" s="201"/>
      <c r="N1650" s="202"/>
      <c r="O1650" s="202"/>
      <c r="P1650" s="202"/>
      <c r="Q1650" s="202"/>
      <c r="R1650" s="202"/>
      <c r="S1650" s="202"/>
      <c r="T1650" s="203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197" t="s">
        <v>248</v>
      </c>
      <c r="AU1650" s="197" t="s">
        <v>86</v>
      </c>
      <c r="AV1650" s="14" t="s">
        <v>86</v>
      </c>
      <c r="AW1650" s="14" t="s">
        <v>33</v>
      </c>
      <c r="AX1650" s="14" t="s">
        <v>73</v>
      </c>
      <c r="AY1650" s="197" t="s">
        <v>239</v>
      </c>
    </row>
    <row r="1651" s="13" customFormat="1">
      <c r="A1651" s="13"/>
      <c r="B1651" s="188"/>
      <c r="C1651" s="13"/>
      <c r="D1651" s="189" t="s">
        <v>248</v>
      </c>
      <c r="E1651" s="190" t="s">
        <v>3</v>
      </c>
      <c r="F1651" s="191" t="s">
        <v>696</v>
      </c>
      <c r="G1651" s="13"/>
      <c r="H1651" s="190" t="s">
        <v>3</v>
      </c>
      <c r="I1651" s="192"/>
      <c r="J1651" s="13"/>
      <c r="K1651" s="13"/>
      <c r="L1651" s="188"/>
      <c r="M1651" s="193"/>
      <c r="N1651" s="194"/>
      <c r="O1651" s="194"/>
      <c r="P1651" s="194"/>
      <c r="Q1651" s="194"/>
      <c r="R1651" s="194"/>
      <c r="S1651" s="194"/>
      <c r="T1651" s="195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190" t="s">
        <v>248</v>
      </c>
      <c r="AU1651" s="190" t="s">
        <v>86</v>
      </c>
      <c r="AV1651" s="13" t="s">
        <v>80</v>
      </c>
      <c r="AW1651" s="13" t="s">
        <v>33</v>
      </c>
      <c r="AX1651" s="13" t="s">
        <v>73</v>
      </c>
      <c r="AY1651" s="190" t="s">
        <v>239</v>
      </c>
    </row>
    <row r="1652" s="14" customFormat="1">
      <c r="A1652" s="14"/>
      <c r="B1652" s="196"/>
      <c r="C1652" s="14"/>
      <c r="D1652" s="189" t="s">
        <v>248</v>
      </c>
      <c r="E1652" s="197" t="s">
        <v>3</v>
      </c>
      <c r="F1652" s="198" t="s">
        <v>1570</v>
      </c>
      <c r="G1652" s="14"/>
      <c r="H1652" s="199">
        <v>74.079999999999998</v>
      </c>
      <c r="I1652" s="200"/>
      <c r="J1652" s="14"/>
      <c r="K1652" s="14"/>
      <c r="L1652" s="196"/>
      <c r="M1652" s="201"/>
      <c r="N1652" s="202"/>
      <c r="O1652" s="202"/>
      <c r="P1652" s="202"/>
      <c r="Q1652" s="202"/>
      <c r="R1652" s="202"/>
      <c r="S1652" s="202"/>
      <c r="T1652" s="203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197" t="s">
        <v>248</v>
      </c>
      <c r="AU1652" s="197" t="s">
        <v>86</v>
      </c>
      <c r="AV1652" s="14" t="s">
        <v>86</v>
      </c>
      <c r="AW1652" s="14" t="s">
        <v>33</v>
      </c>
      <c r="AX1652" s="14" t="s">
        <v>73</v>
      </c>
      <c r="AY1652" s="197" t="s">
        <v>239</v>
      </c>
    </row>
    <row r="1653" s="14" customFormat="1">
      <c r="A1653" s="14"/>
      <c r="B1653" s="196"/>
      <c r="C1653" s="14"/>
      <c r="D1653" s="189" t="s">
        <v>248</v>
      </c>
      <c r="E1653" s="197" t="s">
        <v>3</v>
      </c>
      <c r="F1653" s="198" t="s">
        <v>1571</v>
      </c>
      <c r="G1653" s="14"/>
      <c r="H1653" s="199">
        <v>4.1699999999999999</v>
      </c>
      <c r="I1653" s="200"/>
      <c r="J1653" s="14"/>
      <c r="K1653" s="14"/>
      <c r="L1653" s="196"/>
      <c r="M1653" s="201"/>
      <c r="N1653" s="202"/>
      <c r="O1653" s="202"/>
      <c r="P1653" s="202"/>
      <c r="Q1653" s="202"/>
      <c r="R1653" s="202"/>
      <c r="S1653" s="202"/>
      <c r="T1653" s="203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197" t="s">
        <v>248</v>
      </c>
      <c r="AU1653" s="197" t="s">
        <v>86</v>
      </c>
      <c r="AV1653" s="14" t="s">
        <v>86</v>
      </c>
      <c r="AW1653" s="14" t="s">
        <v>33</v>
      </c>
      <c r="AX1653" s="14" t="s">
        <v>73</v>
      </c>
      <c r="AY1653" s="197" t="s">
        <v>239</v>
      </c>
    </row>
    <row r="1654" s="14" customFormat="1">
      <c r="A1654" s="14"/>
      <c r="B1654" s="196"/>
      <c r="C1654" s="14"/>
      <c r="D1654" s="189" t="s">
        <v>248</v>
      </c>
      <c r="E1654" s="197" t="s">
        <v>3</v>
      </c>
      <c r="F1654" s="198" t="s">
        <v>1572</v>
      </c>
      <c r="G1654" s="14"/>
      <c r="H1654" s="199">
        <v>10.529999999999999</v>
      </c>
      <c r="I1654" s="200"/>
      <c r="J1654" s="14"/>
      <c r="K1654" s="14"/>
      <c r="L1654" s="196"/>
      <c r="M1654" s="201"/>
      <c r="N1654" s="202"/>
      <c r="O1654" s="202"/>
      <c r="P1654" s="202"/>
      <c r="Q1654" s="202"/>
      <c r="R1654" s="202"/>
      <c r="S1654" s="202"/>
      <c r="T1654" s="203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197" t="s">
        <v>248</v>
      </c>
      <c r="AU1654" s="197" t="s">
        <v>86</v>
      </c>
      <c r="AV1654" s="14" t="s">
        <v>86</v>
      </c>
      <c r="AW1654" s="14" t="s">
        <v>33</v>
      </c>
      <c r="AX1654" s="14" t="s">
        <v>73</v>
      </c>
      <c r="AY1654" s="197" t="s">
        <v>239</v>
      </c>
    </row>
    <row r="1655" s="14" customFormat="1">
      <c r="A1655" s="14"/>
      <c r="B1655" s="196"/>
      <c r="C1655" s="14"/>
      <c r="D1655" s="189" t="s">
        <v>248</v>
      </c>
      <c r="E1655" s="197" t="s">
        <v>3</v>
      </c>
      <c r="F1655" s="198" t="s">
        <v>1573</v>
      </c>
      <c r="G1655" s="14"/>
      <c r="H1655" s="199">
        <v>2.7799999999999998</v>
      </c>
      <c r="I1655" s="200"/>
      <c r="J1655" s="14"/>
      <c r="K1655" s="14"/>
      <c r="L1655" s="196"/>
      <c r="M1655" s="201"/>
      <c r="N1655" s="202"/>
      <c r="O1655" s="202"/>
      <c r="P1655" s="202"/>
      <c r="Q1655" s="202"/>
      <c r="R1655" s="202"/>
      <c r="S1655" s="202"/>
      <c r="T1655" s="203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197" t="s">
        <v>248</v>
      </c>
      <c r="AU1655" s="197" t="s">
        <v>86</v>
      </c>
      <c r="AV1655" s="14" t="s">
        <v>86</v>
      </c>
      <c r="AW1655" s="14" t="s">
        <v>33</v>
      </c>
      <c r="AX1655" s="14" t="s">
        <v>73</v>
      </c>
      <c r="AY1655" s="197" t="s">
        <v>239</v>
      </c>
    </row>
    <row r="1656" s="14" customFormat="1">
      <c r="A1656" s="14"/>
      <c r="B1656" s="196"/>
      <c r="C1656" s="14"/>
      <c r="D1656" s="189" t="s">
        <v>248</v>
      </c>
      <c r="E1656" s="197" t="s">
        <v>3</v>
      </c>
      <c r="F1656" s="198" t="s">
        <v>1574</v>
      </c>
      <c r="G1656" s="14"/>
      <c r="H1656" s="199">
        <v>7.0199999999999996</v>
      </c>
      <c r="I1656" s="200"/>
      <c r="J1656" s="14"/>
      <c r="K1656" s="14"/>
      <c r="L1656" s="196"/>
      <c r="M1656" s="201"/>
      <c r="N1656" s="202"/>
      <c r="O1656" s="202"/>
      <c r="P1656" s="202"/>
      <c r="Q1656" s="202"/>
      <c r="R1656" s="202"/>
      <c r="S1656" s="202"/>
      <c r="T1656" s="203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197" t="s">
        <v>248</v>
      </c>
      <c r="AU1656" s="197" t="s">
        <v>86</v>
      </c>
      <c r="AV1656" s="14" t="s">
        <v>86</v>
      </c>
      <c r="AW1656" s="14" t="s">
        <v>33</v>
      </c>
      <c r="AX1656" s="14" t="s">
        <v>73</v>
      </c>
      <c r="AY1656" s="197" t="s">
        <v>239</v>
      </c>
    </row>
    <row r="1657" s="13" customFormat="1">
      <c r="A1657" s="13"/>
      <c r="B1657" s="188"/>
      <c r="C1657" s="13"/>
      <c r="D1657" s="189" t="s">
        <v>248</v>
      </c>
      <c r="E1657" s="190" t="s">
        <v>3</v>
      </c>
      <c r="F1657" s="191" t="s">
        <v>701</v>
      </c>
      <c r="G1657" s="13"/>
      <c r="H1657" s="190" t="s">
        <v>3</v>
      </c>
      <c r="I1657" s="192"/>
      <c r="J1657" s="13"/>
      <c r="K1657" s="13"/>
      <c r="L1657" s="188"/>
      <c r="M1657" s="193"/>
      <c r="N1657" s="194"/>
      <c r="O1657" s="194"/>
      <c r="P1657" s="194"/>
      <c r="Q1657" s="194"/>
      <c r="R1657" s="194"/>
      <c r="S1657" s="194"/>
      <c r="T1657" s="195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190" t="s">
        <v>248</v>
      </c>
      <c r="AU1657" s="190" t="s">
        <v>86</v>
      </c>
      <c r="AV1657" s="13" t="s">
        <v>80</v>
      </c>
      <c r="AW1657" s="13" t="s">
        <v>33</v>
      </c>
      <c r="AX1657" s="13" t="s">
        <v>73</v>
      </c>
      <c r="AY1657" s="190" t="s">
        <v>239</v>
      </c>
    </row>
    <row r="1658" s="14" customFormat="1">
      <c r="A1658" s="14"/>
      <c r="B1658" s="196"/>
      <c r="C1658" s="14"/>
      <c r="D1658" s="189" t="s">
        <v>248</v>
      </c>
      <c r="E1658" s="197" t="s">
        <v>3</v>
      </c>
      <c r="F1658" s="198" t="s">
        <v>1575</v>
      </c>
      <c r="G1658" s="14"/>
      <c r="H1658" s="199">
        <v>46.299999999999997</v>
      </c>
      <c r="I1658" s="200"/>
      <c r="J1658" s="14"/>
      <c r="K1658" s="14"/>
      <c r="L1658" s="196"/>
      <c r="M1658" s="201"/>
      <c r="N1658" s="202"/>
      <c r="O1658" s="202"/>
      <c r="P1658" s="202"/>
      <c r="Q1658" s="202"/>
      <c r="R1658" s="202"/>
      <c r="S1658" s="202"/>
      <c r="T1658" s="203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197" t="s">
        <v>248</v>
      </c>
      <c r="AU1658" s="197" t="s">
        <v>86</v>
      </c>
      <c r="AV1658" s="14" t="s">
        <v>86</v>
      </c>
      <c r="AW1658" s="14" t="s">
        <v>33</v>
      </c>
      <c r="AX1658" s="14" t="s">
        <v>73</v>
      </c>
      <c r="AY1658" s="197" t="s">
        <v>239</v>
      </c>
    </row>
    <row r="1659" s="14" customFormat="1">
      <c r="A1659" s="14"/>
      <c r="B1659" s="196"/>
      <c r="C1659" s="14"/>
      <c r="D1659" s="189" t="s">
        <v>248</v>
      </c>
      <c r="E1659" s="197" t="s">
        <v>3</v>
      </c>
      <c r="F1659" s="198" t="s">
        <v>1576</v>
      </c>
      <c r="G1659" s="14"/>
      <c r="H1659" s="199">
        <v>8.3399999999999999</v>
      </c>
      <c r="I1659" s="200"/>
      <c r="J1659" s="14"/>
      <c r="K1659" s="14"/>
      <c r="L1659" s="196"/>
      <c r="M1659" s="201"/>
      <c r="N1659" s="202"/>
      <c r="O1659" s="202"/>
      <c r="P1659" s="202"/>
      <c r="Q1659" s="202"/>
      <c r="R1659" s="202"/>
      <c r="S1659" s="202"/>
      <c r="T1659" s="203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197" t="s">
        <v>248</v>
      </c>
      <c r="AU1659" s="197" t="s">
        <v>86</v>
      </c>
      <c r="AV1659" s="14" t="s">
        <v>86</v>
      </c>
      <c r="AW1659" s="14" t="s">
        <v>33</v>
      </c>
      <c r="AX1659" s="14" t="s">
        <v>73</v>
      </c>
      <c r="AY1659" s="197" t="s">
        <v>239</v>
      </c>
    </row>
    <row r="1660" s="14" customFormat="1">
      <c r="A1660" s="14"/>
      <c r="B1660" s="196"/>
      <c r="C1660" s="14"/>
      <c r="D1660" s="189" t="s">
        <v>248</v>
      </c>
      <c r="E1660" s="197" t="s">
        <v>3</v>
      </c>
      <c r="F1660" s="198" t="s">
        <v>1577</v>
      </c>
      <c r="G1660" s="14"/>
      <c r="H1660" s="199">
        <v>21.059999999999999</v>
      </c>
      <c r="I1660" s="200"/>
      <c r="J1660" s="14"/>
      <c r="K1660" s="14"/>
      <c r="L1660" s="196"/>
      <c r="M1660" s="201"/>
      <c r="N1660" s="202"/>
      <c r="O1660" s="202"/>
      <c r="P1660" s="202"/>
      <c r="Q1660" s="202"/>
      <c r="R1660" s="202"/>
      <c r="S1660" s="202"/>
      <c r="T1660" s="203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197" t="s">
        <v>248</v>
      </c>
      <c r="AU1660" s="197" t="s">
        <v>86</v>
      </c>
      <c r="AV1660" s="14" t="s">
        <v>86</v>
      </c>
      <c r="AW1660" s="14" t="s">
        <v>33</v>
      </c>
      <c r="AX1660" s="14" t="s">
        <v>73</v>
      </c>
      <c r="AY1660" s="197" t="s">
        <v>239</v>
      </c>
    </row>
    <row r="1661" s="15" customFormat="1">
      <c r="A1661" s="15"/>
      <c r="B1661" s="204"/>
      <c r="C1661" s="15"/>
      <c r="D1661" s="189" t="s">
        <v>248</v>
      </c>
      <c r="E1661" s="205" t="s">
        <v>3</v>
      </c>
      <c r="F1661" s="206" t="s">
        <v>251</v>
      </c>
      <c r="G1661" s="15"/>
      <c r="H1661" s="207">
        <v>236.90000000000001</v>
      </c>
      <c r="I1661" s="208"/>
      <c r="J1661" s="15"/>
      <c r="K1661" s="15"/>
      <c r="L1661" s="204"/>
      <c r="M1661" s="209"/>
      <c r="N1661" s="210"/>
      <c r="O1661" s="210"/>
      <c r="P1661" s="210"/>
      <c r="Q1661" s="210"/>
      <c r="R1661" s="210"/>
      <c r="S1661" s="210"/>
      <c r="T1661" s="211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T1661" s="205" t="s">
        <v>248</v>
      </c>
      <c r="AU1661" s="205" t="s">
        <v>86</v>
      </c>
      <c r="AV1661" s="15" t="s">
        <v>246</v>
      </c>
      <c r="AW1661" s="15" t="s">
        <v>33</v>
      </c>
      <c r="AX1661" s="15" t="s">
        <v>80</v>
      </c>
      <c r="AY1661" s="205" t="s">
        <v>239</v>
      </c>
    </row>
    <row r="1662" s="2" customFormat="1">
      <c r="A1662" s="39"/>
      <c r="B1662" s="174"/>
      <c r="C1662" s="175" t="s">
        <v>2185</v>
      </c>
      <c r="D1662" s="175" t="s">
        <v>241</v>
      </c>
      <c r="E1662" s="176" t="s">
        <v>2186</v>
      </c>
      <c r="F1662" s="177" t="s">
        <v>2187</v>
      </c>
      <c r="G1662" s="178" t="s">
        <v>244</v>
      </c>
      <c r="H1662" s="179">
        <v>236.90000000000001</v>
      </c>
      <c r="I1662" s="180"/>
      <c r="J1662" s="181">
        <f>ROUND(I1662*H1662,2)</f>
        <v>0</v>
      </c>
      <c r="K1662" s="177" t="s">
        <v>245</v>
      </c>
      <c r="L1662" s="40"/>
      <c r="M1662" s="182" t="s">
        <v>3</v>
      </c>
      <c r="N1662" s="183" t="s">
        <v>45</v>
      </c>
      <c r="O1662" s="73"/>
      <c r="P1662" s="184">
        <f>O1662*H1662</f>
        <v>0</v>
      </c>
      <c r="Q1662" s="184">
        <v>0.0015</v>
      </c>
      <c r="R1662" s="184">
        <f>Q1662*H1662</f>
        <v>0.35535</v>
      </c>
      <c r="S1662" s="184">
        <v>0</v>
      </c>
      <c r="T1662" s="185">
        <f>S1662*H1662</f>
        <v>0</v>
      </c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R1662" s="186" t="s">
        <v>377</v>
      </c>
      <c r="AT1662" s="186" t="s">
        <v>241</v>
      </c>
      <c r="AU1662" s="186" t="s">
        <v>86</v>
      </c>
      <c r="AY1662" s="20" t="s">
        <v>239</v>
      </c>
      <c r="BE1662" s="187">
        <f>IF(N1662="základní",J1662,0)</f>
        <v>0</v>
      </c>
      <c r="BF1662" s="187">
        <f>IF(N1662="snížená",J1662,0)</f>
        <v>0</v>
      </c>
      <c r="BG1662" s="187">
        <f>IF(N1662="zákl. přenesená",J1662,0)</f>
        <v>0</v>
      </c>
      <c r="BH1662" s="187">
        <f>IF(N1662="sníž. přenesená",J1662,0)</f>
        <v>0</v>
      </c>
      <c r="BI1662" s="187">
        <f>IF(N1662="nulová",J1662,0)</f>
        <v>0</v>
      </c>
      <c r="BJ1662" s="20" t="s">
        <v>86</v>
      </c>
      <c r="BK1662" s="187">
        <f>ROUND(I1662*H1662,2)</f>
        <v>0</v>
      </c>
      <c r="BL1662" s="20" t="s">
        <v>377</v>
      </c>
      <c r="BM1662" s="186" t="s">
        <v>2188</v>
      </c>
    </row>
    <row r="1663" s="14" customFormat="1">
      <c r="A1663" s="14"/>
      <c r="B1663" s="196"/>
      <c r="C1663" s="14"/>
      <c r="D1663" s="189" t="s">
        <v>248</v>
      </c>
      <c r="E1663" s="197" t="s">
        <v>3</v>
      </c>
      <c r="F1663" s="198" t="s">
        <v>603</v>
      </c>
      <c r="G1663" s="14"/>
      <c r="H1663" s="199">
        <v>236.90000000000001</v>
      </c>
      <c r="I1663" s="200"/>
      <c r="J1663" s="14"/>
      <c r="K1663" s="14"/>
      <c r="L1663" s="196"/>
      <c r="M1663" s="201"/>
      <c r="N1663" s="202"/>
      <c r="O1663" s="202"/>
      <c r="P1663" s="202"/>
      <c r="Q1663" s="202"/>
      <c r="R1663" s="202"/>
      <c r="S1663" s="202"/>
      <c r="T1663" s="203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197" t="s">
        <v>248</v>
      </c>
      <c r="AU1663" s="197" t="s">
        <v>86</v>
      </c>
      <c r="AV1663" s="14" t="s">
        <v>86</v>
      </c>
      <c r="AW1663" s="14" t="s">
        <v>33</v>
      </c>
      <c r="AX1663" s="14" t="s">
        <v>73</v>
      </c>
      <c r="AY1663" s="197" t="s">
        <v>239</v>
      </c>
    </row>
    <row r="1664" s="15" customFormat="1">
      <c r="A1664" s="15"/>
      <c r="B1664" s="204"/>
      <c r="C1664" s="15"/>
      <c r="D1664" s="189" t="s">
        <v>248</v>
      </c>
      <c r="E1664" s="205" t="s">
        <v>3</v>
      </c>
      <c r="F1664" s="206" t="s">
        <v>251</v>
      </c>
      <c r="G1664" s="15"/>
      <c r="H1664" s="207">
        <v>236.90000000000001</v>
      </c>
      <c r="I1664" s="208"/>
      <c r="J1664" s="15"/>
      <c r="K1664" s="15"/>
      <c r="L1664" s="204"/>
      <c r="M1664" s="209"/>
      <c r="N1664" s="210"/>
      <c r="O1664" s="210"/>
      <c r="P1664" s="210"/>
      <c r="Q1664" s="210"/>
      <c r="R1664" s="210"/>
      <c r="S1664" s="210"/>
      <c r="T1664" s="211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T1664" s="205" t="s">
        <v>248</v>
      </c>
      <c r="AU1664" s="205" t="s">
        <v>86</v>
      </c>
      <c r="AV1664" s="15" t="s">
        <v>246</v>
      </c>
      <c r="AW1664" s="15" t="s">
        <v>33</v>
      </c>
      <c r="AX1664" s="15" t="s">
        <v>80</v>
      </c>
      <c r="AY1664" s="205" t="s">
        <v>239</v>
      </c>
    </row>
    <row r="1665" s="2" customFormat="1">
      <c r="A1665" s="39"/>
      <c r="B1665" s="174"/>
      <c r="C1665" s="175" t="s">
        <v>2189</v>
      </c>
      <c r="D1665" s="175" t="s">
        <v>241</v>
      </c>
      <c r="E1665" s="176" t="s">
        <v>2190</v>
      </c>
      <c r="F1665" s="177" t="s">
        <v>2191</v>
      </c>
      <c r="G1665" s="178" t="s">
        <v>244</v>
      </c>
      <c r="H1665" s="179">
        <v>236.90000000000001</v>
      </c>
      <c r="I1665" s="180"/>
      <c r="J1665" s="181">
        <f>ROUND(I1665*H1665,2)</f>
        <v>0</v>
      </c>
      <c r="K1665" s="177" t="s">
        <v>245</v>
      </c>
      <c r="L1665" s="40"/>
      <c r="M1665" s="182" t="s">
        <v>3</v>
      </c>
      <c r="N1665" s="183" t="s">
        <v>45</v>
      </c>
      <c r="O1665" s="73"/>
      <c r="P1665" s="184">
        <f>O1665*H1665</f>
        <v>0</v>
      </c>
      <c r="Q1665" s="184">
        <v>5.0000000000000002E-05</v>
      </c>
      <c r="R1665" s="184">
        <f>Q1665*H1665</f>
        <v>0.011845000000000001</v>
      </c>
      <c r="S1665" s="184">
        <v>0</v>
      </c>
      <c r="T1665" s="185">
        <f>S1665*H1665</f>
        <v>0</v>
      </c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R1665" s="186" t="s">
        <v>377</v>
      </c>
      <c r="AT1665" s="186" t="s">
        <v>241</v>
      </c>
      <c r="AU1665" s="186" t="s">
        <v>86</v>
      </c>
      <c r="AY1665" s="20" t="s">
        <v>239</v>
      </c>
      <c r="BE1665" s="187">
        <f>IF(N1665="základní",J1665,0)</f>
        <v>0</v>
      </c>
      <c r="BF1665" s="187">
        <f>IF(N1665="snížená",J1665,0)</f>
        <v>0</v>
      </c>
      <c r="BG1665" s="187">
        <f>IF(N1665="zákl. přenesená",J1665,0)</f>
        <v>0</v>
      </c>
      <c r="BH1665" s="187">
        <f>IF(N1665="sníž. přenesená",J1665,0)</f>
        <v>0</v>
      </c>
      <c r="BI1665" s="187">
        <f>IF(N1665="nulová",J1665,0)</f>
        <v>0</v>
      </c>
      <c r="BJ1665" s="20" t="s">
        <v>86</v>
      </c>
      <c r="BK1665" s="187">
        <f>ROUND(I1665*H1665,2)</f>
        <v>0</v>
      </c>
      <c r="BL1665" s="20" t="s">
        <v>377</v>
      </c>
      <c r="BM1665" s="186" t="s">
        <v>2192</v>
      </c>
    </row>
    <row r="1666" s="14" customFormat="1">
      <c r="A1666" s="14"/>
      <c r="B1666" s="196"/>
      <c r="C1666" s="14"/>
      <c r="D1666" s="189" t="s">
        <v>248</v>
      </c>
      <c r="E1666" s="197" t="s">
        <v>3</v>
      </c>
      <c r="F1666" s="198" t="s">
        <v>603</v>
      </c>
      <c r="G1666" s="14"/>
      <c r="H1666" s="199">
        <v>236.90000000000001</v>
      </c>
      <c r="I1666" s="200"/>
      <c r="J1666" s="14"/>
      <c r="K1666" s="14"/>
      <c r="L1666" s="196"/>
      <c r="M1666" s="201"/>
      <c r="N1666" s="202"/>
      <c r="O1666" s="202"/>
      <c r="P1666" s="202"/>
      <c r="Q1666" s="202"/>
      <c r="R1666" s="202"/>
      <c r="S1666" s="202"/>
      <c r="T1666" s="203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197" t="s">
        <v>248</v>
      </c>
      <c r="AU1666" s="197" t="s">
        <v>86</v>
      </c>
      <c r="AV1666" s="14" t="s">
        <v>86</v>
      </c>
      <c r="AW1666" s="14" t="s">
        <v>33</v>
      </c>
      <c r="AX1666" s="14" t="s">
        <v>73</v>
      </c>
      <c r="AY1666" s="197" t="s">
        <v>239</v>
      </c>
    </row>
    <row r="1667" s="15" customFormat="1">
      <c r="A1667" s="15"/>
      <c r="B1667" s="204"/>
      <c r="C1667" s="15"/>
      <c r="D1667" s="189" t="s">
        <v>248</v>
      </c>
      <c r="E1667" s="205" t="s">
        <v>3</v>
      </c>
      <c r="F1667" s="206" t="s">
        <v>251</v>
      </c>
      <c r="G1667" s="15"/>
      <c r="H1667" s="207">
        <v>236.90000000000001</v>
      </c>
      <c r="I1667" s="208"/>
      <c r="J1667" s="15"/>
      <c r="K1667" s="15"/>
      <c r="L1667" s="204"/>
      <c r="M1667" s="209"/>
      <c r="N1667" s="210"/>
      <c r="O1667" s="210"/>
      <c r="P1667" s="210"/>
      <c r="Q1667" s="210"/>
      <c r="R1667" s="210"/>
      <c r="S1667" s="210"/>
      <c r="T1667" s="211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T1667" s="205" t="s">
        <v>248</v>
      </c>
      <c r="AU1667" s="205" t="s">
        <v>86</v>
      </c>
      <c r="AV1667" s="15" t="s">
        <v>246</v>
      </c>
      <c r="AW1667" s="15" t="s">
        <v>33</v>
      </c>
      <c r="AX1667" s="15" t="s">
        <v>80</v>
      </c>
      <c r="AY1667" s="205" t="s">
        <v>239</v>
      </c>
    </row>
    <row r="1668" s="2" customFormat="1">
      <c r="A1668" s="39"/>
      <c r="B1668" s="174"/>
      <c r="C1668" s="175" t="s">
        <v>2193</v>
      </c>
      <c r="D1668" s="175" t="s">
        <v>241</v>
      </c>
      <c r="E1668" s="176" t="s">
        <v>2194</v>
      </c>
      <c r="F1668" s="177" t="s">
        <v>2195</v>
      </c>
      <c r="G1668" s="178" t="s">
        <v>279</v>
      </c>
      <c r="H1668" s="179">
        <v>7.6159999999999997</v>
      </c>
      <c r="I1668" s="180"/>
      <c r="J1668" s="181">
        <f>ROUND(I1668*H1668,2)</f>
        <v>0</v>
      </c>
      <c r="K1668" s="177" t="s">
        <v>245</v>
      </c>
      <c r="L1668" s="40"/>
      <c r="M1668" s="182" t="s">
        <v>3</v>
      </c>
      <c r="N1668" s="183" t="s">
        <v>45</v>
      </c>
      <c r="O1668" s="73"/>
      <c r="P1668" s="184">
        <f>O1668*H1668</f>
        <v>0</v>
      </c>
      <c r="Q1668" s="184">
        <v>0</v>
      </c>
      <c r="R1668" s="184">
        <f>Q1668*H1668</f>
        <v>0</v>
      </c>
      <c r="S1668" s="184">
        <v>0</v>
      </c>
      <c r="T1668" s="185">
        <f>S1668*H1668</f>
        <v>0</v>
      </c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39"/>
      <c r="AE1668" s="39"/>
      <c r="AR1668" s="186" t="s">
        <v>377</v>
      </c>
      <c r="AT1668" s="186" t="s">
        <v>241</v>
      </c>
      <c r="AU1668" s="186" t="s">
        <v>86</v>
      </c>
      <c r="AY1668" s="20" t="s">
        <v>239</v>
      </c>
      <c r="BE1668" s="187">
        <f>IF(N1668="základní",J1668,0)</f>
        <v>0</v>
      </c>
      <c r="BF1668" s="187">
        <f>IF(N1668="snížená",J1668,0)</f>
        <v>0</v>
      </c>
      <c r="BG1668" s="187">
        <f>IF(N1668="zákl. přenesená",J1668,0)</f>
        <v>0</v>
      </c>
      <c r="BH1668" s="187">
        <f>IF(N1668="sníž. přenesená",J1668,0)</f>
        <v>0</v>
      </c>
      <c r="BI1668" s="187">
        <f>IF(N1668="nulová",J1668,0)</f>
        <v>0</v>
      </c>
      <c r="BJ1668" s="20" t="s">
        <v>86</v>
      </c>
      <c r="BK1668" s="187">
        <f>ROUND(I1668*H1668,2)</f>
        <v>0</v>
      </c>
      <c r="BL1668" s="20" t="s">
        <v>377</v>
      </c>
      <c r="BM1668" s="186" t="s">
        <v>2196</v>
      </c>
    </row>
    <row r="1669" s="12" customFormat="1" ht="22.8" customHeight="1">
      <c r="A1669" s="12"/>
      <c r="B1669" s="161"/>
      <c r="C1669" s="12"/>
      <c r="D1669" s="162" t="s">
        <v>72</v>
      </c>
      <c r="E1669" s="172" t="s">
        <v>2197</v>
      </c>
      <c r="F1669" s="172" t="s">
        <v>2198</v>
      </c>
      <c r="G1669" s="12"/>
      <c r="H1669" s="12"/>
      <c r="I1669" s="164"/>
      <c r="J1669" s="173">
        <f>BK1669</f>
        <v>0</v>
      </c>
      <c r="K1669" s="12"/>
      <c r="L1669" s="161"/>
      <c r="M1669" s="166"/>
      <c r="N1669" s="167"/>
      <c r="O1669" s="167"/>
      <c r="P1669" s="168">
        <f>SUM(P1670:P1685)</f>
        <v>0</v>
      </c>
      <c r="Q1669" s="167"/>
      <c r="R1669" s="168">
        <f>SUM(R1670:R1685)</f>
        <v>13.759385400000001</v>
      </c>
      <c r="S1669" s="167"/>
      <c r="T1669" s="169">
        <f>SUM(T1670:T1685)</f>
        <v>0</v>
      </c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R1669" s="162" t="s">
        <v>86</v>
      </c>
      <c r="AT1669" s="170" t="s">
        <v>72</v>
      </c>
      <c r="AU1669" s="170" t="s">
        <v>80</v>
      </c>
      <c r="AY1669" s="162" t="s">
        <v>239</v>
      </c>
      <c r="BK1669" s="171">
        <f>SUM(BK1670:BK1685)</f>
        <v>0</v>
      </c>
    </row>
    <row r="1670" s="2" customFormat="1" ht="16.5" customHeight="1">
      <c r="A1670" s="39"/>
      <c r="B1670" s="174"/>
      <c r="C1670" s="175" t="s">
        <v>2199</v>
      </c>
      <c r="D1670" s="175" t="s">
        <v>241</v>
      </c>
      <c r="E1670" s="176" t="s">
        <v>2200</v>
      </c>
      <c r="F1670" s="177" t="s">
        <v>2201</v>
      </c>
      <c r="G1670" s="178" t="s">
        <v>326</v>
      </c>
      <c r="H1670" s="179">
        <v>1509.1020000000001</v>
      </c>
      <c r="I1670" s="180"/>
      <c r="J1670" s="181">
        <f>ROUND(I1670*H1670,2)</f>
        <v>0</v>
      </c>
      <c r="K1670" s="177" t="s">
        <v>245</v>
      </c>
      <c r="L1670" s="40"/>
      <c r="M1670" s="182" t="s">
        <v>3</v>
      </c>
      <c r="N1670" s="183" t="s">
        <v>45</v>
      </c>
      <c r="O1670" s="73"/>
      <c r="P1670" s="184">
        <f>O1670*H1670</f>
        <v>0</v>
      </c>
      <c r="Q1670" s="184">
        <v>0</v>
      </c>
      <c r="R1670" s="184">
        <f>Q1670*H1670</f>
        <v>0</v>
      </c>
      <c r="S1670" s="184">
        <v>0</v>
      </c>
      <c r="T1670" s="185">
        <f>S1670*H1670</f>
        <v>0</v>
      </c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R1670" s="186" t="s">
        <v>377</v>
      </c>
      <c r="AT1670" s="186" t="s">
        <v>241</v>
      </c>
      <c r="AU1670" s="186" t="s">
        <v>86</v>
      </c>
      <c r="AY1670" s="20" t="s">
        <v>239</v>
      </c>
      <c r="BE1670" s="187">
        <f>IF(N1670="základní",J1670,0)</f>
        <v>0</v>
      </c>
      <c r="BF1670" s="187">
        <f>IF(N1670="snížená",J1670,0)</f>
        <v>0</v>
      </c>
      <c r="BG1670" s="187">
        <f>IF(N1670="zákl. přenesená",J1670,0)</f>
        <v>0</v>
      </c>
      <c r="BH1670" s="187">
        <f>IF(N1670="sníž. přenesená",J1670,0)</f>
        <v>0</v>
      </c>
      <c r="BI1670" s="187">
        <f>IF(N1670="nulová",J1670,0)</f>
        <v>0</v>
      </c>
      <c r="BJ1670" s="20" t="s">
        <v>86</v>
      </c>
      <c r="BK1670" s="187">
        <f>ROUND(I1670*H1670,2)</f>
        <v>0</v>
      </c>
      <c r="BL1670" s="20" t="s">
        <v>377</v>
      </c>
      <c r="BM1670" s="186" t="s">
        <v>2202</v>
      </c>
    </row>
    <row r="1671" s="14" customFormat="1">
      <c r="A1671" s="14"/>
      <c r="B1671" s="196"/>
      <c r="C1671" s="14"/>
      <c r="D1671" s="189" t="s">
        <v>248</v>
      </c>
      <c r="E1671" s="197" t="s">
        <v>3</v>
      </c>
      <c r="F1671" s="198" t="s">
        <v>1299</v>
      </c>
      <c r="G1671" s="14"/>
      <c r="H1671" s="199">
        <v>1509.1020000000001</v>
      </c>
      <c r="I1671" s="200"/>
      <c r="J1671" s="14"/>
      <c r="K1671" s="14"/>
      <c r="L1671" s="196"/>
      <c r="M1671" s="201"/>
      <c r="N1671" s="202"/>
      <c r="O1671" s="202"/>
      <c r="P1671" s="202"/>
      <c r="Q1671" s="202"/>
      <c r="R1671" s="202"/>
      <c r="S1671" s="202"/>
      <c r="T1671" s="203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197" t="s">
        <v>248</v>
      </c>
      <c r="AU1671" s="197" t="s">
        <v>86</v>
      </c>
      <c r="AV1671" s="14" t="s">
        <v>86</v>
      </c>
      <c r="AW1671" s="14" t="s">
        <v>33</v>
      </c>
      <c r="AX1671" s="14" t="s">
        <v>73</v>
      </c>
      <c r="AY1671" s="197" t="s">
        <v>239</v>
      </c>
    </row>
    <row r="1672" s="15" customFormat="1">
      <c r="A1672" s="15"/>
      <c r="B1672" s="204"/>
      <c r="C1672" s="15"/>
      <c r="D1672" s="189" t="s">
        <v>248</v>
      </c>
      <c r="E1672" s="205" t="s">
        <v>3</v>
      </c>
      <c r="F1672" s="206" t="s">
        <v>251</v>
      </c>
      <c r="G1672" s="15"/>
      <c r="H1672" s="207">
        <v>1509.1020000000001</v>
      </c>
      <c r="I1672" s="208"/>
      <c r="J1672" s="15"/>
      <c r="K1672" s="15"/>
      <c r="L1672" s="204"/>
      <c r="M1672" s="209"/>
      <c r="N1672" s="210"/>
      <c r="O1672" s="210"/>
      <c r="P1672" s="210"/>
      <c r="Q1672" s="210"/>
      <c r="R1672" s="210"/>
      <c r="S1672" s="210"/>
      <c r="T1672" s="211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T1672" s="205" t="s">
        <v>248</v>
      </c>
      <c r="AU1672" s="205" t="s">
        <v>86</v>
      </c>
      <c r="AV1672" s="15" t="s">
        <v>246</v>
      </c>
      <c r="AW1672" s="15" t="s">
        <v>33</v>
      </c>
      <c r="AX1672" s="15" t="s">
        <v>80</v>
      </c>
      <c r="AY1672" s="205" t="s">
        <v>239</v>
      </c>
    </row>
    <row r="1673" s="2" customFormat="1" ht="16.5" customHeight="1">
      <c r="A1673" s="39"/>
      <c r="B1673" s="174"/>
      <c r="C1673" s="212" t="s">
        <v>2203</v>
      </c>
      <c r="D1673" s="212" t="s">
        <v>294</v>
      </c>
      <c r="E1673" s="213" t="s">
        <v>2204</v>
      </c>
      <c r="F1673" s="214" t="s">
        <v>2205</v>
      </c>
      <c r="G1673" s="215" t="s">
        <v>326</v>
      </c>
      <c r="H1673" s="216">
        <v>1629.8299999999999</v>
      </c>
      <c r="I1673" s="217"/>
      <c r="J1673" s="218">
        <f>ROUND(I1673*H1673,2)</f>
        <v>0</v>
      </c>
      <c r="K1673" s="214" t="s">
        <v>245</v>
      </c>
      <c r="L1673" s="219"/>
      <c r="M1673" s="220" t="s">
        <v>3</v>
      </c>
      <c r="N1673" s="221" t="s">
        <v>45</v>
      </c>
      <c r="O1673" s="73"/>
      <c r="P1673" s="184">
        <f>O1673*H1673</f>
        <v>0</v>
      </c>
      <c r="Q1673" s="184">
        <v>0.00022000000000000001</v>
      </c>
      <c r="R1673" s="184">
        <f>Q1673*H1673</f>
        <v>0.35856260000000001</v>
      </c>
      <c r="S1673" s="184">
        <v>0</v>
      </c>
      <c r="T1673" s="185">
        <f>S1673*H1673</f>
        <v>0</v>
      </c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R1673" s="186" t="s">
        <v>542</v>
      </c>
      <c r="AT1673" s="186" t="s">
        <v>294</v>
      </c>
      <c r="AU1673" s="186" t="s">
        <v>86</v>
      </c>
      <c r="AY1673" s="20" t="s">
        <v>239</v>
      </c>
      <c r="BE1673" s="187">
        <f>IF(N1673="základní",J1673,0)</f>
        <v>0</v>
      </c>
      <c r="BF1673" s="187">
        <f>IF(N1673="snížená",J1673,0)</f>
        <v>0</v>
      </c>
      <c r="BG1673" s="187">
        <f>IF(N1673="zákl. přenesená",J1673,0)</f>
        <v>0</v>
      </c>
      <c r="BH1673" s="187">
        <f>IF(N1673="sníž. přenesená",J1673,0)</f>
        <v>0</v>
      </c>
      <c r="BI1673" s="187">
        <f>IF(N1673="nulová",J1673,0)</f>
        <v>0</v>
      </c>
      <c r="BJ1673" s="20" t="s">
        <v>86</v>
      </c>
      <c r="BK1673" s="187">
        <f>ROUND(I1673*H1673,2)</f>
        <v>0</v>
      </c>
      <c r="BL1673" s="20" t="s">
        <v>377</v>
      </c>
      <c r="BM1673" s="186" t="s">
        <v>2206</v>
      </c>
    </row>
    <row r="1674" s="14" customFormat="1">
      <c r="A1674" s="14"/>
      <c r="B1674" s="196"/>
      <c r="C1674" s="14"/>
      <c r="D1674" s="189" t="s">
        <v>248</v>
      </c>
      <c r="E1674" s="14"/>
      <c r="F1674" s="198" t="s">
        <v>2207</v>
      </c>
      <c r="G1674" s="14"/>
      <c r="H1674" s="199">
        <v>1629.8299999999999</v>
      </c>
      <c r="I1674" s="200"/>
      <c r="J1674" s="14"/>
      <c r="K1674" s="14"/>
      <c r="L1674" s="196"/>
      <c r="M1674" s="201"/>
      <c r="N1674" s="202"/>
      <c r="O1674" s="202"/>
      <c r="P1674" s="202"/>
      <c r="Q1674" s="202"/>
      <c r="R1674" s="202"/>
      <c r="S1674" s="202"/>
      <c r="T1674" s="203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197" t="s">
        <v>248</v>
      </c>
      <c r="AU1674" s="197" t="s">
        <v>86</v>
      </c>
      <c r="AV1674" s="14" t="s">
        <v>86</v>
      </c>
      <c r="AW1674" s="14" t="s">
        <v>4</v>
      </c>
      <c r="AX1674" s="14" t="s">
        <v>80</v>
      </c>
      <c r="AY1674" s="197" t="s">
        <v>239</v>
      </c>
    </row>
    <row r="1675" s="2" customFormat="1">
      <c r="A1675" s="39"/>
      <c r="B1675" s="174"/>
      <c r="C1675" s="175" t="s">
        <v>2208</v>
      </c>
      <c r="D1675" s="175" t="s">
        <v>241</v>
      </c>
      <c r="E1675" s="176" t="s">
        <v>2209</v>
      </c>
      <c r="F1675" s="177" t="s">
        <v>2210</v>
      </c>
      <c r="G1675" s="178" t="s">
        <v>244</v>
      </c>
      <c r="H1675" s="179">
        <v>1676.78</v>
      </c>
      <c r="I1675" s="180"/>
      <c r="J1675" s="181">
        <f>ROUND(I1675*H1675,2)</f>
        <v>0</v>
      </c>
      <c r="K1675" s="177" t="s">
        <v>245</v>
      </c>
      <c r="L1675" s="40"/>
      <c r="M1675" s="182" t="s">
        <v>3</v>
      </c>
      <c r="N1675" s="183" t="s">
        <v>45</v>
      </c>
      <c r="O1675" s="73"/>
      <c r="P1675" s="184">
        <f>O1675*H1675</f>
        <v>0</v>
      </c>
      <c r="Q1675" s="184">
        <v>0</v>
      </c>
      <c r="R1675" s="184">
        <f>Q1675*H1675</f>
        <v>0</v>
      </c>
      <c r="S1675" s="184">
        <v>0</v>
      </c>
      <c r="T1675" s="185">
        <f>S1675*H1675</f>
        <v>0</v>
      </c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R1675" s="186" t="s">
        <v>377</v>
      </c>
      <c r="AT1675" s="186" t="s">
        <v>241</v>
      </c>
      <c r="AU1675" s="186" t="s">
        <v>86</v>
      </c>
      <c r="AY1675" s="20" t="s">
        <v>239</v>
      </c>
      <c r="BE1675" s="187">
        <f>IF(N1675="základní",J1675,0)</f>
        <v>0</v>
      </c>
      <c r="BF1675" s="187">
        <f>IF(N1675="snížená",J1675,0)</f>
        <v>0</v>
      </c>
      <c r="BG1675" s="187">
        <f>IF(N1675="zákl. přenesená",J1675,0)</f>
        <v>0</v>
      </c>
      <c r="BH1675" s="187">
        <f>IF(N1675="sníž. přenesená",J1675,0)</f>
        <v>0</v>
      </c>
      <c r="BI1675" s="187">
        <f>IF(N1675="nulová",J1675,0)</f>
        <v>0</v>
      </c>
      <c r="BJ1675" s="20" t="s">
        <v>86</v>
      </c>
      <c r="BK1675" s="187">
        <f>ROUND(I1675*H1675,2)</f>
        <v>0</v>
      </c>
      <c r="BL1675" s="20" t="s">
        <v>377</v>
      </c>
      <c r="BM1675" s="186" t="s">
        <v>2211</v>
      </c>
    </row>
    <row r="1676" s="14" customFormat="1">
      <c r="A1676" s="14"/>
      <c r="B1676" s="196"/>
      <c r="C1676" s="14"/>
      <c r="D1676" s="189" t="s">
        <v>248</v>
      </c>
      <c r="E1676" s="197" t="s">
        <v>3</v>
      </c>
      <c r="F1676" s="198" t="s">
        <v>600</v>
      </c>
      <c r="G1676" s="14"/>
      <c r="H1676" s="199">
        <v>1676.78</v>
      </c>
      <c r="I1676" s="200"/>
      <c r="J1676" s="14"/>
      <c r="K1676" s="14"/>
      <c r="L1676" s="196"/>
      <c r="M1676" s="201"/>
      <c r="N1676" s="202"/>
      <c r="O1676" s="202"/>
      <c r="P1676" s="202"/>
      <c r="Q1676" s="202"/>
      <c r="R1676" s="202"/>
      <c r="S1676" s="202"/>
      <c r="T1676" s="203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197" t="s">
        <v>248</v>
      </c>
      <c r="AU1676" s="197" t="s">
        <v>86</v>
      </c>
      <c r="AV1676" s="14" t="s">
        <v>86</v>
      </c>
      <c r="AW1676" s="14" t="s">
        <v>33</v>
      </c>
      <c r="AX1676" s="14" t="s">
        <v>73</v>
      </c>
      <c r="AY1676" s="197" t="s">
        <v>239</v>
      </c>
    </row>
    <row r="1677" s="15" customFormat="1">
      <c r="A1677" s="15"/>
      <c r="B1677" s="204"/>
      <c r="C1677" s="15"/>
      <c r="D1677" s="189" t="s">
        <v>248</v>
      </c>
      <c r="E1677" s="205" t="s">
        <v>3</v>
      </c>
      <c r="F1677" s="206" t="s">
        <v>251</v>
      </c>
      <c r="G1677" s="15"/>
      <c r="H1677" s="207">
        <v>1676.78</v>
      </c>
      <c r="I1677" s="208"/>
      <c r="J1677" s="15"/>
      <c r="K1677" s="15"/>
      <c r="L1677" s="204"/>
      <c r="M1677" s="209"/>
      <c r="N1677" s="210"/>
      <c r="O1677" s="210"/>
      <c r="P1677" s="210"/>
      <c r="Q1677" s="210"/>
      <c r="R1677" s="210"/>
      <c r="S1677" s="210"/>
      <c r="T1677" s="211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T1677" s="205" t="s">
        <v>248</v>
      </c>
      <c r="AU1677" s="205" t="s">
        <v>86</v>
      </c>
      <c r="AV1677" s="15" t="s">
        <v>246</v>
      </c>
      <c r="AW1677" s="15" t="s">
        <v>33</v>
      </c>
      <c r="AX1677" s="15" t="s">
        <v>80</v>
      </c>
      <c r="AY1677" s="205" t="s">
        <v>239</v>
      </c>
    </row>
    <row r="1678" s="2" customFormat="1" ht="44.25" customHeight="1">
      <c r="A1678" s="39"/>
      <c r="B1678" s="174"/>
      <c r="C1678" s="212" t="s">
        <v>2212</v>
      </c>
      <c r="D1678" s="212" t="s">
        <v>294</v>
      </c>
      <c r="E1678" s="213" t="s">
        <v>2213</v>
      </c>
      <c r="F1678" s="214" t="s">
        <v>2214</v>
      </c>
      <c r="G1678" s="215" t="s">
        <v>244</v>
      </c>
      <c r="H1678" s="216">
        <v>1810.922</v>
      </c>
      <c r="I1678" s="217"/>
      <c r="J1678" s="218">
        <f>ROUND(I1678*H1678,2)</f>
        <v>0</v>
      </c>
      <c r="K1678" s="214" t="s">
        <v>245</v>
      </c>
      <c r="L1678" s="219"/>
      <c r="M1678" s="220" t="s">
        <v>3</v>
      </c>
      <c r="N1678" s="221" t="s">
        <v>45</v>
      </c>
      <c r="O1678" s="73"/>
      <c r="P1678" s="184">
        <f>O1678*H1678</f>
        <v>0</v>
      </c>
      <c r="Q1678" s="184">
        <v>0.0070000000000000001</v>
      </c>
      <c r="R1678" s="184">
        <f>Q1678*H1678</f>
        <v>12.676454</v>
      </c>
      <c r="S1678" s="184">
        <v>0</v>
      </c>
      <c r="T1678" s="185">
        <f>S1678*H1678</f>
        <v>0</v>
      </c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R1678" s="186" t="s">
        <v>542</v>
      </c>
      <c r="AT1678" s="186" t="s">
        <v>294</v>
      </c>
      <c r="AU1678" s="186" t="s">
        <v>86</v>
      </c>
      <c r="AY1678" s="20" t="s">
        <v>239</v>
      </c>
      <c r="BE1678" s="187">
        <f>IF(N1678="základní",J1678,0)</f>
        <v>0</v>
      </c>
      <c r="BF1678" s="187">
        <f>IF(N1678="snížená",J1678,0)</f>
        <v>0</v>
      </c>
      <c r="BG1678" s="187">
        <f>IF(N1678="zákl. přenesená",J1678,0)</f>
        <v>0</v>
      </c>
      <c r="BH1678" s="187">
        <f>IF(N1678="sníž. přenesená",J1678,0)</f>
        <v>0</v>
      </c>
      <c r="BI1678" s="187">
        <f>IF(N1678="nulová",J1678,0)</f>
        <v>0</v>
      </c>
      <c r="BJ1678" s="20" t="s">
        <v>86</v>
      </c>
      <c r="BK1678" s="187">
        <f>ROUND(I1678*H1678,2)</f>
        <v>0</v>
      </c>
      <c r="BL1678" s="20" t="s">
        <v>377</v>
      </c>
      <c r="BM1678" s="186" t="s">
        <v>2215</v>
      </c>
    </row>
    <row r="1679" s="14" customFormat="1">
      <c r="A1679" s="14"/>
      <c r="B1679" s="196"/>
      <c r="C1679" s="14"/>
      <c r="D1679" s="189" t="s">
        <v>248</v>
      </c>
      <c r="E1679" s="14"/>
      <c r="F1679" s="198" t="s">
        <v>2216</v>
      </c>
      <c r="G1679" s="14"/>
      <c r="H1679" s="199">
        <v>1810.922</v>
      </c>
      <c r="I1679" s="200"/>
      <c r="J1679" s="14"/>
      <c r="K1679" s="14"/>
      <c r="L1679" s="196"/>
      <c r="M1679" s="201"/>
      <c r="N1679" s="202"/>
      <c r="O1679" s="202"/>
      <c r="P1679" s="202"/>
      <c r="Q1679" s="202"/>
      <c r="R1679" s="202"/>
      <c r="S1679" s="202"/>
      <c r="T1679" s="203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197" t="s">
        <v>248</v>
      </c>
      <c r="AU1679" s="197" t="s">
        <v>86</v>
      </c>
      <c r="AV1679" s="14" t="s">
        <v>86</v>
      </c>
      <c r="AW1679" s="14" t="s">
        <v>4</v>
      </c>
      <c r="AX1679" s="14" t="s">
        <v>80</v>
      </c>
      <c r="AY1679" s="197" t="s">
        <v>239</v>
      </c>
    </row>
    <row r="1680" s="2" customFormat="1">
      <c r="A1680" s="39"/>
      <c r="B1680" s="174"/>
      <c r="C1680" s="175" t="s">
        <v>2217</v>
      </c>
      <c r="D1680" s="175" t="s">
        <v>241</v>
      </c>
      <c r="E1680" s="176" t="s">
        <v>2218</v>
      </c>
      <c r="F1680" s="177" t="s">
        <v>2219</v>
      </c>
      <c r="G1680" s="178" t="s">
        <v>244</v>
      </c>
      <c r="H1680" s="179">
        <v>1676.78</v>
      </c>
      <c r="I1680" s="180"/>
      <c r="J1680" s="181">
        <f>ROUND(I1680*H1680,2)</f>
        <v>0</v>
      </c>
      <c r="K1680" s="177" t="s">
        <v>245</v>
      </c>
      <c r="L1680" s="40"/>
      <c r="M1680" s="182" t="s">
        <v>3</v>
      </c>
      <c r="N1680" s="183" t="s">
        <v>45</v>
      </c>
      <c r="O1680" s="73"/>
      <c r="P1680" s="184">
        <f>O1680*H1680</f>
        <v>0</v>
      </c>
      <c r="Q1680" s="184">
        <v>0</v>
      </c>
      <c r="R1680" s="184">
        <f>Q1680*H1680</f>
        <v>0</v>
      </c>
      <c r="S1680" s="184">
        <v>0</v>
      </c>
      <c r="T1680" s="185">
        <f>S1680*H1680</f>
        <v>0</v>
      </c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R1680" s="186" t="s">
        <v>377</v>
      </c>
      <c r="AT1680" s="186" t="s">
        <v>241</v>
      </c>
      <c r="AU1680" s="186" t="s">
        <v>86</v>
      </c>
      <c r="AY1680" s="20" t="s">
        <v>239</v>
      </c>
      <c r="BE1680" s="187">
        <f>IF(N1680="základní",J1680,0)</f>
        <v>0</v>
      </c>
      <c r="BF1680" s="187">
        <f>IF(N1680="snížená",J1680,0)</f>
        <v>0</v>
      </c>
      <c r="BG1680" s="187">
        <f>IF(N1680="zákl. přenesená",J1680,0)</f>
        <v>0</v>
      </c>
      <c r="BH1680" s="187">
        <f>IF(N1680="sníž. přenesená",J1680,0)</f>
        <v>0</v>
      </c>
      <c r="BI1680" s="187">
        <f>IF(N1680="nulová",J1680,0)</f>
        <v>0</v>
      </c>
      <c r="BJ1680" s="20" t="s">
        <v>86</v>
      </c>
      <c r="BK1680" s="187">
        <f>ROUND(I1680*H1680,2)</f>
        <v>0</v>
      </c>
      <c r="BL1680" s="20" t="s">
        <v>377</v>
      </c>
      <c r="BM1680" s="186" t="s">
        <v>2220</v>
      </c>
    </row>
    <row r="1681" s="14" customFormat="1">
      <c r="A1681" s="14"/>
      <c r="B1681" s="196"/>
      <c r="C1681" s="14"/>
      <c r="D1681" s="189" t="s">
        <v>248</v>
      </c>
      <c r="E1681" s="197" t="s">
        <v>3</v>
      </c>
      <c r="F1681" s="198" t="s">
        <v>600</v>
      </c>
      <c r="G1681" s="14"/>
      <c r="H1681" s="199">
        <v>1676.78</v>
      </c>
      <c r="I1681" s="200"/>
      <c r="J1681" s="14"/>
      <c r="K1681" s="14"/>
      <c r="L1681" s="196"/>
      <c r="M1681" s="201"/>
      <c r="N1681" s="202"/>
      <c r="O1681" s="202"/>
      <c r="P1681" s="202"/>
      <c r="Q1681" s="202"/>
      <c r="R1681" s="202"/>
      <c r="S1681" s="202"/>
      <c r="T1681" s="203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197" t="s">
        <v>248</v>
      </c>
      <c r="AU1681" s="197" t="s">
        <v>86</v>
      </c>
      <c r="AV1681" s="14" t="s">
        <v>86</v>
      </c>
      <c r="AW1681" s="14" t="s">
        <v>33</v>
      </c>
      <c r="AX1681" s="14" t="s">
        <v>73</v>
      </c>
      <c r="AY1681" s="197" t="s">
        <v>239</v>
      </c>
    </row>
    <row r="1682" s="15" customFormat="1">
      <c r="A1682" s="15"/>
      <c r="B1682" s="204"/>
      <c r="C1682" s="15"/>
      <c r="D1682" s="189" t="s">
        <v>248</v>
      </c>
      <c r="E1682" s="205" t="s">
        <v>3</v>
      </c>
      <c r="F1682" s="206" t="s">
        <v>251</v>
      </c>
      <c r="G1682" s="15"/>
      <c r="H1682" s="207">
        <v>1676.78</v>
      </c>
      <c r="I1682" s="208"/>
      <c r="J1682" s="15"/>
      <c r="K1682" s="15"/>
      <c r="L1682" s="204"/>
      <c r="M1682" s="209"/>
      <c r="N1682" s="210"/>
      <c r="O1682" s="210"/>
      <c r="P1682" s="210"/>
      <c r="Q1682" s="210"/>
      <c r="R1682" s="210"/>
      <c r="S1682" s="210"/>
      <c r="T1682" s="211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T1682" s="205" t="s">
        <v>248</v>
      </c>
      <c r="AU1682" s="205" t="s">
        <v>86</v>
      </c>
      <c r="AV1682" s="15" t="s">
        <v>246</v>
      </c>
      <c r="AW1682" s="15" t="s">
        <v>33</v>
      </c>
      <c r="AX1682" s="15" t="s">
        <v>80</v>
      </c>
      <c r="AY1682" s="205" t="s">
        <v>239</v>
      </c>
    </row>
    <row r="1683" s="2" customFormat="1" ht="16.5" customHeight="1">
      <c r="A1683" s="39"/>
      <c r="B1683" s="174"/>
      <c r="C1683" s="212" t="s">
        <v>2221</v>
      </c>
      <c r="D1683" s="212" t="s">
        <v>294</v>
      </c>
      <c r="E1683" s="213" t="s">
        <v>2222</v>
      </c>
      <c r="F1683" s="214" t="s">
        <v>2223</v>
      </c>
      <c r="G1683" s="215" t="s">
        <v>244</v>
      </c>
      <c r="H1683" s="216">
        <v>1810.922</v>
      </c>
      <c r="I1683" s="217"/>
      <c r="J1683" s="218">
        <f>ROUND(I1683*H1683,2)</f>
        <v>0</v>
      </c>
      <c r="K1683" s="214" t="s">
        <v>245</v>
      </c>
      <c r="L1683" s="219"/>
      <c r="M1683" s="220" t="s">
        <v>3</v>
      </c>
      <c r="N1683" s="221" t="s">
        <v>45</v>
      </c>
      <c r="O1683" s="73"/>
      <c r="P1683" s="184">
        <f>O1683*H1683</f>
        <v>0</v>
      </c>
      <c r="Q1683" s="184">
        <v>0.00040000000000000002</v>
      </c>
      <c r="R1683" s="184">
        <f>Q1683*H1683</f>
        <v>0.72436880000000003</v>
      </c>
      <c r="S1683" s="184">
        <v>0</v>
      </c>
      <c r="T1683" s="185">
        <f>S1683*H1683</f>
        <v>0</v>
      </c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R1683" s="186" t="s">
        <v>542</v>
      </c>
      <c r="AT1683" s="186" t="s">
        <v>294</v>
      </c>
      <c r="AU1683" s="186" t="s">
        <v>86</v>
      </c>
      <c r="AY1683" s="20" t="s">
        <v>239</v>
      </c>
      <c r="BE1683" s="187">
        <f>IF(N1683="základní",J1683,0)</f>
        <v>0</v>
      </c>
      <c r="BF1683" s="187">
        <f>IF(N1683="snížená",J1683,0)</f>
        <v>0</v>
      </c>
      <c r="BG1683" s="187">
        <f>IF(N1683="zákl. přenesená",J1683,0)</f>
        <v>0</v>
      </c>
      <c r="BH1683" s="187">
        <f>IF(N1683="sníž. přenesená",J1683,0)</f>
        <v>0</v>
      </c>
      <c r="BI1683" s="187">
        <f>IF(N1683="nulová",J1683,0)</f>
        <v>0</v>
      </c>
      <c r="BJ1683" s="20" t="s">
        <v>86</v>
      </c>
      <c r="BK1683" s="187">
        <f>ROUND(I1683*H1683,2)</f>
        <v>0</v>
      </c>
      <c r="BL1683" s="20" t="s">
        <v>377</v>
      </c>
      <c r="BM1683" s="186" t="s">
        <v>2224</v>
      </c>
    </row>
    <row r="1684" s="14" customFormat="1">
      <c r="A1684" s="14"/>
      <c r="B1684" s="196"/>
      <c r="C1684" s="14"/>
      <c r="D1684" s="189" t="s">
        <v>248</v>
      </c>
      <c r="E1684" s="14"/>
      <c r="F1684" s="198" t="s">
        <v>2216</v>
      </c>
      <c r="G1684" s="14"/>
      <c r="H1684" s="199">
        <v>1810.922</v>
      </c>
      <c r="I1684" s="200"/>
      <c r="J1684" s="14"/>
      <c r="K1684" s="14"/>
      <c r="L1684" s="196"/>
      <c r="M1684" s="201"/>
      <c r="N1684" s="202"/>
      <c r="O1684" s="202"/>
      <c r="P1684" s="202"/>
      <c r="Q1684" s="202"/>
      <c r="R1684" s="202"/>
      <c r="S1684" s="202"/>
      <c r="T1684" s="203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197" t="s">
        <v>248</v>
      </c>
      <c r="AU1684" s="197" t="s">
        <v>86</v>
      </c>
      <c r="AV1684" s="14" t="s">
        <v>86</v>
      </c>
      <c r="AW1684" s="14" t="s">
        <v>4</v>
      </c>
      <c r="AX1684" s="14" t="s">
        <v>80</v>
      </c>
      <c r="AY1684" s="197" t="s">
        <v>239</v>
      </c>
    </row>
    <row r="1685" s="2" customFormat="1">
      <c r="A1685" s="39"/>
      <c r="B1685" s="174"/>
      <c r="C1685" s="175" t="s">
        <v>2225</v>
      </c>
      <c r="D1685" s="175" t="s">
        <v>241</v>
      </c>
      <c r="E1685" s="176" t="s">
        <v>2226</v>
      </c>
      <c r="F1685" s="177" t="s">
        <v>2227</v>
      </c>
      <c r="G1685" s="178" t="s">
        <v>279</v>
      </c>
      <c r="H1685" s="179">
        <v>13.759</v>
      </c>
      <c r="I1685" s="180"/>
      <c r="J1685" s="181">
        <f>ROUND(I1685*H1685,2)</f>
        <v>0</v>
      </c>
      <c r="K1685" s="177" t="s">
        <v>245</v>
      </c>
      <c r="L1685" s="40"/>
      <c r="M1685" s="182" t="s">
        <v>3</v>
      </c>
      <c r="N1685" s="183" t="s">
        <v>45</v>
      </c>
      <c r="O1685" s="73"/>
      <c r="P1685" s="184">
        <f>O1685*H1685</f>
        <v>0</v>
      </c>
      <c r="Q1685" s="184">
        <v>0</v>
      </c>
      <c r="R1685" s="184">
        <f>Q1685*H1685</f>
        <v>0</v>
      </c>
      <c r="S1685" s="184">
        <v>0</v>
      </c>
      <c r="T1685" s="185">
        <f>S1685*H1685</f>
        <v>0</v>
      </c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R1685" s="186" t="s">
        <v>377</v>
      </c>
      <c r="AT1685" s="186" t="s">
        <v>241</v>
      </c>
      <c r="AU1685" s="186" t="s">
        <v>86</v>
      </c>
      <c r="AY1685" s="20" t="s">
        <v>239</v>
      </c>
      <c r="BE1685" s="187">
        <f>IF(N1685="základní",J1685,0)</f>
        <v>0</v>
      </c>
      <c r="BF1685" s="187">
        <f>IF(N1685="snížená",J1685,0)</f>
        <v>0</v>
      </c>
      <c r="BG1685" s="187">
        <f>IF(N1685="zákl. přenesená",J1685,0)</f>
        <v>0</v>
      </c>
      <c r="BH1685" s="187">
        <f>IF(N1685="sníž. přenesená",J1685,0)</f>
        <v>0</v>
      </c>
      <c r="BI1685" s="187">
        <f>IF(N1685="nulová",J1685,0)</f>
        <v>0</v>
      </c>
      <c r="BJ1685" s="20" t="s">
        <v>86</v>
      </c>
      <c r="BK1685" s="187">
        <f>ROUND(I1685*H1685,2)</f>
        <v>0</v>
      </c>
      <c r="BL1685" s="20" t="s">
        <v>377</v>
      </c>
      <c r="BM1685" s="186" t="s">
        <v>2228</v>
      </c>
    </row>
    <row r="1686" s="12" customFormat="1" ht="22.8" customHeight="1">
      <c r="A1686" s="12"/>
      <c r="B1686" s="161"/>
      <c r="C1686" s="12"/>
      <c r="D1686" s="162" t="s">
        <v>72</v>
      </c>
      <c r="E1686" s="172" t="s">
        <v>2229</v>
      </c>
      <c r="F1686" s="172" t="s">
        <v>2230</v>
      </c>
      <c r="G1686" s="12"/>
      <c r="H1686" s="12"/>
      <c r="I1686" s="164"/>
      <c r="J1686" s="173">
        <f>BK1686</f>
        <v>0</v>
      </c>
      <c r="K1686" s="12"/>
      <c r="L1686" s="161"/>
      <c r="M1686" s="166"/>
      <c r="N1686" s="167"/>
      <c r="O1686" s="167"/>
      <c r="P1686" s="168">
        <f>SUM(P1687:P1693)</f>
        <v>0</v>
      </c>
      <c r="Q1686" s="167"/>
      <c r="R1686" s="168">
        <f>SUM(R1687:R1693)</f>
        <v>7.5455099999999993</v>
      </c>
      <c r="S1686" s="167"/>
      <c r="T1686" s="169">
        <f>SUM(T1687:T1693)</f>
        <v>0</v>
      </c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R1686" s="162" t="s">
        <v>86</v>
      </c>
      <c r="AT1686" s="170" t="s">
        <v>72</v>
      </c>
      <c r="AU1686" s="170" t="s">
        <v>80</v>
      </c>
      <c r="AY1686" s="162" t="s">
        <v>239</v>
      </c>
      <c r="BK1686" s="171">
        <f>SUM(BK1687:BK1693)</f>
        <v>0</v>
      </c>
    </row>
    <row r="1687" s="2" customFormat="1" ht="16.5" customHeight="1">
      <c r="A1687" s="39"/>
      <c r="B1687" s="174"/>
      <c r="C1687" s="175" t="s">
        <v>2231</v>
      </c>
      <c r="D1687" s="175" t="s">
        <v>241</v>
      </c>
      <c r="E1687" s="176" t="s">
        <v>2232</v>
      </c>
      <c r="F1687" s="177" t="s">
        <v>2233</v>
      </c>
      <c r="G1687" s="178" t="s">
        <v>244</v>
      </c>
      <c r="H1687" s="179">
        <v>1676.78</v>
      </c>
      <c r="I1687" s="180"/>
      <c r="J1687" s="181">
        <f>ROUND(I1687*H1687,2)</f>
        <v>0</v>
      </c>
      <c r="K1687" s="177" t="s">
        <v>245</v>
      </c>
      <c r="L1687" s="40"/>
      <c r="M1687" s="182" t="s">
        <v>3</v>
      </c>
      <c r="N1687" s="183" t="s">
        <v>45</v>
      </c>
      <c r="O1687" s="73"/>
      <c r="P1687" s="184">
        <f>O1687*H1687</f>
        <v>0</v>
      </c>
      <c r="Q1687" s="184">
        <v>0</v>
      </c>
      <c r="R1687" s="184">
        <f>Q1687*H1687</f>
        <v>0</v>
      </c>
      <c r="S1687" s="184">
        <v>0</v>
      </c>
      <c r="T1687" s="185">
        <f>S1687*H1687</f>
        <v>0</v>
      </c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R1687" s="186" t="s">
        <v>377</v>
      </c>
      <c r="AT1687" s="186" t="s">
        <v>241</v>
      </c>
      <c r="AU1687" s="186" t="s">
        <v>86</v>
      </c>
      <c r="AY1687" s="20" t="s">
        <v>239</v>
      </c>
      <c r="BE1687" s="187">
        <f>IF(N1687="základní",J1687,0)</f>
        <v>0</v>
      </c>
      <c r="BF1687" s="187">
        <f>IF(N1687="snížená",J1687,0)</f>
        <v>0</v>
      </c>
      <c r="BG1687" s="187">
        <f>IF(N1687="zákl. přenesená",J1687,0)</f>
        <v>0</v>
      </c>
      <c r="BH1687" s="187">
        <f>IF(N1687="sníž. přenesená",J1687,0)</f>
        <v>0</v>
      </c>
      <c r="BI1687" s="187">
        <f>IF(N1687="nulová",J1687,0)</f>
        <v>0</v>
      </c>
      <c r="BJ1687" s="20" t="s">
        <v>86</v>
      </c>
      <c r="BK1687" s="187">
        <f>ROUND(I1687*H1687,2)</f>
        <v>0</v>
      </c>
      <c r="BL1687" s="20" t="s">
        <v>377</v>
      </c>
      <c r="BM1687" s="186" t="s">
        <v>2234</v>
      </c>
    </row>
    <row r="1688" s="14" customFormat="1">
      <c r="A1688" s="14"/>
      <c r="B1688" s="196"/>
      <c r="C1688" s="14"/>
      <c r="D1688" s="189" t="s">
        <v>248</v>
      </c>
      <c r="E1688" s="197" t="s">
        <v>3</v>
      </c>
      <c r="F1688" s="198" t="s">
        <v>600</v>
      </c>
      <c r="G1688" s="14"/>
      <c r="H1688" s="199">
        <v>1676.78</v>
      </c>
      <c r="I1688" s="200"/>
      <c r="J1688" s="14"/>
      <c r="K1688" s="14"/>
      <c r="L1688" s="196"/>
      <c r="M1688" s="201"/>
      <c r="N1688" s="202"/>
      <c r="O1688" s="202"/>
      <c r="P1688" s="202"/>
      <c r="Q1688" s="202"/>
      <c r="R1688" s="202"/>
      <c r="S1688" s="202"/>
      <c r="T1688" s="203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197" t="s">
        <v>248</v>
      </c>
      <c r="AU1688" s="197" t="s">
        <v>86</v>
      </c>
      <c r="AV1688" s="14" t="s">
        <v>86</v>
      </c>
      <c r="AW1688" s="14" t="s">
        <v>33</v>
      </c>
      <c r="AX1688" s="14" t="s">
        <v>73</v>
      </c>
      <c r="AY1688" s="197" t="s">
        <v>239</v>
      </c>
    </row>
    <row r="1689" s="15" customFormat="1">
      <c r="A1689" s="15"/>
      <c r="B1689" s="204"/>
      <c r="C1689" s="15"/>
      <c r="D1689" s="189" t="s">
        <v>248</v>
      </c>
      <c r="E1689" s="205" t="s">
        <v>3</v>
      </c>
      <c r="F1689" s="206" t="s">
        <v>251</v>
      </c>
      <c r="G1689" s="15"/>
      <c r="H1689" s="207">
        <v>1676.78</v>
      </c>
      <c r="I1689" s="208"/>
      <c r="J1689" s="15"/>
      <c r="K1689" s="15"/>
      <c r="L1689" s="204"/>
      <c r="M1689" s="209"/>
      <c r="N1689" s="210"/>
      <c r="O1689" s="210"/>
      <c r="P1689" s="210"/>
      <c r="Q1689" s="210"/>
      <c r="R1689" s="210"/>
      <c r="S1689" s="210"/>
      <c r="T1689" s="211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T1689" s="205" t="s">
        <v>248</v>
      </c>
      <c r="AU1689" s="205" t="s">
        <v>86</v>
      </c>
      <c r="AV1689" s="15" t="s">
        <v>246</v>
      </c>
      <c r="AW1689" s="15" t="s">
        <v>33</v>
      </c>
      <c r="AX1689" s="15" t="s">
        <v>80</v>
      </c>
      <c r="AY1689" s="205" t="s">
        <v>239</v>
      </c>
    </row>
    <row r="1690" s="2" customFormat="1" ht="33" customHeight="1">
      <c r="A1690" s="39"/>
      <c r="B1690" s="174"/>
      <c r="C1690" s="175" t="s">
        <v>2235</v>
      </c>
      <c r="D1690" s="175" t="s">
        <v>241</v>
      </c>
      <c r="E1690" s="176" t="s">
        <v>2236</v>
      </c>
      <c r="F1690" s="177" t="s">
        <v>2237</v>
      </c>
      <c r="G1690" s="178" t="s">
        <v>244</v>
      </c>
      <c r="H1690" s="179">
        <v>1676.78</v>
      </c>
      <c r="I1690" s="180"/>
      <c r="J1690" s="181">
        <f>ROUND(I1690*H1690,2)</f>
        <v>0</v>
      </c>
      <c r="K1690" s="177" t="s">
        <v>245</v>
      </c>
      <c r="L1690" s="40"/>
      <c r="M1690" s="182" t="s">
        <v>3</v>
      </c>
      <c r="N1690" s="183" t="s">
        <v>45</v>
      </c>
      <c r="O1690" s="73"/>
      <c r="P1690" s="184">
        <f>O1690*H1690</f>
        <v>0</v>
      </c>
      <c r="Q1690" s="184">
        <v>0.0044999999999999997</v>
      </c>
      <c r="R1690" s="184">
        <f>Q1690*H1690</f>
        <v>7.5455099999999993</v>
      </c>
      <c r="S1690" s="184">
        <v>0</v>
      </c>
      <c r="T1690" s="185">
        <f>S1690*H1690</f>
        <v>0</v>
      </c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R1690" s="186" t="s">
        <v>377</v>
      </c>
      <c r="AT1690" s="186" t="s">
        <v>241</v>
      </c>
      <c r="AU1690" s="186" t="s">
        <v>86</v>
      </c>
      <c r="AY1690" s="20" t="s">
        <v>239</v>
      </c>
      <c r="BE1690" s="187">
        <f>IF(N1690="základní",J1690,0)</f>
        <v>0</v>
      </c>
      <c r="BF1690" s="187">
        <f>IF(N1690="snížená",J1690,0)</f>
        <v>0</v>
      </c>
      <c r="BG1690" s="187">
        <f>IF(N1690="zákl. přenesená",J1690,0)</f>
        <v>0</v>
      </c>
      <c r="BH1690" s="187">
        <f>IF(N1690="sníž. přenesená",J1690,0)</f>
        <v>0</v>
      </c>
      <c r="BI1690" s="187">
        <f>IF(N1690="nulová",J1690,0)</f>
        <v>0</v>
      </c>
      <c r="BJ1690" s="20" t="s">
        <v>86</v>
      </c>
      <c r="BK1690" s="187">
        <f>ROUND(I1690*H1690,2)</f>
        <v>0</v>
      </c>
      <c r="BL1690" s="20" t="s">
        <v>377</v>
      </c>
      <c r="BM1690" s="186" t="s">
        <v>2238</v>
      </c>
    </row>
    <row r="1691" s="14" customFormat="1">
      <c r="A1691" s="14"/>
      <c r="B1691" s="196"/>
      <c r="C1691" s="14"/>
      <c r="D1691" s="189" t="s">
        <v>248</v>
      </c>
      <c r="E1691" s="197" t="s">
        <v>3</v>
      </c>
      <c r="F1691" s="198" t="s">
        <v>600</v>
      </c>
      <c r="G1691" s="14"/>
      <c r="H1691" s="199">
        <v>1676.78</v>
      </c>
      <c r="I1691" s="200"/>
      <c r="J1691" s="14"/>
      <c r="K1691" s="14"/>
      <c r="L1691" s="196"/>
      <c r="M1691" s="201"/>
      <c r="N1691" s="202"/>
      <c r="O1691" s="202"/>
      <c r="P1691" s="202"/>
      <c r="Q1691" s="202"/>
      <c r="R1691" s="202"/>
      <c r="S1691" s="202"/>
      <c r="T1691" s="203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197" t="s">
        <v>248</v>
      </c>
      <c r="AU1691" s="197" t="s">
        <v>86</v>
      </c>
      <c r="AV1691" s="14" t="s">
        <v>86</v>
      </c>
      <c r="AW1691" s="14" t="s">
        <v>33</v>
      </c>
      <c r="AX1691" s="14" t="s">
        <v>73</v>
      </c>
      <c r="AY1691" s="197" t="s">
        <v>239</v>
      </c>
    </row>
    <row r="1692" s="15" customFormat="1">
      <c r="A1692" s="15"/>
      <c r="B1692" s="204"/>
      <c r="C1692" s="15"/>
      <c r="D1692" s="189" t="s">
        <v>248</v>
      </c>
      <c r="E1692" s="205" t="s">
        <v>3</v>
      </c>
      <c r="F1692" s="206" t="s">
        <v>251</v>
      </c>
      <c r="G1692" s="15"/>
      <c r="H1692" s="207">
        <v>1676.78</v>
      </c>
      <c r="I1692" s="208"/>
      <c r="J1692" s="15"/>
      <c r="K1692" s="15"/>
      <c r="L1692" s="204"/>
      <c r="M1692" s="209"/>
      <c r="N1692" s="210"/>
      <c r="O1692" s="210"/>
      <c r="P1692" s="210"/>
      <c r="Q1692" s="210"/>
      <c r="R1692" s="210"/>
      <c r="S1692" s="210"/>
      <c r="T1692" s="211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T1692" s="205" t="s">
        <v>248</v>
      </c>
      <c r="AU1692" s="205" t="s">
        <v>86</v>
      </c>
      <c r="AV1692" s="15" t="s">
        <v>246</v>
      </c>
      <c r="AW1692" s="15" t="s">
        <v>33</v>
      </c>
      <c r="AX1692" s="15" t="s">
        <v>80</v>
      </c>
      <c r="AY1692" s="205" t="s">
        <v>239</v>
      </c>
    </row>
    <row r="1693" s="2" customFormat="1">
      <c r="A1693" s="39"/>
      <c r="B1693" s="174"/>
      <c r="C1693" s="175" t="s">
        <v>2239</v>
      </c>
      <c r="D1693" s="175" t="s">
        <v>241</v>
      </c>
      <c r="E1693" s="176" t="s">
        <v>2240</v>
      </c>
      <c r="F1693" s="177" t="s">
        <v>2241</v>
      </c>
      <c r="G1693" s="178" t="s">
        <v>279</v>
      </c>
      <c r="H1693" s="179">
        <v>7.5460000000000003</v>
      </c>
      <c r="I1693" s="180"/>
      <c r="J1693" s="181">
        <f>ROUND(I1693*H1693,2)</f>
        <v>0</v>
      </c>
      <c r="K1693" s="177" t="s">
        <v>245</v>
      </c>
      <c r="L1693" s="40"/>
      <c r="M1693" s="182" t="s">
        <v>3</v>
      </c>
      <c r="N1693" s="183" t="s">
        <v>45</v>
      </c>
      <c r="O1693" s="73"/>
      <c r="P1693" s="184">
        <f>O1693*H1693</f>
        <v>0</v>
      </c>
      <c r="Q1693" s="184">
        <v>0</v>
      </c>
      <c r="R1693" s="184">
        <f>Q1693*H1693</f>
        <v>0</v>
      </c>
      <c r="S1693" s="184">
        <v>0</v>
      </c>
      <c r="T1693" s="185">
        <f>S1693*H1693</f>
        <v>0</v>
      </c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R1693" s="186" t="s">
        <v>377</v>
      </c>
      <c r="AT1693" s="186" t="s">
        <v>241</v>
      </c>
      <c r="AU1693" s="186" t="s">
        <v>86</v>
      </c>
      <c r="AY1693" s="20" t="s">
        <v>239</v>
      </c>
      <c r="BE1693" s="187">
        <f>IF(N1693="základní",J1693,0)</f>
        <v>0</v>
      </c>
      <c r="BF1693" s="187">
        <f>IF(N1693="snížená",J1693,0)</f>
        <v>0</v>
      </c>
      <c r="BG1693" s="187">
        <f>IF(N1693="zákl. přenesená",J1693,0)</f>
        <v>0</v>
      </c>
      <c r="BH1693" s="187">
        <f>IF(N1693="sníž. přenesená",J1693,0)</f>
        <v>0</v>
      </c>
      <c r="BI1693" s="187">
        <f>IF(N1693="nulová",J1693,0)</f>
        <v>0</v>
      </c>
      <c r="BJ1693" s="20" t="s">
        <v>86</v>
      </c>
      <c r="BK1693" s="187">
        <f>ROUND(I1693*H1693,2)</f>
        <v>0</v>
      </c>
      <c r="BL1693" s="20" t="s">
        <v>377</v>
      </c>
      <c r="BM1693" s="186" t="s">
        <v>2242</v>
      </c>
    </row>
    <row r="1694" s="12" customFormat="1" ht="22.8" customHeight="1">
      <c r="A1694" s="12"/>
      <c r="B1694" s="161"/>
      <c r="C1694" s="12"/>
      <c r="D1694" s="162" t="s">
        <v>72</v>
      </c>
      <c r="E1694" s="172" t="s">
        <v>2243</v>
      </c>
      <c r="F1694" s="172" t="s">
        <v>2244</v>
      </c>
      <c r="G1694" s="12"/>
      <c r="H1694" s="12"/>
      <c r="I1694" s="164"/>
      <c r="J1694" s="173">
        <f>BK1694</f>
        <v>0</v>
      </c>
      <c r="K1694" s="12"/>
      <c r="L1694" s="161"/>
      <c r="M1694" s="166"/>
      <c r="N1694" s="167"/>
      <c r="O1694" s="167"/>
      <c r="P1694" s="168">
        <f>SUM(P1695:P1741)</f>
        <v>0</v>
      </c>
      <c r="Q1694" s="167"/>
      <c r="R1694" s="168">
        <f>SUM(R1695:R1741)</f>
        <v>24.895776100000003</v>
      </c>
      <c r="S1694" s="167"/>
      <c r="T1694" s="169">
        <f>SUM(T1695:T1741)</f>
        <v>0</v>
      </c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R1694" s="162" t="s">
        <v>86</v>
      </c>
      <c r="AT1694" s="170" t="s">
        <v>72</v>
      </c>
      <c r="AU1694" s="170" t="s">
        <v>80</v>
      </c>
      <c r="AY1694" s="162" t="s">
        <v>239</v>
      </c>
      <c r="BK1694" s="171">
        <f>SUM(BK1695:BK1741)</f>
        <v>0</v>
      </c>
    </row>
    <row r="1695" s="2" customFormat="1">
      <c r="A1695" s="39"/>
      <c r="B1695" s="174"/>
      <c r="C1695" s="175" t="s">
        <v>2245</v>
      </c>
      <c r="D1695" s="175" t="s">
        <v>241</v>
      </c>
      <c r="E1695" s="176" t="s">
        <v>2246</v>
      </c>
      <c r="F1695" s="177" t="s">
        <v>2247</v>
      </c>
      <c r="G1695" s="178" t="s">
        <v>244</v>
      </c>
      <c r="H1695" s="179">
        <v>145.08000000000001</v>
      </c>
      <c r="I1695" s="180"/>
      <c r="J1695" s="181">
        <f>ROUND(I1695*H1695,2)</f>
        <v>0</v>
      </c>
      <c r="K1695" s="177" t="s">
        <v>245</v>
      </c>
      <c r="L1695" s="40"/>
      <c r="M1695" s="182" t="s">
        <v>3</v>
      </c>
      <c r="N1695" s="183" t="s">
        <v>45</v>
      </c>
      <c r="O1695" s="73"/>
      <c r="P1695" s="184">
        <f>O1695*H1695</f>
        <v>0</v>
      </c>
      <c r="Q1695" s="184">
        <v>0.0015</v>
      </c>
      <c r="R1695" s="184">
        <f>Q1695*H1695</f>
        <v>0.21762000000000004</v>
      </c>
      <c r="S1695" s="184">
        <v>0</v>
      </c>
      <c r="T1695" s="185">
        <f>S1695*H1695</f>
        <v>0</v>
      </c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R1695" s="186" t="s">
        <v>377</v>
      </c>
      <c r="AT1695" s="186" t="s">
        <v>241</v>
      </c>
      <c r="AU1695" s="186" t="s">
        <v>86</v>
      </c>
      <c r="AY1695" s="20" t="s">
        <v>239</v>
      </c>
      <c r="BE1695" s="187">
        <f>IF(N1695="základní",J1695,0)</f>
        <v>0</v>
      </c>
      <c r="BF1695" s="187">
        <f>IF(N1695="snížená",J1695,0)</f>
        <v>0</v>
      </c>
      <c r="BG1695" s="187">
        <f>IF(N1695="zákl. přenesená",J1695,0)</f>
        <v>0</v>
      </c>
      <c r="BH1695" s="187">
        <f>IF(N1695="sníž. přenesená",J1695,0)</f>
        <v>0</v>
      </c>
      <c r="BI1695" s="187">
        <f>IF(N1695="nulová",J1695,0)</f>
        <v>0</v>
      </c>
      <c r="BJ1695" s="20" t="s">
        <v>86</v>
      </c>
      <c r="BK1695" s="187">
        <f>ROUND(I1695*H1695,2)</f>
        <v>0</v>
      </c>
      <c r="BL1695" s="20" t="s">
        <v>377</v>
      </c>
      <c r="BM1695" s="186" t="s">
        <v>2248</v>
      </c>
    </row>
    <row r="1696" s="13" customFormat="1">
      <c r="A1696" s="13"/>
      <c r="B1696" s="188"/>
      <c r="C1696" s="13"/>
      <c r="D1696" s="189" t="s">
        <v>248</v>
      </c>
      <c r="E1696" s="190" t="s">
        <v>3</v>
      </c>
      <c r="F1696" s="191" t="s">
        <v>678</v>
      </c>
      <c r="G1696" s="13"/>
      <c r="H1696" s="190" t="s">
        <v>3</v>
      </c>
      <c r="I1696" s="192"/>
      <c r="J1696" s="13"/>
      <c r="K1696" s="13"/>
      <c r="L1696" s="188"/>
      <c r="M1696" s="193"/>
      <c r="N1696" s="194"/>
      <c r="O1696" s="194"/>
      <c r="P1696" s="194"/>
      <c r="Q1696" s="194"/>
      <c r="R1696" s="194"/>
      <c r="S1696" s="194"/>
      <c r="T1696" s="195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190" t="s">
        <v>248</v>
      </c>
      <c r="AU1696" s="190" t="s">
        <v>86</v>
      </c>
      <c r="AV1696" s="13" t="s">
        <v>80</v>
      </c>
      <c r="AW1696" s="13" t="s">
        <v>33</v>
      </c>
      <c r="AX1696" s="13" t="s">
        <v>73</v>
      </c>
      <c r="AY1696" s="190" t="s">
        <v>239</v>
      </c>
    </row>
    <row r="1697" s="14" customFormat="1">
      <c r="A1697" s="14"/>
      <c r="B1697" s="196"/>
      <c r="C1697" s="14"/>
      <c r="D1697" s="189" t="s">
        <v>248</v>
      </c>
      <c r="E1697" s="197" t="s">
        <v>3</v>
      </c>
      <c r="F1697" s="198" t="s">
        <v>2249</v>
      </c>
      <c r="G1697" s="14"/>
      <c r="H1697" s="199">
        <v>10.247999999999999</v>
      </c>
      <c r="I1697" s="200"/>
      <c r="J1697" s="14"/>
      <c r="K1697" s="14"/>
      <c r="L1697" s="196"/>
      <c r="M1697" s="201"/>
      <c r="N1697" s="202"/>
      <c r="O1697" s="202"/>
      <c r="P1697" s="202"/>
      <c r="Q1697" s="202"/>
      <c r="R1697" s="202"/>
      <c r="S1697" s="202"/>
      <c r="T1697" s="203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197" t="s">
        <v>248</v>
      </c>
      <c r="AU1697" s="197" t="s">
        <v>86</v>
      </c>
      <c r="AV1697" s="14" t="s">
        <v>86</v>
      </c>
      <c r="AW1697" s="14" t="s">
        <v>33</v>
      </c>
      <c r="AX1697" s="14" t="s">
        <v>73</v>
      </c>
      <c r="AY1697" s="197" t="s">
        <v>239</v>
      </c>
    </row>
    <row r="1698" s="14" customFormat="1">
      <c r="A1698" s="14"/>
      <c r="B1698" s="196"/>
      <c r="C1698" s="14"/>
      <c r="D1698" s="189" t="s">
        <v>248</v>
      </c>
      <c r="E1698" s="197" t="s">
        <v>3</v>
      </c>
      <c r="F1698" s="198" t="s">
        <v>2250</v>
      </c>
      <c r="G1698" s="14"/>
      <c r="H1698" s="199">
        <v>12.177</v>
      </c>
      <c r="I1698" s="200"/>
      <c r="J1698" s="14"/>
      <c r="K1698" s="14"/>
      <c r="L1698" s="196"/>
      <c r="M1698" s="201"/>
      <c r="N1698" s="202"/>
      <c r="O1698" s="202"/>
      <c r="P1698" s="202"/>
      <c r="Q1698" s="202"/>
      <c r="R1698" s="202"/>
      <c r="S1698" s="202"/>
      <c r="T1698" s="203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197" t="s">
        <v>248</v>
      </c>
      <c r="AU1698" s="197" t="s">
        <v>86</v>
      </c>
      <c r="AV1698" s="14" t="s">
        <v>86</v>
      </c>
      <c r="AW1698" s="14" t="s">
        <v>33</v>
      </c>
      <c r="AX1698" s="14" t="s">
        <v>73</v>
      </c>
      <c r="AY1698" s="197" t="s">
        <v>239</v>
      </c>
    </row>
    <row r="1699" s="14" customFormat="1">
      <c r="A1699" s="14"/>
      <c r="B1699" s="196"/>
      <c r="C1699" s="14"/>
      <c r="D1699" s="189" t="s">
        <v>248</v>
      </c>
      <c r="E1699" s="197" t="s">
        <v>3</v>
      </c>
      <c r="F1699" s="198" t="s">
        <v>2251</v>
      </c>
      <c r="G1699" s="14"/>
      <c r="H1699" s="199">
        <v>18.521999999999998</v>
      </c>
      <c r="I1699" s="200"/>
      <c r="J1699" s="14"/>
      <c r="K1699" s="14"/>
      <c r="L1699" s="196"/>
      <c r="M1699" s="201"/>
      <c r="N1699" s="202"/>
      <c r="O1699" s="202"/>
      <c r="P1699" s="202"/>
      <c r="Q1699" s="202"/>
      <c r="R1699" s="202"/>
      <c r="S1699" s="202"/>
      <c r="T1699" s="203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197" t="s">
        <v>248</v>
      </c>
      <c r="AU1699" s="197" t="s">
        <v>86</v>
      </c>
      <c r="AV1699" s="14" t="s">
        <v>86</v>
      </c>
      <c r="AW1699" s="14" t="s">
        <v>33</v>
      </c>
      <c r="AX1699" s="14" t="s">
        <v>73</v>
      </c>
      <c r="AY1699" s="197" t="s">
        <v>239</v>
      </c>
    </row>
    <row r="1700" s="13" customFormat="1">
      <c r="A1700" s="13"/>
      <c r="B1700" s="188"/>
      <c r="C1700" s="13"/>
      <c r="D1700" s="189" t="s">
        <v>248</v>
      </c>
      <c r="E1700" s="190" t="s">
        <v>3</v>
      </c>
      <c r="F1700" s="191" t="s">
        <v>696</v>
      </c>
      <c r="G1700" s="13"/>
      <c r="H1700" s="190" t="s">
        <v>3</v>
      </c>
      <c r="I1700" s="192"/>
      <c r="J1700" s="13"/>
      <c r="K1700" s="13"/>
      <c r="L1700" s="188"/>
      <c r="M1700" s="193"/>
      <c r="N1700" s="194"/>
      <c r="O1700" s="194"/>
      <c r="P1700" s="194"/>
      <c r="Q1700" s="194"/>
      <c r="R1700" s="194"/>
      <c r="S1700" s="194"/>
      <c r="T1700" s="195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190" t="s">
        <v>248</v>
      </c>
      <c r="AU1700" s="190" t="s">
        <v>86</v>
      </c>
      <c r="AV1700" s="13" t="s">
        <v>80</v>
      </c>
      <c r="AW1700" s="13" t="s">
        <v>33</v>
      </c>
      <c r="AX1700" s="13" t="s">
        <v>73</v>
      </c>
      <c r="AY1700" s="190" t="s">
        <v>239</v>
      </c>
    </row>
    <row r="1701" s="14" customFormat="1">
      <c r="A1701" s="14"/>
      <c r="B1701" s="196"/>
      <c r="C1701" s="14"/>
      <c r="D1701" s="189" t="s">
        <v>248</v>
      </c>
      <c r="E1701" s="197" t="s">
        <v>3</v>
      </c>
      <c r="F1701" s="198" t="s">
        <v>2252</v>
      </c>
      <c r="G1701" s="14"/>
      <c r="H1701" s="199">
        <v>40.991999999999997</v>
      </c>
      <c r="I1701" s="200"/>
      <c r="J1701" s="14"/>
      <c r="K1701" s="14"/>
      <c r="L1701" s="196"/>
      <c r="M1701" s="201"/>
      <c r="N1701" s="202"/>
      <c r="O1701" s="202"/>
      <c r="P1701" s="202"/>
      <c r="Q1701" s="202"/>
      <c r="R1701" s="202"/>
      <c r="S1701" s="202"/>
      <c r="T1701" s="203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197" t="s">
        <v>248</v>
      </c>
      <c r="AU1701" s="197" t="s">
        <v>86</v>
      </c>
      <c r="AV1701" s="14" t="s">
        <v>86</v>
      </c>
      <c r="AW1701" s="14" t="s">
        <v>33</v>
      </c>
      <c r="AX1701" s="14" t="s">
        <v>73</v>
      </c>
      <c r="AY1701" s="197" t="s">
        <v>239</v>
      </c>
    </row>
    <row r="1702" s="14" customFormat="1">
      <c r="A1702" s="14"/>
      <c r="B1702" s="196"/>
      <c r="C1702" s="14"/>
      <c r="D1702" s="189" t="s">
        <v>248</v>
      </c>
      <c r="E1702" s="197" t="s">
        <v>3</v>
      </c>
      <c r="F1702" s="198" t="s">
        <v>2253</v>
      </c>
      <c r="G1702" s="14"/>
      <c r="H1702" s="199">
        <v>4.0590000000000002</v>
      </c>
      <c r="I1702" s="200"/>
      <c r="J1702" s="14"/>
      <c r="K1702" s="14"/>
      <c r="L1702" s="196"/>
      <c r="M1702" s="201"/>
      <c r="N1702" s="202"/>
      <c r="O1702" s="202"/>
      <c r="P1702" s="202"/>
      <c r="Q1702" s="202"/>
      <c r="R1702" s="202"/>
      <c r="S1702" s="202"/>
      <c r="T1702" s="203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197" t="s">
        <v>248</v>
      </c>
      <c r="AU1702" s="197" t="s">
        <v>86</v>
      </c>
      <c r="AV1702" s="14" t="s">
        <v>86</v>
      </c>
      <c r="AW1702" s="14" t="s">
        <v>33</v>
      </c>
      <c r="AX1702" s="14" t="s">
        <v>73</v>
      </c>
      <c r="AY1702" s="197" t="s">
        <v>239</v>
      </c>
    </row>
    <row r="1703" s="14" customFormat="1">
      <c r="A1703" s="14"/>
      <c r="B1703" s="196"/>
      <c r="C1703" s="14"/>
      <c r="D1703" s="189" t="s">
        <v>248</v>
      </c>
      <c r="E1703" s="197" t="s">
        <v>3</v>
      </c>
      <c r="F1703" s="198" t="s">
        <v>2254</v>
      </c>
      <c r="G1703" s="14"/>
      <c r="H1703" s="199">
        <v>6.1740000000000004</v>
      </c>
      <c r="I1703" s="200"/>
      <c r="J1703" s="14"/>
      <c r="K1703" s="14"/>
      <c r="L1703" s="196"/>
      <c r="M1703" s="201"/>
      <c r="N1703" s="202"/>
      <c r="O1703" s="202"/>
      <c r="P1703" s="202"/>
      <c r="Q1703" s="202"/>
      <c r="R1703" s="202"/>
      <c r="S1703" s="202"/>
      <c r="T1703" s="203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197" t="s">
        <v>248</v>
      </c>
      <c r="AU1703" s="197" t="s">
        <v>86</v>
      </c>
      <c r="AV1703" s="14" t="s">
        <v>86</v>
      </c>
      <c r="AW1703" s="14" t="s">
        <v>33</v>
      </c>
      <c r="AX1703" s="14" t="s">
        <v>73</v>
      </c>
      <c r="AY1703" s="197" t="s">
        <v>239</v>
      </c>
    </row>
    <row r="1704" s="14" customFormat="1">
      <c r="A1704" s="14"/>
      <c r="B1704" s="196"/>
      <c r="C1704" s="14"/>
      <c r="D1704" s="189" t="s">
        <v>248</v>
      </c>
      <c r="E1704" s="197" t="s">
        <v>3</v>
      </c>
      <c r="F1704" s="198" t="s">
        <v>2255</v>
      </c>
      <c r="G1704" s="14"/>
      <c r="H1704" s="199">
        <v>2.706</v>
      </c>
      <c r="I1704" s="200"/>
      <c r="J1704" s="14"/>
      <c r="K1704" s="14"/>
      <c r="L1704" s="196"/>
      <c r="M1704" s="201"/>
      <c r="N1704" s="202"/>
      <c r="O1704" s="202"/>
      <c r="P1704" s="202"/>
      <c r="Q1704" s="202"/>
      <c r="R1704" s="202"/>
      <c r="S1704" s="202"/>
      <c r="T1704" s="203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197" t="s">
        <v>248</v>
      </c>
      <c r="AU1704" s="197" t="s">
        <v>86</v>
      </c>
      <c r="AV1704" s="14" t="s">
        <v>86</v>
      </c>
      <c r="AW1704" s="14" t="s">
        <v>33</v>
      </c>
      <c r="AX1704" s="14" t="s">
        <v>73</v>
      </c>
      <c r="AY1704" s="197" t="s">
        <v>239</v>
      </c>
    </row>
    <row r="1705" s="14" customFormat="1">
      <c r="A1705" s="14"/>
      <c r="B1705" s="196"/>
      <c r="C1705" s="14"/>
      <c r="D1705" s="189" t="s">
        <v>248</v>
      </c>
      <c r="E1705" s="197" t="s">
        <v>3</v>
      </c>
      <c r="F1705" s="198" t="s">
        <v>2256</v>
      </c>
      <c r="G1705" s="14"/>
      <c r="H1705" s="199">
        <v>4.1159999999999997</v>
      </c>
      <c r="I1705" s="200"/>
      <c r="J1705" s="14"/>
      <c r="K1705" s="14"/>
      <c r="L1705" s="196"/>
      <c r="M1705" s="201"/>
      <c r="N1705" s="202"/>
      <c r="O1705" s="202"/>
      <c r="P1705" s="202"/>
      <c r="Q1705" s="202"/>
      <c r="R1705" s="202"/>
      <c r="S1705" s="202"/>
      <c r="T1705" s="203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197" t="s">
        <v>248</v>
      </c>
      <c r="AU1705" s="197" t="s">
        <v>86</v>
      </c>
      <c r="AV1705" s="14" t="s">
        <v>86</v>
      </c>
      <c r="AW1705" s="14" t="s">
        <v>33</v>
      </c>
      <c r="AX1705" s="14" t="s">
        <v>73</v>
      </c>
      <c r="AY1705" s="197" t="s">
        <v>239</v>
      </c>
    </row>
    <row r="1706" s="13" customFormat="1">
      <c r="A1706" s="13"/>
      <c r="B1706" s="188"/>
      <c r="C1706" s="13"/>
      <c r="D1706" s="189" t="s">
        <v>248</v>
      </c>
      <c r="E1706" s="190" t="s">
        <v>3</v>
      </c>
      <c r="F1706" s="191" t="s">
        <v>701</v>
      </c>
      <c r="G1706" s="13"/>
      <c r="H1706" s="190" t="s">
        <v>3</v>
      </c>
      <c r="I1706" s="192"/>
      <c r="J1706" s="13"/>
      <c r="K1706" s="13"/>
      <c r="L1706" s="188"/>
      <c r="M1706" s="193"/>
      <c r="N1706" s="194"/>
      <c r="O1706" s="194"/>
      <c r="P1706" s="194"/>
      <c r="Q1706" s="194"/>
      <c r="R1706" s="194"/>
      <c r="S1706" s="194"/>
      <c r="T1706" s="195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190" t="s">
        <v>248</v>
      </c>
      <c r="AU1706" s="190" t="s">
        <v>86</v>
      </c>
      <c r="AV1706" s="13" t="s">
        <v>80</v>
      </c>
      <c r="AW1706" s="13" t="s">
        <v>33</v>
      </c>
      <c r="AX1706" s="13" t="s">
        <v>73</v>
      </c>
      <c r="AY1706" s="190" t="s">
        <v>239</v>
      </c>
    </row>
    <row r="1707" s="14" customFormat="1">
      <c r="A1707" s="14"/>
      <c r="B1707" s="196"/>
      <c r="C1707" s="14"/>
      <c r="D1707" s="189" t="s">
        <v>248</v>
      </c>
      <c r="E1707" s="197" t="s">
        <v>3</v>
      </c>
      <c r="F1707" s="198" t="s">
        <v>2257</v>
      </c>
      <c r="G1707" s="14"/>
      <c r="H1707" s="199">
        <v>25.620000000000001</v>
      </c>
      <c r="I1707" s="200"/>
      <c r="J1707" s="14"/>
      <c r="K1707" s="14"/>
      <c r="L1707" s="196"/>
      <c r="M1707" s="201"/>
      <c r="N1707" s="202"/>
      <c r="O1707" s="202"/>
      <c r="P1707" s="202"/>
      <c r="Q1707" s="202"/>
      <c r="R1707" s="202"/>
      <c r="S1707" s="202"/>
      <c r="T1707" s="203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197" t="s">
        <v>248</v>
      </c>
      <c r="AU1707" s="197" t="s">
        <v>86</v>
      </c>
      <c r="AV1707" s="14" t="s">
        <v>86</v>
      </c>
      <c r="AW1707" s="14" t="s">
        <v>33</v>
      </c>
      <c r="AX1707" s="14" t="s">
        <v>73</v>
      </c>
      <c r="AY1707" s="197" t="s">
        <v>239</v>
      </c>
    </row>
    <row r="1708" s="14" customFormat="1">
      <c r="A1708" s="14"/>
      <c r="B1708" s="196"/>
      <c r="C1708" s="14"/>
      <c r="D1708" s="189" t="s">
        <v>248</v>
      </c>
      <c r="E1708" s="197" t="s">
        <v>3</v>
      </c>
      <c r="F1708" s="198" t="s">
        <v>2258</v>
      </c>
      <c r="G1708" s="14"/>
      <c r="H1708" s="199">
        <v>8.1180000000000003</v>
      </c>
      <c r="I1708" s="200"/>
      <c r="J1708" s="14"/>
      <c r="K1708" s="14"/>
      <c r="L1708" s="196"/>
      <c r="M1708" s="201"/>
      <c r="N1708" s="202"/>
      <c r="O1708" s="202"/>
      <c r="P1708" s="202"/>
      <c r="Q1708" s="202"/>
      <c r="R1708" s="202"/>
      <c r="S1708" s="202"/>
      <c r="T1708" s="203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197" t="s">
        <v>248</v>
      </c>
      <c r="AU1708" s="197" t="s">
        <v>86</v>
      </c>
      <c r="AV1708" s="14" t="s">
        <v>86</v>
      </c>
      <c r="AW1708" s="14" t="s">
        <v>33</v>
      </c>
      <c r="AX1708" s="14" t="s">
        <v>73</v>
      </c>
      <c r="AY1708" s="197" t="s">
        <v>239</v>
      </c>
    </row>
    <row r="1709" s="14" customFormat="1">
      <c r="A1709" s="14"/>
      <c r="B1709" s="196"/>
      <c r="C1709" s="14"/>
      <c r="D1709" s="189" t="s">
        <v>248</v>
      </c>
      <c r="E1709" s="197" t="s">
        <v>3</v>
      </c>
      <c r="F1709" s="198" t="s">
        <v>2259</v>
      </c>
      <c r="G1709" s="14"/>
      <c r="H1709" s="199">
        <v>12.348000000000001</v>
      </c>
      <c r="I1709" s="200"/>
      <c r="J1709" s="14"/>
      <c r="K1709" s="14"/>
      <c r="L1709" s="196"/>
      <c r="M1709" s="201"/>
      <c r="N1709" s="202"/>
      <c r="O1709" s="202"/>
      <c r="P1709" s="202"/>
      <c r="Q1709" s="202"/>
      <c r="R1709" s="202"/>
      <c r="S1709" s="202"/>
      <c r="T1709" s="203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T1709" s="197" t="s">
        <v>248</v>
      </c>
      <c r="AU1709" s="197" t="s">
        <v>86</v>
      </c>
      <c r="AV1709" s="14" t="s">
        <v>86</v>
      </c>
      <c r="AW1709" s="14" t="s">
        <v>33</v>
      </c>
      <c r="AX1709" s="14" t="s">
        <v>73</v>
      </c>
      <c r="AY1709" s="197" t="s">
        <v>239</v>
      </c>
    </row>
    <row r="1710" s="15" customFormat="1">
      <c r="A1710" s="15"/>
      <c r="B1710" s="204"/>
      <c r="C1710" s="15"/>
      <c r="D1710" s="189" t="s">
        <v>248</v>
      </c>
      <c r="E1710" s="205" t="s">
        <v>3</v>
      </c>
      <c r="F1710" s="206" t="s">
        <v>251</v>
      </c>
      <c r="G1710" s="15"/>
      <c r="H1710" s="207">
        <v>145.08000000000001</v>
      </c>
      <c r="I1710" s="208"/>
      <c r="J1710" s="15"/>
      <c r="K1710" s="15"/>
      <c r="L1710" s="204"/>
      <c r="M1710" s="209"/>
      <c r="N1710" s="210"/>
      <c r="O1710" s="210"/>
      <c r="P1710" s="210"/>
      <c r="Q1710" s="210"/>
      <c r="R1710" s="210"/>
      <c r="S1710" s="210"/>
      <c r="T1710" s="211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T1710" s="205" t="s">
        <v>248</v>
      </c>
      <c r="AU1710" s="205" t="s">
        <v>86</v>
      </c>
      <c r="AV1710" s="15" t="s">
        <v>246</v>
      </c>
      <c r="AW1710" s="15" t="s">
        <v>33</v>
      </c>
      <c r="AX1710" s="15" t="s">
        <v>80</v>
      </c>
      <c r="AY1710" s="205" t="s">
        <v>239</v>
      </c>
    </row>
    <row r="1711" s="2" customFormat="1">
      <c r="A1711" s="39"/>
      <c r="B1711" s="174"/>
      <c r="C1711" s="175" t="s">
        <v>2260</v>
      </c>
      <c r="D1711" s="175" t="s">
        <v>241</v>
      </c>
      <c r="E1711" s="176" t="s">
        <v>2261</v>
      </c>
      <c r="F1711" s="177" t="s">
        <v>2262</v>
      </c>
      <c r="G1711" s="178" t="s">
        <v>244</v>
      </c>
      <c r="H1711" s="179">
        <v>1252.6659999999999</v>
      </c>
      <c r="I1711" s="180"/>
      <c r="J1711" s="181">
        <f>ROUND(I1711*H1711,2)</f>
        <v>0</v>
      </c>
      <c r="K1711" s="177" t="s">
        <v>245</v>
      </c>
      <c r="L1711" s="40"/>
      <c r="M1711" s="182" t="s">
        <v>3</v>
      </c>
      <c r="N1711" s="183" t="s">
        <v>45</v>
      </c>
      <c r="O1711" s="73"/>
      <c r="P1711" s="184">
        <f>O1711*H1711</f>
        <v>0</v>
      </c>
      <c r="Q1711" s="184">
        <v>0.0060000000000000001</v>
      </c>
      <c r="R1711" s="184">
        <f>Q1711*H1711</f>
        <v>7.5159959999999995</v>
      </c>
      <c r="S1711" s="184">
        <v>0</v>
      </c>
      <c r="T1711" s="185">
        <f>S1711*H1711</f>
        <v>0</v>
      </c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R1711" s="186" t="s">
        <v>377</v>
      </c>
      <c r="AT1711" s="186" t="s">
        <v>241</v>
      </c>
      <c r="AU1711" s="186" t="s">
        <v>86</v>
      </c>
      <c r="AY1711" s="20" t="s">
        <v>239</v>
      </c>
      <c r="BE1711" s="187">
        <f>IF(N1711="základní",J1711,0)</f>
        <v>0</v>
      </c>
      <c r="BF1711" s="187">
        <f>IF(N1711="snížená",J1711,0)</f>
        <v>0</v>
      </c>
      <c r="BG1711" s="187">
        <f>IF(N1711="zákl. přenesená",J1711,0)</f>
        <v>0</v>
      </c>
      <c r="BH1711" s="187">
        <f>IF(N1711="sníž. přenesená",J1711,0)</f>
        <v>0</v>
      </c>
      <c r="BI1711" s="187">
        <f>IF(N1711="nulová",J1711,0)</f>
        <v>0</v>
      </c>
      <c r="BJ1711" s="20" t="s">
        <v>86</v>
      </c>
      <c r="BK1711" s="187">
        <f>ROUND(I1711*H1711,2)</f>
        <v>0</v>
      </c>
      <c r="BL1711" s="20" t="s">
        <v>377</v>
      </c>
      <c r="BM1711" s="186" t="s">
        <v>2263</v>
      </c>
    </row>
    <row r="1712" s="13" customFormat="1">
      <c r="A1712" s="13"/>
      <c r="B1712" s="188"/>
      <c r="C1712" s="13"/>
      <c r="D1712" s="189" t="s">
        <v>248</v>
      </c>
      <c r="E1712" s="190" t="s">
        <v>3</v>
      </c>
      <c r="F1712" s="191" t="s">
        <v>678</v>
      </c>
      <c r="G1712" s="13"/>
      <c r="H1712" s="190" t="s">
        <v>3</v>
      </c>
      <c r="I1712" s="192"/>
      <c r="J1712" s="13"/>
      <c r="K1712" s="13"/>
      <c r="L1712" s="188"/>
      <c r="M1712" s="193"/>
      <c r="N1712" s="194"/>
      <c r="O1712" s="194"/>
      <c r="P1712" s="194"/>
      <c r="Q1712" s="194"/>
      <c r="R1712" s="194"/>
      <c r="S1712" s="194"/>
      <c r="T1712" s="195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190" t="s">
        <v>248</v>
      </c>
      <c r="AU1712" s="190" t="s">
        <v>86</v>
      </c>
      <c r="AV1712" s="13" t="s">
        <v>80</v>
      </c>
      <c r="AW1712" s="13" t="s">
        <v>33</v>
      </c>
      <c r="AX1712" s="13" t="s">
        <v>73</v>
      </c>
      <c r="AY1712" s="190" t="s">
        <v>239</v>
      </c>
    </row>
    <row r="1713" s="14" customFormat="1">
      <c r="A1713" s="14"/>
      <c r="B1713" s="196"/>
      <c r="C1713" s="14"/>
      <c r="D1713" s="189" t="s">
        <v>248</v>
      </c>
      <c r="E1713" s="197" t="s">
        <v>3</v>
      </c>
      <c r="F1713" s="198" t="s">
        <v>2264</v>
      </c>
      <c r="G1713" s="14"/>
      <c r="H1713" s="199">
        <v>16.207000000000001</v>
      </c>
      <c r="I1713" s="200"/>
      <c r="J1713" s="14"/>
      <c r="K1713" s="14"/>
      <c r="L1713" s="196"/>
      <c r="M1713" s="201"/>
      <c r="N1713" s="202"/>
      <c r="O1713" s="202"/>
      <c r="P1713" s="202"/>
      <c r="Q1713" s="202"/>
      <c r="R1713" s="202"/>
      <c r="S1713" s="202"/>
      <c r="T1713" s="203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197" t="s">
        <v>248</v>
      </c>
      <c r="AU1713" s="197" t="s">
        <v>86</v>
      </c>
      <c r="AV1713" s="14" t="s">
        <v>86</v>
      </c>
      <c r="AW1713" s="14" t="s">
        <v>33</v>
      </c>
      <c r="AX1713" s="14" t="s">
        <v>73</v>
      </c>
      <c r="AY1713" s="197" t="s">
        <v>239</v>
      </c>
    </row>
    <row r="1714" s="14" customFormat="1">
      <c r="A1714" s="14"/>
      <c r="B1714" s="196"/>
      <c r="C1714" s="14"/>
      <c r="D1714" s="189" t="s">
        <v>248</v>
      </c>
      <c r="E1714" s="197" t="s">
        <v>3</v>
      </c>
      <c r="F1714" s="198" t="s">
        <v>2265</v>
      </c>
      <c r="G1714" s="14"/>
      <c r="H1714" s="199">
        <v>15.384</v>
      </c>
      <c r="I1714" s="200"/>
      <c r="J1714" s="14"/>
      <c r="K1714" s="14"/>
      <c r="L1714" s="196"/>
      <c r="M1714" s="201"/>
      <c r="N1714" s="202"/>
      <c r="O1714" s="202"/>
      <c r="P1714" s="202"/>
      <c r="Q1714" s="202"/>
      <c r="R1714" s="202"/>
      <c r="S1714" s="202"/>
      <c r="T1714" s="203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T1714" s="197" t="s">
        <v>248</v>
      </c>
      <c r="AU1714" s="197" t="s">
        <v>86</v>
      </c>
      <c r="AV1714" s="14" t="s">
        <v>86</v>
      </c>
      <c r="AW1714" s="14" t="s">
        <v>33</v>
      </c>
      <c r="AX1714" s="14" t="s">
        <v>73</v>
      </c>
      <c r="AY1714" s="197" t="s">
        <v>239</v>
      </c>
    </row>
    <row r="1715" s="14" customFormat="1">
      <c r="A1715" s="14"/>
      <c r="B1715" s="196"/>
      <c r="C1715" s="14"/>
      <c r="D1715" s="189" t="s">
        <v>248</v>
      </c>
      <c r="E1715" s="197" t="s">
        <v>3</v>
      </c>
      <c r="F1715" s="198" t="s">
        <v>2266</v>
      </c>
      <c r="G1715" s="14"/>
      <c r="H1715" s="199">
        <v>12.734</v>
      </c>
      <c r="I1715" s="200"/>
      <c r="J1715" s="14"/>
      <c r="K1715" s="14"/>
      <c r="L1715" s="196"/>
      <c r="M1715" s="201"/>
      <c r="N1715" s="202"/>
      <c r="O1715" s="202"/>
      <c r="P1715" s="202"/>
      <c r="Q1715" s="202"/>
      <c r="R1715" s="202"/>
      <c r="S1715" s="202"/>
      <c r="T1715" s="203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197" t="s">
        <v>248</v>
      </c>
      <c r="AU1715" s="197" t="s">
        <v>86</v>
      </c>
      <c r="AV1715" s="14" t="s">
        <v>86</v>
      </c>
      <c r="AW1715" s="14" t="s">
        <v>33</v>
      </c>
      <c r="AX1715" s="14" t="s">
        <v>73</v>
      </c>
      <c r="AY1715" s="197" t="s">
        <v>239</v>
      </c>
    </row>
    <row r="1716" s="14" customFormat="1">
      <c r="A1716" s="14"/>
      <c r="B1716" s="196"/>
      <c r="C1716" s="14"/>
      <c r="D1716" s="189" t="s">
        <v>248</v>
      </c>
      <c r="E1716" s="197" t="s">
        <v>3</v>
      </c>
      <c r="F1716" s="198" t="s">
        <v>2267</v>
      </c>
      <c r="G1716" s="14"/>
      <c r="H1716" s="199">
        <v>85.036000000000001</v>
      </c>
      <c r="I1716" s="200"/>
      <c r="J1716" s="14"/>
      <c r="K1716" s="14"/>
      <c r="L1716" s="196"/>
      <c r="M1716" s="201"/>
      <c r="N1716" s="202"/>
      <c r="O1716" s="202"/>
      <c r="P1716" s="202"/>
      <c r="Q1716" s="202"/>
      <c r="R1716" s="202"/>
      <c r="S1716" s="202"/>
      <c r="T1716" s="203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197" t="s">
        <v>248</v>
      </c>
      <c r="AU1716" s="197" t="s">
        <v>86</v>
      </c>
      <c r="AV1716" s="14" t="s">
        <v>86</v>
      </c>
      <c r="AW1716" s="14" t="s">
        <v>33</v>
      </c>
      <c r="AX1716" s="14" t="s">
        <v>73</v>
      </c>
      <c r="AY1716" s="197" t="s">
        <v>239</v>
      </c>
    </row>
    <row r="1717" s="14" customFormat="1">
      <c r="A1717" s="14"/>
      <c r="B1717" s="196"/>
      <c r="C1717" s="14"/>
      <c r="D1717" s="189" t="s">
        <v>248</v>
      </c>
      <c r="E1717" s="197" t="s">
        <v>3</v>
      </c>
      <c r="F1717" s="198" t="s">
        <v>2268</v>
      </c>
      <c r="G1717" s="14"/>
      <c r="H1717" s="199">
        <v>102.47</v>
      </c>
      <c r="I1717" s="200"/>
      <c r="J1717" s="14"/>
      <c r="K1717" s="14"/>
      <c r="L1717" s="196"/>
      <c r="M1717" s="201"/>
      <c r="N1717" s="202"/>
      <c r="O1717" s="202"/>
      <c r="P1717" s="202"/>
      <c r="Q1717" s="202"/>
      <c r="R1717" s="202"/>
      <c r="S1717" s="202"/>
      <c r="T1717" s="203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197" t="s">
        <v>248</v>
      </c>
      <c r="AU1717" s="197" t="s">
        <v>86</v>
      </c>
      <c r="AV1717" s="14" t="s">
        <v>86</v>
      </c>
      <c r="AW1717" s="14" t="s">
        <v>33</v>
      </c>
      <c r="AX1717" s="14" t="s">
        <v>73</v>
      </c>
      <c r="AY1717" s="197" t="s">
        <v>239</v>
      </c>
    </row>
    <row r="1718" s="14" customFormat="1">
      <c r="A1718" s="14"/>
      <c r="B1718" s="196"/>
      <c r="C1718" s="14"/>
      <c r="D1718" s="189" t="s">
        <v>248</v>
      </c>
      <c r="E1718" s="197" t="s">
        <v>3</v>
      </c>
      <c r="F1718" s="198" t="s">
        <v>2269</v>
      </c>
      <c r="G1718" s="14"/>
      <c r="H1718" s="199">
        <v>154.28700000000001</v>
      </c>
      <c r="I1718" s="200"/>
      <c r="J1718" s="14"/>
      <c r="K1718" s="14"/>
      <c r="L1718" s="196"/>
      <c r="M1718" s="201"/>
      <c r="N1718" s="202"/>
      <c r="O1718" s="202"/>
      <c r="P1718" s="202"/>
      <c r="Q1718" s="202"/>
      <c r="R1718" s="202"/>
      <c r="S1718" s="202"/>
      <c r="T1718" s="203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197" t="s">
        <v>248</v>
      </c>
      <c r="AU1718" s="197" t="s">
        <v>86</v>
      </c>
      <c r="AV1718" s="14" t="s">
        <v>86</v>
      </c>
      <c r="AW1718" s="14" t="s">
        <v>33</v>
      </c>
      <c r="AX1718" s="14" t="s">
        <v>73</v>
      </c>
      <c r="AY1718" s="197" t="s">
        <v>239</v>
      </c>
    </row>
    <row r="1719" s="13" customFormat="1">
      <c r="A1719" s="13"/>
      <c r="B1719" s="188"/>
      <c r="C1719" s="13"/>
      <c r="D1719" s="189" t="s">
        <v>248</v>
      </c>
      <c r="E1719" s="190" t="s">
        <v>3</v>
      </c>
      <c r="F1719" s="191" t="s">
        <v>696</v>
      </c>
      <c r="G1719" s="13"/>
      <c r="H1719" s="190" t="s">
        <v>3</v>
      </c>
      <c r="I1719" s="192"/>
      <c r="J1719" s="13"/>
      <c r="K1719" s="13"/>
      <c r="L1719" s="188"/>
      <c r="M1719" s="193"/>
      <c r="N1719" s="194"/>
      <c r="O1719" s="194"/>
      <c r="P1719" s="194"/>
      <c r="Q1719" s="194"/>
      <c r="R1719" s="194"/>
      <c r="S1719" s="194"/>
      <c r="T1719" s="195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190" t="s">
        <v>248</v>
      </c>
      <c r="AU1719" s="190" t="s">
        <v>86</v>
      </c>
      <c r="AV1719" s="13" t="s">
        <v>80</v>
      </c>
      <c r="AW1719" s="13" t="s">
        <v>33</v>
      </c>
      <c r="AX1719" s="13" t="s">
        <v>73</v>
      </c>
      <c r="AY1719" s="190" t="s">
        <v>239</v>
      </c>
    </row>
    <row r="1720" s="14" customFormat="1">
      <c r="A1720" s="14"/>
      <c r="B1720" s="196"/>
      <c r="C1720" s="14"/>
      <c r="D1720" s="189" t="s">
        <v>248</v>
      </c>
      <c r="E1720" s="197" t="s">
        <v>3</v>
      </c>
      <c r="F1720" s="198" t="s">
        <v>2270</v>
      </c>
      <c r="G1720" s="14"/>
      <c r="H1720" s="199">
        <v>340.14400000000001</v>
      </c>
      <c r="I1720" s="200"/>
      <c r="J1720" s="14"/>
      <c r="K1720" s="14"/>
      <c r="L1720" s="196"/>
      <c r="M1720" s="201"/>
      <c r="N1720" s="202"/>
      <c r="O1720" s="202"/>
      <c r="P1720" s="202"/>
      <c r="Q1720" s="202"/>
      <c r="R1720" s="202"/>
      <c r="S1720" s="202"/>
      <c r="T1720" s="203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197" t="s">
        <v>248</v>
      </c>
      <c r="AU1720" s="197" t="s">
        <v>86</v>
      </c>
      <c r="AV1720" s="14" t="s">
        <v>86</v>
      </c>
      <c r="AW1720" s="14" t="s">
        <v>33</v>
      </c>
      <c r="AX1720" s="14" t="s">
        <v>73</v>
      </c>
      <c r="AY1720" s="197" t="s">
        <v>239</v>
      </c>
    </row>
    <row r="1721" s="14" customFormat="1">
      <c r="A1721" s="14"/>
      <c r="B1721" s="196"/>
      <c r="C1721" s="14"/>
      <c r="D1721" s="189" t="s">
        <v>248</v>
      </c>
      <c r="E1721" s="197" t="s">
        <v>3</v>
      </c>
      <c r="F1721" s="198" t="s">
        <v>2271</v>
      </c>
      <c r="G1721" s="14"/>
      <c r="H1721" s="199">
        <v>34.156999999999996</v>
      </c>
      <c r="I1721" s="200"/>
      <c r="J1721" s="14"/>
      <c r="K1721" s="14"/>
      <c r="L1721" s="196"/>
      <c r="M1721" s="201"/>
      <c r="N1721" s="202"/>
      <c r="O1721" s="202"/>
      <c r="P1721" s="202"/>
      <c r="Q1721" s="202"/>
      <c r="R1721" s="202"/>
      <c r="S1721" s="202"/>
      <c r="T1721" s="203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197" t="s">
        <v>248</v>
      </c>
      <c r="AU1721" s="197" t="s">
        <v>86</v>
      </c>
      <c r="AV1721" s="14" t="s">
        <v>86</v>
      </c>
      <c r="AW1721" s="14" t="s">
        <v>33</v>
      </c>
      <c r="AX1721" s="14" t="s">
        <v>73</v>
      </c>
      <c r="AY1721" s="197" t="s">
        <v>239</v>
      </c>
    </row>
    <row r="1722" s="14" customFormat="1">
      <c r="A1722" s="14"/>
      <c r="B1722" s="196"/>
      <c r="C1722" s="14"/>
      <c r="D1722" s="189" t="s">
        <v>248</v>
      </c>
      <c r="E1722" s="197" t="s">
        <v>3</v>
      </c>
      <c r="F1722" s="198" t="s">
        <v>2272</v>
      </c>
      <c r="G1722" s="14"/>
      <c r="H1722" s="199">
        <v>51.429000000000002</v>
      </c>
      <c r="I1722" s="200"/>
      <c r="J1722" s="14"/>
      <c r="K1722" s="14"/>
      <c r="L1722" s="196"/>
      <c r="M1722" s="201"/>
      <c r="N1722" s="202"/>
      <c r="O1722" s="202"/>
      <c r="P1722" s="202"/>
      <c r="Q1722" s="202"/>
      <c r="R1722" s="202"/>
      <c r="S1722" s="202"/>
      <c r="T1722" s="203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197" t="s">
        <v>248</v>
      </c>
      <c r="AU1722" s="197" t="s">
        <v>86</v>
      </c>
      <c r="AV1722" s="14" t="s">
        <v>86</v>
      </c>
      <c r="AW1722" s="14" t="s">
        <v>33</v>
      </c>
      <c r="AX1722" s="14" t="s">
        <v>73</v>
      </c>
      <c r="AY1722" s="197" t="s">
        <v>239</v>
      </c>
    </row>
    <row r="1723" s="14" customFormat="1">
      <c r="A1723" s="14"/>
      <c r="B1723" s="196"/>
      <c r="C1723" s="14"/>
      <c r="D1723" s="189" t="s">
        <v>248</v>
      </c>
      <c r="E1723" s="197" t="s">
        <v>3</v>
      </c>
      <c r="F1723" s="198" t="s">
        <v>2273</v>
      </c>
      <c r="G1723" s="14"/>
      <c r="H1723" s="199">
        <v>22.771000000000001</v>
      </c>
      <c r="I1723" s="200"/>
      <c r="J1723" s="14"/>
      <c r="K1723" s="14"/>
      <c r="L1723" s="196"/>
      <c r="M1723" s="201"/>
      <c r="N1723" s="202"/>
      <c r="O1723" s="202"/>
      <c r="P1723" s="202"/>
      <c r="Q1723" s="202"/>
      <c r="R1723" s="202"/>
      <c r="S1723" s="202"/>
      <c r="T1723" s="203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197" t="s">
        <v>248</v>
      </c>
      <c r="AU1723" s="197" t="s">
        <v>86</v>
      </c>
      <c r="AV1723" s="14" t="s">
        <v>86</v>
      </c>
      <c r="AW1723" s="14" t="s">
        <v>33</v>
      </c>
      <c r="AX1723" s="14" t="s">
        <v>73</v>
      </c>
      <c r="AY1723" s="197" t="s">
        <v>239</v>
      </c>
    </row>
    <row r="1724" s="14" customFormat="1">
      <c r="A1724" s="14"/>
      <c r="B1724" s="196"/>
      <c r="C1724" s="14"/>
      <c r="D1724" s="189" t="s">
        <v>248</v>
      </c>
      <c r="E1724" s="197" t="s">
        <v>3</v>
      </c>
      <c r="F1724" s="198" t="s">
        <v>2274</v>
      </c>
      <c r="G1724" s="14"/>
      <c r="H1724" s="199">
        <v>34.286000000000001</v>
      </c>
      <c r="I1724" s="200"/>
      <c r="J1724" s="14"/>
      <c r="K1724" s="14"/>
      <c r="L1724" s="196"/>
      <c r="M1724" s="201"/>
      <c r="N1724" s="202"/>
      <c r="O1724" s="202"/>
      <c r="P1724" s="202"/>
      <c r="Q1724" s="202"/>
      <c r="R1724" s="202"/>
      <c r="S1724" s="202"/>
      <c r="T1724" s="203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T1724" s="197" t="s">
        <v>248</v>
      </c>
      <c r="AU1724" s="197" t="s">
        <v>86</v>
      </c>
      <c r="AV1724" s="14" t="s">
        <v>86</v>
      </c>
      <c r="AW1724" s="14" t="s">
        <v>33</v>
      </c>
      <c r="AX1724" s="14" t="s">
        <v>73</v>
      </c>
      <c r="AY1724" s="197" t="s">
        <v>239</v>
      </c>
    </row>
    <row r="1725" s="13" customFormat="1">
      <c r="A1725" s="13"/>
      <c r="B1725" s="188"/>
      <c r="C1725" s="13"/>
      <c r="D1725" s="189" t="s">
        <v>248</v>
      </c>
      <c r="E1725" s="190" t="s">
        <v>3</v>
      </c>
      <c r="F1725" s="191" t="s">
        <v>701</v>
      </c>
      <c r="G1725" s="13"/>
      <c r="H1725" s="190" t="s">
        <v>3</v>
      </c>
      <c r="I1725" s="192"/>
      <c r="J1725" s="13"/>
      <c r="K1725" s="13"/>
      <c r="L1725" s="188"/>
      <c r="M1725" s="193"/>
      <c r="N1725" s="194"/>
      <c r="O1725" s="194"/>
      <c r="P1725" s="194"/>
      <c r="Q1725" s="194"/>
      <c r="R1725" s="194"/>
      <c r="S1725" s="194"/>
      <c r="T1725" s="195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190" t="s">
        <v>248</v>
      </c>
      <c r="AU1725" s="190" t="s">
        <v>86</v>
      </c>
      <c r="AV1725" s="13" t="s">
        <v>80</v>
      </c>
      <c r="AW1725" s="13" t="s">
        <v>33</v>
      </c>
      <c r="AX1725" s="13" t="s">
        <v>73</v>
      </c>
      <c r="AY1725" s="190" t="s">
        <v>239</v>
      </c>
    </row>
    <row r="1726" s="14" customFormat="1">
      <c r="A1726" s="14"/>
      <c r="B1726" s="196"/>
      <c r="C1726" s="14"/>
      <c r="D1726" s="189" t="s">
        <v>248</v>
      </c>
      <c r="E1726" s="197" t="s">
        <v>3</v>
      </c>
      <c r="F1726" s="198" t="s">
        <v>2275</v>
      </c>
      <c r="G1726" s="14"/>
      <c r="H1726" s="199">
        <v>212.59</v>
      </c>
      <c r="I1726" s="200"/>
      <c r="J1726" s="14"/>
      <c r="K1726" s="14"/>
      <c r="L1726" s="196"/>
      <c r="M1726" s="201"/>
      <c r="N1726" s="202"/>
      <c r="O1726" s="202"/>
      <c r="P1726" s="202"/>
      <c r="Q1726" s="202"/>
      <c r="R1726" s="202"/>
      <c r="S1726" s="202"/>
      <c r="T1726" s="203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197" t="s">
        <v>248</v>
      </c>
      <c r="AU1726" s="197" t="s">
        <v>86</v>
      </c>
      <c r="AV1726" s="14" t="s">
        <v>86</v>
      </c>
      <c r="AW1726" s="14" t="s">
        <v>33</v>
      </c>
      <c r="AX1726" s="14" t="s">
        <v>73</v>
      </c>
      <c r="AY1726" s="197" t="s">
        <v>239</v>
      </c>
    </row>
    <row r="1727" s="14" customFormat="1">
      <c r="A1727" s="14"/>
      <c r="B1727" s="196"/>
      <c r="C1727" s="14"/>
      <c r="D1727" s="189" t="s">
        <v>248</v>
      </c>
      <c r="E1727" s="197" t="s">
        <v>3</v>
      </c>
      <c r="F1727" s="198" t="s">
        <v>2276</v>
      </c>
      <c r="G1727" s="14"/>
      <c r="H1727" s="199">
        <v>68.313000000000002</v>
      </c>
      <c r="I1727" s="200"/>
      <c r="J1727" s="14"/>
      <c r="K1727" s="14"/>
      <c r="L1727" s="196"/>
      <c r="M1727" s="201"/>
      <c r="N1727" s="202"/>
      <c r="O1727" s="202"/>
      <c r="P1727" s="202"/>
      <c r="Q1727" s="202"/>
      <c r="R1727" s="202"/>
      <c r="S1727" s="202"/>
      <c r="T1727" s="203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197" t="s">
        <v>248</v>
      </c>
      <c r="AU1727" s="197" t="s">
        <v>86</v>
      </c>
      <c r="AV1727" s="14" t="s">
        <v>86</v>
      </c>
      <c r="AW1727" s="14" t="s">
        <v>33</v>
      </c>
      <c r="AX1727" s="14" t="s">
        <v>73</v>
      </c>
      <c r="AY1727" s="197" t="s">
        <v>239</v>
      </c>
    </row>
    <row r="1728" s="14" customFormat="1">
      <c r="A1728" s="14"/>
      <c r="B1728" s="196"/>
      <c r="C1728" s="14"/>
      <c r="D1728" s="189" t="s">
        <v>248</v>
      </c>
      <c r="E1728" s="197" t="s">
        <v>3</v>
      </c>
      <c r="F1728" s="198" t="s">
        <v>2277</v>
      </c>
      <c r="G1728" s="14"/>
      <c r="H1728" s="199">
        <v>102.858</v>
      </c>
      <c r="I1728" s="200"/>
      <c r="J1728" s="14"/>
      <c r="K1728" s="14"/>
      <c r="L1728" s="196"/>
      <c r="M1728" s="201"/>
      <c r="N1728" s="202"/>
      <c r="O1728" s="202"/>
      <c r="P1728" s="202"/>
      <c r="Q1728" s="202"/>
      <c r="R1728" s="202"/>
      <c r="S1728" s="202"/>
      <c r="T1728" s="203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197" t="s">
        <v>248</v>
      </c>
      <c r="AU1728" s="197" t="s">
        <v>86</v>
      </c>
      <c r="AV1728" s="14" t="s">
        <v>86</v>
      </c>
      <c r="AW1728" s="14" t="s">
        <v>33</v>
      </c>
      <c r="AX1728" s="14" t="s">
        <v>73</v>
      </c>
      <c r="AY1728" s="197" t="s">
        <v>239</v>
      </c>
    </row>
    <row r="1729" s="15" customFormat="1">
      <c r="A1729" s="15"/>
      <c r="B1729" s="204"/>
      <c r="C1729" s="15"/>
      <c r="D1729" s="189" t="s">
        <v>248</v>
      </c>
      <c r="E1729" s="205" t="s">
        <v>594</v>
      </c>
      <c r="F1729" s="206" t="s">
        <v>251</v>
      </c>
      <c r="G1729" s="15"/>
      <c r="H1729" s="207">
        <v>1252.6659999999999</v>
      </c>
      <c r="I1729" s="208"/>
      <c r="J1729" s="15"/>
      <c r="K1729" s="15"/>
      <c r="L1729" s="204"/>
      <c r="M1729" s="209"/>
      <c r="N1729" s="210"/>
      <c r="O1729" s="210"/>
      <c r="P1729" s="210"/>
      <c r="Q1729" s="210"/>
      <c r="R1729" s="210"/>
      <c r="S1729" s="210"/>
      <c r="T1729" s="211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T1729" s="205" t="s">
        <v>248</v>
      </c>
      <c r="AU1729" s="205" t="s">
        <v>86</v>
      </c>
      <c r="AV1729" s="15" t="s">
        <v>246</v>
      </c>
      <c r="AW1729" s="15" t="s">
        <v>33</v>
      </c>
      <c r="AX1729" s="15" t="s">
        <v>80</v>
      </c>
      <c r="AY1729" s="205" t="s">
        <v>239</v>
      </c>
    </row>
    <row r="1730" s="2" customFormat="1" ht="16.5" customHeight="1">
      <c r="A1730" s="39"/>
      <c r="B1730" s="174"/>
      <c r="C1730" s="212" t="s">
        <v>2278</v>
      </c>
      <c r="D1730" s="212" t="s">
        <v>294</v>
      </c>
      <c r="E1730" s="213" t="s">
        <v>2279</v>
      </c>
      <c r="F1730" s="214" t="s">
        <v>2280</v>
      </c>
      <c r="G1730" s="215" t="s">
        <v>244</v>
      </c>
      <c r="H1730" s="216">
        <v>1377.9259999999999</v>
      </c>
      <c r="I1730" s="217"/>
      <c r="J1730" s="218">
        <f>ROUND(I1730*H1730,2)</f>
        <v>0</v>
      </c>
      <c r="K1730" s="214" t="s">
        <v>245</v>
      </c>
      <c r="L1730" s="219"/>
      <c r="M1730" s="220" t="s">
        <v>3</v>
      </c>
      <c r="N1730" s="221" t="s">
        <v>45</v>
      </c>
      <c r="O1730" s="73"/>
      <c r="P1730" s="184">
        <f>O1730*H1730</f>
        <v>0</v>
      </c>
      <c r="Q1730" s="184">
        <v>0.0118</v>
      </c>
      <c r="R1730" s="184">
        <f>Q1730*H1730</f>
        <v>16.2595268</v>
      </c>
      <c r="S1730" s="184">
        <v>0</v>
      </c>
      <c r="T1730" s="185">
        <f>S1730*H1730</f>
        <v>0</v>
      </c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R1730" s="186" t="s">
        <v>542</v>
      </c>
      <c r="AT1730" s="186" t="s">
        <v>294</v>
      </c>
      <c r="AU1730" s="186" t="s">
        <v>86</v>
      </c>
      <c r="AY1730" s="20" t="s">
        <v>239</v>
      </c>
      <c r="BE1730" s="187">
        <f>IF(N1730="základní",J1730,0)</f>
        <v>0</v>
      </c>
      <c r="BF1730" s="187">
        <f>IF(N1730="snížená",J1730,0)</f>
        <v>0</v>
      </c>
      <c r="BG1730" s="187">
        <f>IF(N1730="zákl. přenesená",J1730,0)</f>
        <v>0</v>
      </c>
      <c r="BH1730" s="187">
        <f>IF(N1730="sníž. přenesená",J1730,0)</f>
        <v>0</v>
      </c>
      <c r="BI1730" s="187">
        <f>IF(N1730="nulová",J1730,0)</f>
        <v>0</v>
      </c>
      <c r="BJ1730" s="20" t="s">
        <v>86</v>
      </c>
      <c r="BK1730" s="187">
        <f>ROUND(I1730*H1730,2)</f>
        <v>0</v>
      </c>
      <c r="BL1730" s="20" t="s">
        <v>377</v>
      </c>
      <c r="BM1730" s="186" t="s">
        <v>2281</v>
      </c>
    </row>
    <row r="1731" s="14" customFormat="1">
      <c r="A1731" s="14"/>
      <c r="B1731" s="196"/>
      <c r="C1731" s="14"/>
      <c r="D1731" s="189" t="s">
        <v>248</v>
      </c>
      <c r="E1731" s="14"/>
      <c r="F1731" s="198" t="s">
        <v>2282</v>
      </c>
      <c r="G1731" s="14"/>
      <c r="H1731" s="199">
        <v>1377.9259999999999</v>
      </c>
      <c r="I1731" s="200"/>
      <c r="J1731" s="14"/>
      <c r="K1731" s="14"/>
      <c r="L1731" s="196"/>
      <c r="M1731" s="201"/>
      <c r="N1731" s="202"/>
      <c r="O1731" s="202"/>
      <c r="P1731" s="202"/>
      <c r="Q1731" s="202"/>
      <c r="R1731" s="202"/>
      <c r="S1731" s="202"/>
      <c r="T1731" s="203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197" t="s">
        <v>248</v>
      </c>
      <c r="AU1731" s="197" t="s">
        <v>86</v>
      </c>
      <c r="AV1731" s="14" t="s">
        <v>86</v>
      </c>
      <c r="AW1731" s="14" t="s">
        <v>4</v>
      </c>
      <c r="AX1731" s="14" t="s">
        <v>80</v>
      </c>
      <c r="AY1731" s="197" t="s">
        <v>239</v>
      </c>
    </row>
    <row r="1732" s="2" customFormat="1">
      <c r="A1732" s="39"/>
      <c r="B1732" s="174"/>
      <c r="C1732" s="175" t="s">
        <v>2283</v>
      </c>
      <c r="D1732" s="175" t="s">
        <v>241</v>
      </c>
      <c r="E1732" s="176" t="s">
        <v>2284</v>
      </c>
      <c r="F1732" s="177" t="s">
        <v>2285</v>
      </c>
      <c r="G1732" s="178" t="s">
        <v>326</v>
      </c>
      <c r="H1732" s="179">
        <v>800</v>
      </c>
      <c r="I1732" s="180"/>
      <c r="J1732" s="181">
        <f>ROUND(I1732*H1732,2)</f>
        <v>0</v>
      </c>
      <c r="K1732" s="177" t="s">
        <v>245</v>
      </c>
      <c r="L1732" s="40"/>
      <c r="M1732" s="182" t="s">
        <v>3</v>
      </c>
      <c r="N1732" s="183" t="s">
        <v>45</v>
      </c>
      <c r="O1732" s="73"/>
      <c r="P1732" s="184">
        <f>O1732*H1732</f>
        <v>0</v>
      </c>
      <c r="Q1732" s="184">
        <v>0.00055000000000000003</v>
      </c>
      <c r="R1732" s="184">
        <f>Q1732*H1732</f>
        <v>0.44</v>
      </c>
      <c r="S1732" s="184">
        <v>0</v>
      </c>
      <c r="T1732" s="185">
        <f>S1732*H1732</f>
        <v>0</v>
      </c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R1732" s="186" t="s">
        <v>377</v>
      </c>
      <c r="AT1732" s="186" t="s">
        <v>241</v>
      </c>
      <c r="AU1732" s="186" t="s">
        <v>86</v>
      </c>
      <c r="AY1732" s="20" t="s">
        <v>239</v>
      </c>
      <c r="BE1732" s="187">
        <f>IF(N1732="základní",J1732,0)</f>
        <v>0</v>
      </c>
      <c r="BF1732" s="187">
        <f>IF(N1732="snížená",J1732,0)</f>
        <v>0</v>
      </c>
      <c r="BG1732" s="187">
        <f>IF(N1732="zákl. přenesená",J1732,0)</f>
        <v>0</v>
      </c>
      <c r="BH1732" s="187">
        <f>IF(N1732="sníž. přenesená",J1732,0)</f>
        <v>0</v>
      </c>
      <c r="BI1732" s="187">
        <f>IF(N1732="nulová",J1732,0)</f>
        <v>0</v>
      </c>
      <c r="BJ1732" s="20" t="s">
        <v>86</v>
      </c>
      <c r="BK1732" s="187">
        <f>ROUND(I1732*H1732,2)</f>
        <v>0</v>
      </c>
      <c r="BL1732" s="20" t="s">
        <v>377</v>
      </c>
      <c r="BM1732" s="186" t="s">
        <v>2286</v>
      </c>
    </row>
    <row r="1733" s="14" customFormat="1">
      <c r="A1733" s="14"/>
      <c r="B1733" s="196"/>
      <c r="C1733" s="14"/>
      <c r="D1733" s="189" t="s">
        <v>248</v>
      </c>
      <c r="E1733" s="197" t="s">
        <v>3</v>
      </c>
      <c r="F1733" s="198" t="s">
        <v>2287</v>
      </c>
      <c r="G1733" s="14"/>
      <c r="H1733" s="199">
        <v>800</v>
      </c>
      <c r="I1733" s="200"/>
      <c r="J1733" s="14"/>
      <c r="K1733" s="14"/>
      <c r="L1733" s="196"/>
      <c r="M1733" s="201"/>
      <c r="N1733" s="202"/>
      <c r="O1733" s="202"/>
      <c r="P1733" s="202"/>
      <c r="Q1733" s="202"/>
      <c r="R1733" s="202"/>
      <c r="S1733" s="202"/>
      <c r="T1733" s="203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197" t="s">
        <v>248</v>
      </c>
      <c r="AU1733" s="197" t="s">
        <v>86</v>
      </c>
      <c r="AV1733" s="14" t="s">
        <v>86</v>
      </c>
      <c r="AW1733" s="14" t="s">
        <v>33</v>
      </c>
      <c r="AX1733" s="14" t="s">
        <v>73</v>
      </c>
      <c r="AY1733" s="197" t="s">
        <v>239</v>
      </c>
    </row>
    <row r="1734" s="15" customFormat="1">
      <c r="A1734" s="15"/>
      <c r="B1734" s="204"/>
      <c r="C1734" s="15"/>
      <c r="D1734" s="189" t="s">
        <v>248</v>
      </c>
      <c r="E1734" s="205" t="s">
        <v>3</v>
      </c>
      <c r="F1734" s="206" t="s">
        <v>251</v>
      </c>
      <c r="G1734" s="15"/>
      <c r="H1734" s="207">
        <v>800</v>
      </c>
      <c r="I1734" s="208"/>
      <c r="J1734" s="15"/>
      <c r="K1734" s="15"/>
      <c r="L1734" s="204"/>
      <c r="M1734" s="209"/>
      <c r="N1734" s="210"/>
      <c r="O1734" s="210"/>
      <c r="P1734" s="210"/>
      <c r="Q1734" s="210"/>
      <c r="R1734" s="210"/>
      <c r="S1734" s="210"/>
      <c r="T1734" s="211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T1734" s="205" t="s">
        <v>248</v>
      </c>
      <c r="AU1734" s="205" t="s">
        <v>86</v>
      </c>
      <c r="AV1734" s="15" t="s">
        <v>246</v>
      </c>
      <c r="AW1734" s="15" t="s">
        <v>33</v>
      </c>
      <c r="AX1734" s="15" t="s">
        <v>80</v>
      </c>
      <c r="AY1734" s="205" t="s">
        <v>239</v>
      </c>
    </row>
    <row r="1735" s="2" customFormat="1">
      <c r="A1735" s="39"/>
      <c r="B1735" s="174"/>
      <c r="C1735" s="175" t="s">
        <v>2288</v>
      </c>
      <c r="D1735" s="175" t="s">
        <v>241</v>
      </c>
      <c r="E1735" s="176" t="s">
        <v>2289</v>
      </c>
      <c r="F1735" s="177" t="s">
        <v>2290</v>
      </c>
      <c r="G1735" s="178" t="s">
        <v>326</v>
      </c>
      <c r="H1735" s="179">
        <v>800</v>
      </c>
      <c r="I1735" s="180"/>
      <c r="J1735" s="181">
        <f>ROUND(I1735*H1735,2)</f>
        <v>0</v>
      </c>
      <c r="K1735" s="177" t="s">
        <v>245</v>
      </c>
      <c r="L1735" s="40"/>
      <c r="M1735" s="182" t="s">
        <v>3</v>
      </c>
      <c r="N1735" s="183" t="s">
        <v>45</v>
      </c>
      <c r="O1735" s="73"/>
      <c r="P1735" s="184">
        <f>O1735*H1735</f>
        <v>0</v>
      </c>
      <c r="Q1735" s="184">
        <v>0.00050000000000000001</v>
      </c>
      <c r="R1735" s="184">
        <f>Q1735*H1735</f>
        <v>0.40000000000000002</v>
      </c>
      <c r="S1735" s="184">
        <v>0</v>
      </c>
      <c r="T1735" s="185">
        <f>S1735*H1735</f>
        <v>0</v>
      </c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R1735" s="186" t="s">
        <v>377</v>
      </c>
      <c r="AT1735" s="186" t="s">
        <v>241</v>
      </c>
      <c r="AU1735" s="186" t="s">
        <v>86</v>
      </c>
      <c r="AY1735" s="20" t="s">
        <v>239</v>
      </c>
      <c r="BE1735" s="187">
        <f>IF(N1735="základní",J1735,0)</f>
        <v>0</v>
      </c>
      <c r="BF1735" s="187">
        <f>IF(N1735="snížená",J1735,0)</f>
        <v>0</v>
      </c>
      <c r="BG1735" s="187">
        <f>IF(N1735="zákl. přenesená",J1735,0)</f>
        <v>0</v>
      </c>
      <c r="BH1735" s="187">
        <f>IF(N1735="sníž. přenesená",J1735,0)</f>
        <v>0</v>
      </c>
      <c r="BI1735" s="187">
        <f>IF(N1735="nulová",J1735,0)</f>
        <v>0</v>
      </c>
      <c r="BJ1735" s="20" t="s">
        <v>86</v>
      </c>
      <c r="BK1735" s="187">
        <f>ROUND(I1735*H1735,2)</f>
        <v>0</v>
      </c>
      <c r="BL1735" s="20" t="s">
        <v>377</v>
      </c>
      <c r="BM1735" s="186" t="s">
        <v>2291</v>
      </c>
    </row>
    <row r="1736" s="14" customFormat="1">
      <c r="A1736" s="14"/>
      <c r="B1736" s="196"/>
      <c r="C1736" s="14"/>
      <c r="D1736" s="189" t="s">
        <v>248</v>
      </c>
      <c r="E1736" s="197" t="s">
        <v>3</v>
      </c>
      <c r="F1736" s="198" t="s">
        <v>2287</v>
      </c>
      <c r="G1736" s="14"/>
      <c r="H1736" s="199">
        <v>800</v>
      </c>
      <c r="I1736" s="200"/>
      <c r="J1736" s="14"/>
      <c r="K1736" s="14"/>
      <c r="L1736" s="196"/>
      <c r="M1736" s="201"/>
      <c r="N1736" s="202"/>
      <c r="O1736" s="202"/>
      <c r="P1736" s="202"/>
      <c r="Q1736" s="202"/>
      <c r="R1736" s="202"/>
      <c r="S1736" s="202"/>
      <c r="T1736" s="203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197" t="s">
        <v>248</v>
      </c>
      <c r="AU1736" s="197" t="s">
        <v>86</v>
      </c>
      <c r="AV1736" s="14" t="s">
        <v>86</v>
      </c>
      <c r="AW1736" s="14" t="s">
        <v>33</v>
      </c>
      <c r="AX1736" s="14" t="s">
        <v>73</v>
      </c>
      <c r="AY1736" s="197" t="s">
        <v>239</v>
      </c>
    </row>
    <row r="1737" s="15" customFormat="1">
      <c r="A1737" s="15"/>
      <c r="B1737" s="204"/>
      <c r="C1737" s="15"/>
      <c r="D1737" s="189" t="s">
        <v>248</v>
      </c>
      <c r="E1737" s="205" t="s">
        <v>3</v>
      </c>
      <c r="F1737" s="206" t="s">
        <v>251</v>
      </c>
      <c r="G1737" s="15"/>
      <c r="H1737" s="207">
        <v>800</v>
      </c>
      <c r="I1737" s="208"/>
      <c r="J1737" s="15"/>
      <c r="K1737" s="15"/>
      <c r="L1737" s="204"/>
      <c r="M1737" s="209"/>
      <c r="N1737" s="210"/>
      <c r="O1737" s="210"/>
      <c r="P1737" s="210"/>
      <c r="Q1737" s="210"/>
      <c r="R1737" s="210"/>
      <c r="S1737" s="210"/>
      <c r="T1737" s="211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T1737" s="205" t="s">
        <v>248</v>
      </c>
      <c r="AU1737" s="205" t="s">
        <v>86</v>
      </c>
      <c r="AV1737" s="15" t="s">
        <v>246</v>
      </c>
      <c r="AW1737" s="15" t="s">
        <v>33</v>
      </c>
      <c r="AX1737" s="15" t="s">
        <v>80</v>
      </c>
      <c r="AY1737" s="205" t="s">
        <v>239</v>
      </c>
    </row>
    <row r="1738" s="2" customFormat="1">
      <c r="A1738" s="39"/>
      <c r="B1738" s="174"/>
      <c r="C1738" s="175" t="s">
        <v>2292</v>
      </c>
      <c r="D1738" s="175" t="s">
        <v>241</v>
      </c>
      <c r="E1738" s="176" t="s">
        <v>2293</v>
      </c>
      <c r="F1738" s="177" t="s">
        <v>2294</v>
      </c>
      <c r="G1738" s="178" t="s">
        <v>244</v>
      </c>
      <c r="H1738" s="179">
        <v>1252.6659999999999</v>
      </c>
      <c r="I1738" s="180"/>
      <c r="J1738" s="181">
        <f>ROUND(I1738*H1738,2)</f>
        <v>0</v>
      </c>
      <c r="K1738" s="177" t="s">
        <v>245</v>
      </c>
      <c r="L1738" s="40"/>
      <c r="M1738" s="182" t="s">
        <v>3</v>
      </c>
      <c r="N1738" s="183" t="s">
        <v>45</v>
      </c>
      <c r="O1738" s="73"/>
      <c r="P1738" s="184">
        <f>O1738*H1738</f>
        <v>0</v>
      </c>
      <c r="Q1738" s="184">
        <v>5.0000000000000002E-05</v>
      </c>
      <c r="R1738" s="184">
        <f>Q1738*H1738</f>
        <v>0.062633300000000003</v>
      </c>
      <c r="S1738" s="184">
        <v>0</v>
      </c>
      <c r="T1738" s="185">
        <f>S1738*H1738</f>
        <v>0</v>
      </c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R1738" s="186" t="s">
        <v>377</v>
      </c>
      <c r="AT1738" s="186" t="s">
        <v>241</v>
      </c>
      <c r="AU1738" s="186" t="s">
        <v>86</v>
      </c>
      <c r="AY1738" s="20" t="s">
        <v>239</v>
      </c>
      <c r="BE1738" s="187">
        <f>IF(N1738="základní",J1738,0)</f>
        <v>0</v>
      </c>
      <c r="BF1738" s="187">
        <f>IF(N1738="snížená",J1738,0)</f>
        <v>0</v>
      </c>
      <c r="BG1738" s="187">
        <f>IF(N1738="zákl. přenesená",J1738,0)</f>
        <v>0</v>
      </c>
      <c r="BH1738" s="187">
        <f>IF(N1738="sníž. přenesená",J1738,0)</f>
        <v>0</v>
      </c>
      <c r="BI1738" s="187">
        <f>IF(N1738="nulová",J1738,0)</f>
        <v>0</v>
      </c>
      <c r="BJ1738" s="20" t="s">
        <v>86</v>
      </c>
      <c r="BK1738" s="187">
        <f>ROUND(I1738*H1738,2)</f>
        <v>0</v>
      </c>
      <c r="BL1738" s="20" t="s">
        <v>377</v>
      </c>
      <c r="BM1738" s="186" t="s">
        <v>2295</v>
      </c>
    </row>
    <row r="1739" s="14" customFormat="1">
      <c r="A1739" s="14"/>
      <c r="B1739" s="196"/>
      <c r="C1739" s="14"/>
      <c r="D1739" s="189" t="s">
        <v>248</v>
      </c>
      <c r="E1739" s="197" t="s">
        <v>3</v>
      </c>
      <c r="F1739" s="198" t="s">
        <v>594</v>
      </c>
      <c r="G1739" s="14"/>
      <c r="H1739" s="199">
        <v>1252.6659999999999</v>
      </c>
      <c r="I1739" s="200"/>
      <c r="J1739" s="14"/>
      <c r="K1739" s="14"/>
      <c r="L1739" s="196"/>
      <c r="M1739" s="201"/>
      <c r="N1739" s="202"/>
      <c r="O1739" s="202"/>
      <c r="P1739" s="202"/>
      <c r="Q1739" s="202"/>
      <c r="R1739" s="202"/>
      <c r="S1739" s="202"/>
      <c r="T1739" s="203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197" t="s">
        <v>248</v>
      </c>
      <c r="AU1739" s="197" t="s">
        <v>86</v>
      </c>
      <c r="AV1739" s="14" t="s">
        <v>86</v>
      </c>
      <c r="AW1739" s="14" t="s">
        <v>33</v>
      </c>
      <c r="AX1739" s="14" t="s">
        <v>73</v>
      </c>
      <c r="AY1739" s="197" t="s">
        <v>239</v>
      </c>
    </row>
    <row r="1740" s="15" customFormat="1">
      <c r="A1740" s="15"/>
      <c r="B1740" s="204"/>
      <c r="C1740" s="15"/>
      <c r="D1740" s="189" t="s">
        <v>248</v>
      </c>
      <c r="E1740" s="205" t="s">
        <v>3</v>
      </c>
      <c r="F1740" s="206" t="s">
        <v>251</v>
      </c>
      <c r="G1740" s="15"/>
      <c r="H1740" s="207">
        <v>1252.6659999999999</v>
      </c>
      <c r="I1740" s="208"/>
      <c r="J1740" s="15"/>
      <c r="K1740" s="15"/>
      <c r="L1740" s="204"/>
      <c r="M1740" s="209"/>
      <c r="N1740" s="210"/>
      <c r="O1740" s="210"/>
      <c r="P1740" s="210"/>
      <c r="Q1740" s="210"/>
      <c r="R1740" s="210"/>
      <c r="S1740" s="210"/>
      <c r="T1740" s="211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T1740" s="205" t="s">
        <v>248</v>
      </c>
      <c r="AU1740" s="205" t="s">
        <v>86</v>
      </c>
      <c r="AV1740" s="15" t="s">
        <v>246</v>
      </c>
      <c r="AW1740" s="15" t="s">
        <v>33</v>
      </c>
      <c r="AX1740" s="15" t="s">
        <v>80</v>
      </c>
      <c r="AY1740" s="205" t="s">
        <v>239</v>
      </c>
    </row>
    <row r="1741" s="2" customFormat="1">
      <c r="A1741" s="39"/>
      <c r="B1741" s="174"/>
      <c r="C1741" s="175" t="s">
        <v>2296</v>
      </c>
      <c r="D1741" s="175" t="s">
        <v>241</v>
      </c>
      <c r="E1741" s="176" t="s">
        <v>2297</v>
      </c>
      <c r="F1741" s="177" t="s">
        <v>2298</v>
      </c>
      <c r="G1741" s="178" t="s">
        <v>279</v>
      </c>
      <c r="H1741" s="179">
        <v>24.896000000000001</v>
      </c>
      <c r="I1741" s="180"/>
      <c r="J1741" s="181">
        <f>ROUND(I1741*H1741,2)</f>
        <v>0</v>
      </c>
      <c r="K1741" s="177" t="s">
        <v>245</v>
      </c>
      <c r="L1741" s="40"/>
      <c r="M1741" s="182" t="s">
        <v>3</v>
      </c>
      <c r="N1741" s="183" t="s">
        <v>45</v>
      </c>
      <c r="O1741" s="73"/>
      <c r="P1741" s="184">
        <f>O1741*H1741</f>
        <v>0</v>
      </c>
      <c r="Q1741" s="184">
        <v>0</v>
      </c>
      <c r="R1741" s="184">
        <f>Q1741*H1741</f>
        <v>0</v>
      </c>
      <c r="S1741" s="184">
        <v>0</v>
      </c>
      <c r="T1741" s="185">
        <f>S1741*H1741</f>
        <v>0</v>
      </c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R1741" s="186" t="s">
        <v>377</v>
      </c>
      <c r="AT1741" s="186" t="s">
        <v>241</v>
      </c>
      <c r="AU1741" s="186" t="s">
        <v>86</v>
      </c>
      <c r="AY1741" s="20" t="s">
        <v>239</v>
      </c>
      <c r="BE1741" s="187">
        <f>IF(N1741="základní",J1741,0)</f>
        <v>0</v>
      </c>
      <c r="BF1741" s="187">
        <f>IF(N1741="snížená",J1741,0)</f>
        <v>0</v>
      </c>
      <c r="BG1741" s="187">
        <f>IF(N1741="zákl. přenesená",J1741,0)</f>
        <v>0</v>
      </c>
      <c r="BH1741" s="187">
        <f>IF(N1741="sníž. přenesená",J1741,0)</f>
        <v>0</v>
      </c>
      <c r="BI1741" s="187">
        <f>IF(N1741="nulová",J1741,0)</f>
        <v>0</v>
      </c>
      <c r="BJ1741" s="20" t="s">
        <v>86</v>
      </c>
      <c r="BK1741" s="187">
        <f>ROUND(I1741*H1741,2)</f>
        <v>0</v>
      </c>
      <c r="BL1741" s="20" t="s">
        <v>377</v>
      </c>
      <c r="BM1741" s="186" t="s">
        <v>2299</v>
      </c>
    </row>
    <row r="1742" s="12" customFormat="1" ht="22.8" customHeight="1">
      <c r="A1742" s="12"/>
      <c r="B1742" s="161"/>
      <c r="C1742" s="12"/>
      <c r="D1742" s="162" t="s">
        <v>72</v>
      </c>
      <c r="E1742" s="172" t="s">
        <v>545</v>
      </c>
      <c r="F1742" s="172" t="s">
        <v>546</v>
      </c>
      <c r="G1742" s="12"/>
      <c r="H1742" s="12"/>
      <c r="I1742" s="164"/>
      <c r="J1742" s="173">
        <f>BK1742</f>
        <v>0</v>
      </c>
      <c r="K1742" s="12"/>
      <c r="L1742" s="161"/>
      <c r="M1742" s="166"/>
      <c r="N1742" s="167"/>
      <c r="O1742" s="167"/>
      <c r="P1742" s="168">
        <f>SUM(P1743:P1794)</f>
        <v>0</v>
      </c>
      <c r="Q1742" s="167"/>
      <c r="R1742" s="168">
        <f>SUM(R1743:R1794)</f>
        <v>0.71388596000000004</v>
      </c>
      <c r="S1742" s="167"/>
      <c r="T1742" s="169">
        <f>SUM(T1743:T1794)</f>
        <v>0</v>
      </c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R1742" s="162" t="s">
        <v>86</v>
      </c>
      <c r="AT1742" s="170" t="s">
        <v>72</v>
      </c>
      <c r="AU1742" s="170" t="s">
        <v>80</v>
      </c>
      <c r="AY1742" s="162" t="s">
        <v>239</v>
      </c>
      <c r="BK1742" s="171">
        <f>SUM(BK1743:BK1794)</f>
        <v>0</v>
      </c>
    </row>
    <row r="1743" s="2" customFormat="1" ht="16.5" customHeight="1">
      <c r="A1743" s="39"/>
      <c r="B1743" s="174"/>
      <c r="C1743" s="175" t="s">
        <v>2300</v>
      </c>
      <c r="D1743" s="175" t="s">
        <v>241</v>
      </c>
      <c r="E1743" s="176" t="s">
        <v>2301</v>
      </c>
      <c r="F1743" s="177" t="s">
        <v>2302</v>
      </c>
      <c r="G1743" s="178" t="s">
        <v>449</v>
      </c>
      <c r="H1743" s="179">
        <v>1</v>
      </c>
      <c r="I1743" s="180"/>
      <c r="J1743" s="181">
        <f>ROUND(I1743*H1743,2)</f>
        <v>0</v>
      </c>
      <c r="K1743" s="177" t="s">
        <v>460</v>
      </c>
      <c r="L1743" s="40"/>
      <c r="M1743" s="182" t="s">
        <v>3</v>
      </c>
      <c r="N1743" s="183" t="s">
        <v>45</v>
      </c>
      <c r="O1743" s="73"/>
      <c r="P1743" s="184">
        <f>O1743*H1743</f>
        <v>0</v>
      </c>
      <c r="Q1743" s="184">
        <v>0</v>
      </c>
      <c r="R1743" s="184">
        <f>Q1743*H1743</f>
        <v>0</v>
      </c>
      <c r="S1743" s="184">
        <v>0</v>
      </c>
      <c r="T1743" s="185">
        <f>S1743*H1743</f>
        <v>0</v>
      </c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R1743" s="186" t="s">
        <v>377</v>
      </c>
      <c r="AT1743" s="186" t="s">
        <v>241</v>
      </c>
      <c r="AU1743" s="186" t="s">
        <v>86</v>
      </c>
      <c r="AY1743" s="20" t="s">
        <v>239</v>
      </c>
      <c r="BE1743" s="187">
        <f>IF(N1743="základní",J1743,0)</f>
        <v>0</v>
      </c>
      <c r="BF1743" s="187">
        <f>IF(N1743="snížená",J1743,0)</f>
        <v>0</v>
      </c>
      <c r="BG1743" s="187">
        <f>IF(N1743="zákl. přenesená",J1743,0)</f>
        <v>0</v>
      </c>
      <c r="BH1743" s="187">
        <f>IF(N1743="sníž. přenesená",J1743,0)</f>
        <v>0</v>
      </c>
      <c r="BI1743" s="187">
        <f>IF(N1743="nulová",J1743,0)</f>
        <v>0</v>
      </c>
      <c r="BJ1743" s="20" t="s">
        <v>86</v>
      </c>
      <c r="BK1743" s="187">
        <f>ROUND(I1743*H1743,2)</f>
        <v>0</v>
      </c>
      <c r="BL1743" s="20" t="s">
        <v>377</v>
      </c>
      <c r="BM1743" s="186" t="s">
        <v>2303</v>
      </c>
    </row>
    <row r="1744" s="2" customFormat="1">
      <c r="A1744" s="39"/>
      <c r="B1744" s="174"/>
      <c r="C1744" s="175" t="s">
        <v>2304</v>
      </c>
      <c r="D1744" s="175" t="s">
        <v>241</v>
      </c>
      <c r="E1744" s="176" t="s">
        <v>2305</v>
      </c>
      <c r="F1744" s="177" t="s">
        <v>2306</v>
      </c>
      <c r="G1744" s="178" t="s">
        <v>244</v>
      </c>
      <c r="H1744" s="179">
        <v>137.536</v>
      </c>
      <c r="I1744" s="180"/>
      <c r="J1744" s="181">
        <f>ROUND(I1744*H1744,2)</f>
        <v>0</v>
      </c>
      <c r="K1744" s="177" t="s">
        <v>245</v>
      </c>
      <c r="L1744" s="40"/>
      <c r="M1744" s="182" t="s">
        <v>3</v>
      </c>
      <c r="N1744" s="183" t="s">
        <v>45</v>
      </c>
      <c r="O1744" s="73"/>
      <c r="P1744" s="184">
        <f>O1744*H1744</f>
        <v>0</v>
      </c>
      <c r="Q1744" s="184">
        <v>0.00013999999999999999</v>
      </c>
      <c r="R1744" s="184">
        <f>Q1744*H1744</f>
        <v>0.019255039999999998</v>
      </c>
      <c r="S1744" s="184">
        <v>0</v>
      </c>
      <c r="T1744" s="185">
        <f>S1744*H1744</f>
        <v>0</v>
      </c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R1744" s="186" t="s">
        <v>377</v>
      </c>
      <c r="AT1744" s="186" t="s">
        <v>241</v>
      </c>
      <c r="AU1744" s="186" t="s">
        <v>86</v>
      </c>
      <c r="AY1744" s="20" t="s">
        <v>239</v>
      </c>
      <c r="BE1744" s="187">
        <f>IF(N1744="základní",J1744,0)</f>
        <v>0</v>
      </c>
      <c r="BF1744" s="187">
        <f>IF(N1744="snížená",J1744,0)</f>
        <v>0</v>
      </c>
      <c r="BG1744" s="187">
        <f>IF(N1744="zákl. přenesená",J1744,0)</f>
        <v>0</v>
      </c>
      <c r="BH1744" s="187">
        <f>IF(N1744="sníž. přenesená",J1744,0)</f>
        <v>0</v>
      </c>
      <c r="BI1744" s="187">
        <f>IF(N1744="nulová",J1744,0)</f>
        <v>0</v>
      </c>
      <c r="BJ1744" s="20" t="s">
        <v>86</v>
      </c>
      <c r="BK1744" s="187">
        <f>ROUND(I1744*H1744,2)</f>
        <v>0</v>
      </c>
      <c r="BL1744" s="20" t="s">
        <v>377</v>
      </c>
      <c r="BM1744" s="186" t="s">
        <v>2307</v>
      </c>
    </row>
    <row r="1745" s="13" customFormat="1">
      <c r="A1745" s="13"/>
      <c r="B1745" s="188"/>
      <c r="C1745" s="13"/>
      <c r="D1745" s="189" t="s">
        <v>248</v>
      </c>
      <c r="E1745" s="190" t="s">
        <v>3</v>
      </c>
      <c r="F1745" s="191" t="s">
        <v>2308</v>
      </c>
      <c r="G1745" s="13"/>
      <c r="H1745" s="190" t="s">
        <v>3</v>
      </c>
      <c r="I1745" s="192"/>
      <c r="J1745" s="13"/>
      <c r="K1745" s="13"/>
      <c r="L1745" s="188"/>
      <c r="M1745" s="193"/>
      <c r="N1745" s="194"/>
      <c r="O1745" s="194"/>
      <c r="P1745" s="194"/>
      <c r="Q1745" s="194"/>
      <c r="R1745" s="194"/>
      <c r="S1745" s="194"/>
      <c r="T1745" s="195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190" t="s">
        <v>248</v>
      </c>
      <c r="AU1745" s="190" t="s">
        <v>86</v>
      </c>
      <c r="AV1745" s="13" t="s">
        <v>80</v>
      </c>
      <c r="AW1745" s="13" t="s">
        <v>33</v>
      </c>
      <c r="AX1745" s="13" t="s">
        <v>73</v>
      </c>
      <c r="AY1745" s="190" t="s">
        <v>239</v>
      </c>
    </row>
    <row r="1746" s="14" customFormat="1">
      <c r="A1746" s="14"/>
      <c r="B1746" s="196"/>
      <c r="C1746" s="14"/>
      <c r="D1746" s="189" t="s">
        <v>248</v>
      </c>
      <c r="E1746" s="197" t="s">
        <v>3</v>
      </c>
      <c r="F1746" s="198" t="s">
        <v>2309</v>
      </c>
      <c r="G1746" s="14"/>
      <c r="H1746" s="199">
        <v>137.536</v>
      </c>
      <c r="I1746" s="200"/>
      <c r="J1746" s="14"/>
      <c r="K1746" s="14"/>
      <c r="L1746" s="196"/>
      <c r="M1746" s="201"/>
      <c r="N1746" s="202"/>
      <c r="O1746" s="202"/>
      <c r="P1746" s="202"/>
      <c r="Q1746" s="202"/>
      <c r="R1746" s="202"/>
      <c r="S1746" s="202"/>
      <c r="T1746" s="203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197" t="s">
        <v>248</v>
      </c>
      <c r="AU1746" s="197" t="s">
        <v>86</v>
      </c>
      <c r="AV1746" s="14" t="s">
        <v>86</v>
      </c>
      <c r="AW1746" s="14" t="s">
        <v>33</v>
      </c>
      <c r="AX1746" s="14" t="s">
        <v>73</v>
      </c>
      <c r="AY1746" s="197" t="s">
        <v>239</v>
      </c>
    </row>
    <row r="1747" s="15" customFormat="1">
      <c r="A1747" s="15"/>
      <c r="B1747" s="204"/>
      <c r="C1747" s="15"/>
      <c r="D1747" s="189" t="s">
        <v>248</v>
      </c>
      <c r="E1747" s="205" t="s">
        <v>3</v>
      </c>
      <c r="F1747" s="206" t="s">
        <v>251</v>
      </c>
      <c r="G1747" s="15"/>
      <c r="H1747" s="207">
        <v>137.536</v>
      </c>
      <c r="I1747" s="208"/>
      <c r="J1747" s="15"/>
      <c r="K1747" s="15"/>
      <c r="L1747" s="204"/>
      <c r="M1747" s="209"/>
      <c r="N1747" s="210"/>
      <c r="O1747" s="210"/>
      <c r="P1747" s="210"/>
      <c r="Q1747" s="210"/>
      <c r="R1747" s="210"/>
      <c r="S1747" s="210"/>
      <c r="T1747" s="211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T1747" s="205" t="s">
        <v>248</v>
      </c>
      <c r="AU1747" s="205" t="s">
        <v>86</v>
      </c>
      <c r="AV1747" s="15" t="s">
        <v>246</v>
      </c>
      <c r="AW1747" s="15" t="s">
        <v>33</v>
      </c>
      <c r="AX1747" s="15" t="s">
        <v>80</v>
      </c>
      <c r="AY1747" s="205" t="s">
        <v>239</v>
      </c>
    </row>
    <row r="1748" s="2" customFormat="1">
      <c r="A1748" s="39"/>
      <c r="B1748" s="174"/>
      <c r="C1748" s="175" t="s">
        <v>2310</v>
      </c>
      <c r="D1748" s="175" t="s">
        <v>241</v>
      </c>
      <c r="E1748" s="176" t="s">
        <v>2311</v>
      </c>
      <c r="F1748" s="177" t="s">
        <v>2312</v>
      </c>
      <c r="G1748" s="178" t="s">
        <v>244</v>
      </c>
      <c r="H1748" s="179">
        <v>137.536</v>
      </c>
      <c r="I1748" s="180"/>
      <c r="J1748" s="181">
        <f>ROUND(I1748*H1748,2)</f>
        <v>0</v>
      </c>
      <c r="K1748" s="177" t="s">
        <v>245</v>
      </c>
      <c r="L1748" s="40"/>
      <c r="M1748" s="182" t="s">
        <v>3</v>
      </c>
      <c r="N1748" s="183" t="s">
        <v>45</v>
      </c>
      <c r="O1748" s="73"/>
      <c r="P1748" s="184">
        <f>O1748*H1748</f>
        <v>0</v>
      </c>
      <c r="Q1748" s="184">
        <v>0.00012</v>
      </c>
      <c r="R1748" s="184">
        <f>Q1748*H1748</f>
        <v>0.016504319999999999</v>
      </c>
      <c r="S1748" s="184">
        <v>0</v>
      </c>
      <c r="T1748" s="185">
        <f>S1748*H1748</f>
        <v>0</v>
      </c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R1748" s="186" t="s">
        <v>377</v>
      </c>
      <c r="AT1748" s="186" t="s">
        <v>241</v>
      </c>
      <c r="AU1748" s="186" t="s">
        <v>86</v>
      </c>
      <c r="AY1748" s="20" t="s">
        <v>239</v>
      </c>
      <c r="BE1748" s="187">
        <f>IF(N1748="základní",J1748,0)</f>
        <v>0</v>
      </c>
      <c r="BF1748" s="187">
        <f>IF(N1748="snížená",J1748,0)</f>
        <v>0</v>
      </c>
      <c r="BG1748" s="187">
        <f>IF(N1748="zákl. přenesená",J1748,0)</f>
        <v>0</v>
      </c>
      <c r="BH1748" s="187">
        <f>IF(N1748="sníž. přenesená",J1748,0)</f>
        <v>0</v>
      </c>
      <c r="BI1748" s="187">
        <f>IF(N1748="nulová",J1748,0)</f>
        <v>0</v>
      </c>
      <c r="BJ1748" s="20" t="s">
        <v>86</v>
      </c>
      <c r="BK1748" s="187">
        <f>ROUND(I1748*H1748,2)</f>
        <v>0</v>
      </c>
      <c r="BL1748" s="20" t="s">
        <v>377</v>
      </c>
      <c r="BM1748" s="186" t="s">
        <v>2313</v>
      </c>
    </row>
    <row r="1749" s="13" customFormat="1">
      <c r="A1749" s="13"/>
      <c r="B1749" s="188"/>
      <c r="C1749" s="13"/>
      <c r="D1749" s="189" t="s">
        <v>248</v>
      </c>
      <c r="E1749" s="190" t="s">
        <v>3</v>
      </c>
      <c r="F1749" s="191" t="s">
        <v>2308</v>
      </c>
      <c r="G1749" s="13"/>
      <c r="H1749" s="190" t="s">
        <v>3</v>
      </c>
      <c r="I1749" s="192"/>
      <c r="J1749" s="13"/>
      <c r="K1749" s="13"/>
      <c r="L1749" s="188"/>
      <c r="M1749" s="193"/>
      <c r="N1749" s="194"/>
      <c r="O1749" s="194"/>
      <c r="P1749" s="194"/>
      <c r="Q1749" s="194"/>
      <c r="R1749" s="194"/>
      <c r="S1749" s="194"/>
      <c r="T1749" s="195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190" t="s">
        <v>248</v>
      </c>
      <c r="AU1749" s="190" t="s">
        <v>86</v>
      </c>
      <c r="AV1749" s="13" t="s">
        <v>80</v>
      </c>
      <c r="AW1749" s="13" t="s">
        <v>33</v>
      </c>
      <c r="AX1749" s="13" t="s">
        <v>73</v>
      </c>
      <c r="AY1749" s="190" t="s">
        <v>239</v>
      </c>
    </row>
    <row r="1750" s="14" customFormat="1">
      <c r="A1750" s="14"/>
      <c r="B1750" s="196"/>
      <c r="C1750" s="14"/>
      <c r="D1750" s="189" t="s">
        <v>248</v>
      </c>
      <c r="E1750" s="197" t="s">
        <v>3</v>
      </c>
      <c r="F1750" s="198" t="s">
        <v>2309</v>
      </c>
      <c r="G1750" s="14"/>
      <c r="H1750" s="199">
        <v>137.536</v>
      </c>
      <c r="I1750" s="200"/>
      <c r="J1750" s="14"/>
      <c r="K1750" s="14"/>
      <c r="L1750" s="196"/>
      <c r="M1750" s="201"/>
      <c r="N1750" s="202"/>
      <c r="O1750" s="202"/>
      <c r="P1750" s="202"/>
      <c r="Q1750" s="202"/>
      <c r="R1750" s="202"/>
      <c r="S1750" s="202"/>
      <c r="T1750" s="203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197" t="s">
        <v>248</v>
      </c>
      <c r="AU1750" s="197" t="s">
        <v>86</v>
      </c>
      <c r="AV1750" s="14" t="s">
        <v>86</v>
      </c>
      <c r="AW1750" s="14" t="s">
        <v>33</v>
      </c>
      <c r="AX1750" s="14" t="s">
        <v>73</v>
      </c>
      <c r="AY1750" s="197" t="s">
        <v>239</v>
      </c>
    </row>
    <row r="1751" s="15" customFormat="1">
      <c r="A1751" s="15"/>
      <c r="B1751" s="204"/>
      <c r="C1751" s="15"/>
      <c r="D1751" s="189" t="s">
        <v>248</v>
      </c>
      <c r="E1751" s="205" t="s">
        <v>3</v>
      </c>
      <c r="F1751" s="206" t="s">
        <v>251</v>
      </c>
      <c r="G1751" s="15"/>
      <c r="H1751" s="207">
        <v>137.536</v>
      </c>
      <c r="I1751" s="208"/>
      <c r="J1751" s="15"/>
      <c r="K1751" s="15"/>
      <c r="L1751" s="204"/>
      <c r="M1751" s="209"/>
      <c r="N1751" s="210"/>
      <c r="O1751" s="210"/>
      <c r="P1751" s="210"/>
      <c r="Q1751" s="210"/>
      <c r="R1751" s="210"/>
      <c r="S1751" s="210"/>
      <c r="T1751" s="211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T1751" s="205" t="s">
        <v>248</v>
      </c>
      <c r="AU1751" s="205" t="s">
        <v>86</v>
      </c>
      <c r="AV1751" s="15" t="s">
        <v>246</v>
      </c>
      <c r="AW1751" s="15" t="s">
        <v>33</v>
      </c>
      <c r="AX1751" s="15" t="s">
        <v>80</v>
      </c>
      <c r="AY1751" s="205" t="s">
        <v>239</v>
      </c>
    </row>
    <row r="1752" s="2" customFormat="1" ht="44.25" customHeight="1">
      <c r="A1752" s="39"/>
      <c r="B1752" s="174"/>
      <c r="C1752" s="175" t="s">
        <v>2314</v>
      </c>
      <c r="D1752" s="175" t="s">
        <v>241</v>
      </c>
      <c r="E1752" s="176" t="s">
        <v>547</v>
      </c>
      <c r="F1752" s="177" t="s">
        <v>548</v>
      </c>
      <c r="G1752" s="178" t="s">
        <v>244</v>
      </c>
      <c r="H1752" s="179">
        <v>543.72000000000003</v>
      </c>
      <c r="I1752" s="180"/>
      <c r="J1752" s="181">
        <f>ROUND(I1752*H1752,2)</f>
        <v>0</v>
      </c>
      <c r="K1752" s="177" t="s">
        <v>245</v>
      </c>
      <c r="L1752" s="40"/>
      <c r="M1752" s="182" t="s">
        <v>3</v>
      </c>
      <c r="N1752" s="183" t="s">
        <v>45</v>
      </c>
      <c r="O1752" s="73"/>
      <c r="P1752" s="184">
        <f>O1752*H1752</f>
        <v>0</v>
      </c>
      <c r="Q1752" s="184">
        <v>0.00010000000000000001</v>
      </c>
      <c r="R1752" s="184">
        <f>Q1752*H1752</f>
        <v>0.054372000000000004</v>
      </c>
      <c r="S1752" s="184">
        <v>0</v>
      </c>
      <c r="T1752" s="185">
        <f>S1752*H1752</f>
        <v>0</v>
      </c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R1752" s="186" t="s">
        <v>377</v>
      </c>
      <c r="AT1752" s="186" t="s">
        <v>241</v>
      </c>
      <c r="AU1752" s="186" t="s">
        <v>86</v>
      </c>
      <c r="AY1752" s="20" t="s">
        <v>239</v>
      </c>
      <c r="BE1752" s="187">
        <f>IF(N1752="základní",J1752,0)</f>
        <v>0</v>
      </c>
      <c r="BF1752" s="187">
        <f>IF(N1752="snížená",J1752,0)</f>
        <v>0</v>
      </c>
      <c r="BG1752" s="187">
        <f>IF(N1752="zákl. přenesená",J1752,0)</f>
        <v>0</v>
      </c>
      <c r="BH1752" s="187">
        <f>IF(N1752="sníž. přenesená",J1752,0)</f>
        <v>0</v>
      </c>
      <c r="BI1752" s="187">
        <f>IF(N1752="nulová",J1752,0)</f>
        <v>0</v>
      </c>
      <c r="BJ1752" s="20" t="s">
        <v>86</v>
      </c>
      <c r="BK1752" s="187">
        <f>ROUND(I1752*H1752,2)</f>
        <v>0</v>
      </c>
      <c r="BL1752" s="20" t="s">
        <v>377</v>
      </c>
      <c r="BM1752" s="186" t="s">
        <v>2315</v>
      </c>
    </row>
    <row r="1753" s="14" customFormat="1">
      <c r="A1753" s="14"/>
      <c r="B1753" s="196"/>
      <c r="C1753" s="14"/>
      <c r="D1753" s="189" t="s">
        <v>248</v>
      </c>
      <c r="E1753" s="197" t="s">
        <v>3</v>
      </c>
      <c r="F1753" s="198" t="s">
        <v>562</v>
      </c>
      <c r="G1753" s="14"/>
      <c r="H1753" s="199">
        <v>543.72000000000003</v>
      </c>
      <c r="I1753" s="200"/>
      <c r="J1753" s="14"/>
      <c r="K1753" s="14"/>
      <c r="L1753" s="196"/>
      <c r="M1753" s="201"/>
      <c r="N1753" s="202"/>
      <c r="O1753" s="202"/>
      <c r="P1753" s="202"/>
      <c r="Q1753" s="202"/>
      <c r="R1753" s="202"/>
      <c r="S1753" s="202"/>
      <c r="T1753" s="203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197" t="s">
        <v>248</v>
      </c>
      <c r="AU1753" s="197" t="s">
        <v>86</v>
      </c>
      <c r="AV1753" s="14" t="s">
        <v>86</v>
      </c>
      <c r="AW1753" s="14" t="s">
        <v>33</v>
      </c>
      <c r="AX1753" s="14" t="s">
        <v>73</v>
      </c>
      <c r="AY1753" s="197" t="s">
        <v>239</v>
      </c>
    </row>
    <row r="1754" s="15" customFormat="1">
      <c r="A1754" s="15"/>
      <c r="B1754" s="204"/>
      <c r="C1754" s="15"/>
      <c r="D1754" s="189" t="s">
        <v>248</v>
      </c>
      <c r="E1754" s="205" t="s">
        <v>3</v>
      </c>
      <c r="F1754" s="206" t="s">
        <v>251</v>
      </c>
      <c r="G1754" s="15"/>
      <c r="H1754" s="207">
        <v>543.72000000000003</v>
      </c>
      <c r="I1754" s="208"/>
      <c r="J1754" s="15"/>
      <c r="K1754" s="15"/>
      <c r="L1754" s="204"/>
      <c r="M1754" s="209"/>
      <c r="N1754" s="210"/>
      <c r="O1754" s="210"/>
      <c r="P1754" s="210"/>
      <c r="Q1754" s="210"/>
      <c r="R1754" s="210"/>
      <c r="S1754" s="210"/>
      <c r="T1754" s="211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T1754" s="205" t="s">
        <v>248</v>
      </c>
      <c r="AU1754" s="205" t="s">
        <v>86</v>
      </c>
      <c r="AV1754" s="15" t="s">
        <v>246</v>
      </c>
      <c r="AW1754" s="15" t="s">
        <v>33</v>
      </c>
      <c r="AX1754" s="15" t="s">
        <v>80</v>
      </c>
      <c r="AY1754" s="205" t="s">
        <v>239</v>
      </c>
    </row>
    <row r="1755" s="2" customFormat="1" ht="44.25" customHeight="1">
      <c r="A1755" s="39"/>
      <c r="B1755" s="174"/>
      <c r="C1755" s="175" t="s">
        <v>2316</v>
      </c>
      <c r="D1755" s="175" t="s">
        <v>241</v>
      </c>
      <c r="E1755" s="176" t="s">
        <v>2317</v>
      </c>
      <c r="F1755" s="177" t="s">
        <v>2318</v>
      </c>
      <c r="G1755" s="178" t="s">
        <v>244</v>
      </c>
      <c r="H1755" s="179">
        <v>989.34400000000005</v>
      </c>
      <c r="I1755" s="180"/>
      <c r="J1755" s="181">
        <f>ROUND(I1755*H1755,2)</f>
        <v>0</v>
      </c>
      <c r="K1755" s="177" t="s">
        <v>245</v>
      </c>
      <c r="L1755" s="40"/>
      <c r="M1755" s="182" t="s">
        <v>3</v>
      </c>
      <c r="N1755" s="183" t="s">
        <v>45</v>
      </c>
      <c r="O1755" s="73"/>
      <c r="P1755" s="184">
        <f>O1755*H1755</f>
        <v>0</v>
      </c>
      <c r="Q1755" s="184">
        <v>0.00027</v>
      </c>
      <c r="R1755" s="184">
        <f>Q1755*H1755</f>
        <v>0.26712288000000001</v>
      </c>
      <c r="S1755" s="184">
        <v>0</v>
      </c>
      <c r="T1755" s="185">
        <f>S1755*H1755</f>
        <v>0</v>
      </c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39"/>
      <c r="AE1755" s="39"/>
      <c r="AR1755" s="186" t="s">
        <v>377</v>
      </c>
      <c r="AT1755" s="186" t="s">
        <v>241</v>
      </c>
      <c r="AU1755" s="186" t="s">
        <v>86</v>
      </c>
      <c r="AY1755" s="20" t="s">
        <v>239</v>
      </c>
      <c r="BE1755" s="187">
        <f>IF(N1755="základní",J1755,0)</f>
        <v>0</v>
      </c>
      <c r="BF1755" s="187">
        <f>IF(N1755="snížená",J1755,0)</f>
        <v>0</v>
      </c>
      <c r="BG1755" s="187">
        <f>IF(N1755="zákl. přenesená",J1755,0)</f>
        <v>0</v>
      </c>
      <c r="BH1755" s="187">
        <f>IF(N1755="sníž. přenesená",J1755,0)</f>
        <v>0</v>
      </c>
      <c r="BI1755" s="187">
        <f>IF(N1755="nulová",J1755,0)</f>
        <v>0</v>
      </c>
      <c r="BJ1755" s="20" t="s">
        <v>86</v>
      </c>
      <c r="BK1755" s="187">
        <f>ROUND(I1755*H1755,2)</f>
        <v>0</v>
      </c>
      <c r="BL1755" s="20" t="s">
        <v>377</v>
      </c>
      <c r="BM1755" s="186" t="s">
        <v>2319</v>
      </c>
    </row>
    <row r="1756" s="13" customFormat="1">
      <c r="A1756" s="13"/>
      <c r="B1756" s="188"/>
      <c r="C1756" s="13"/>
      <c r="D1756" s="189" t="s">
        <v>248</v>
      </c>
      <c r="E1756" s="190" t="s">
        <v>3</v>
      </c>
      <c r="F1756" s="191" t="s">
        <v>739</v>
      </c>
      <c r="G1756" s="13"/>
      <c r="H1756" s="190" t="s">
        <v>3</v>
      </c>
      <c r="I1756" s="192"/>
      <c r="J1756" s="13"/>
      <c r="K1756" s="13"/>
      <c r="L1756" s="188"/>
      <c r="M1756" s="193"/>
      <c r="N1756" s="194"/>
      <c r="O1756" s="194"/>
      <c r="P1756" s="194"/>
      <c r="Q1756" s="194"/>
      <c r="R1756" s="194"/>
      <c r="S1756" s="194"/>
      <c r="T1756" s="195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190" t="s">
        <v>248</v>
      </c>
      <c r="AU1756" s="190" t="s">
        <v>86</v>
      </c>
      <c r="AV1756" s="13" t="s">
        <v>80</v>
      </c>
      <c r="AW1756" s="13" t="s">
        <v>33</v>
      </c>
      <c r="AX1756" s="13" t="s">
        <v>73</v>
      </c>
      <c r="AY1756" s="190" t="s">
        <v>239</v>
      </c>
    </row>
    <row r="1757" s="13" customFormat="1">
      <c r="A1757" s="13"/>
      <c r="B1757" s="188"/>
      <c r="C1757" s="13"/>
      <c r="D1757" s="189" t="s">
        <v>248</v>
      </c>
      <c r="E1757" s="190" t="s">
        <v>3</v>
      </c>
      <c r="F1757" s="191" t="s">
        <v>2320</v>
      </c>
      <c r="G1757" s="13"/>
      <c r="H1757" s="190" t="s">
        <v>3</v>
      </c>
      <c r="I1757" s="192"/>
      <c r="J1757" s="13"/>
      <c r="K1757" s="13"/>
      <c r="L1757" s="188"/>
      <c r="M1757" s="193"/>
      <c r="N1757" s="194"/>
      <c r="O1757" s="194"/>
      <c r="P1757" s="194"/>
      <c r="Q1757" s="194"/>
      <c r="R1757" s="194"/>
      <c r="S1757" s="194"/>
      <c r="T1757" s="195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190" t="s">
        <v>248</v>
      </c>
      <c r="AU1757" s="190" t="s">
        <v>86</v>
      </c>
      <c r="AV1757" s="13" t="s">
        <v>80</v>
      </c>
      <c r="AW1757" s="13" t="s">
        <v>33</v>
      </c>
      <c r="AX1757" s="13" t="s">
        <v>73</v>
      </c>
      <c r="AY1757" s="190" t="s">
        <v>239</v>
      </c>
    </row>
    <row r="1758" s="14" customFormat="1">
      <c r="A1758" s="14"/>
      <c r="B1758" s="196"/>
      <c r="C1758" s="14"/>
      <c r="D1758" s="189" t="s">
        <v>248</v>
      </c>
      <c r="E1758" s="197" t="s">
        <v>3</v>
      </c>
      <c r="F1758" s="198" t="s">
        <v>2321</v>
      </c>
      <c r="G1758" s="14"/>
      <c r="H1758" s="199">
        <v>439.60599999999999</v>
      </c>
      <c r="I1758" s="200"/>
      <c r="J1758" s="14"/>
      <c r="K1758" s="14"/>
      <c r="L1758" s="196"/>
      <c r="M1758" s="201"/>
      <c r="N1758" s="202"/>
      <c r="O1758" s="202"/>
      <c r="P1758" s="202"/>
      <c r="Q1758" s="202"/>
      <c r="R1758" s="202"/>
      <c r="S1758" s="202"/>
      <c r="T1758" s="203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197" t="s">
        <v>248</v>
      </c>
      <c r="AU1758" s="197" t="s">
        <v>86</v>
      </c>
      <c r="AV1758" s="14" t="s">
        <v>86</v>
      </c>
      <c r="AW1758" s="14" t="s">
        <v>33</v>
      </c>
      <c r="AX1758" s="14" t="s">
        <v>73</v>
      </c>
      <c r="AY1758" s="197" t="s">
        <v>239</v>
      </c>
    </row>
    <row r="1759" s="13" customFormat="1">
      <c r="A1759" s="13"/>
      <c r="B1759" s="188"/>
      <c r="C1759" s="13"/>
      <c r="D1759" s="189" t="s">
        <v>248</v>
      </c>
      <c r="E1759" s="190" t="s">
        <v>3</v>
      </c>
      <c r="F1759" s="191" t="s">
        <v>2322</v>
      </c>
      <c r="G1759" s="13"/>
      <c r="H1759" s="190" t="s">
        <v>3</v>
      </c>
      <c r="I1759" s="192"/>
      <c r="J1759" s="13"/>
      <c r="K1759" s="13"/>
      <c r="L1759" s="188"/>
      <c r="M1759" s="193"/>
      <c r="N1759" s="194"/>
      <c r="O1759" s="194"/>
      <c r="P1759" s="194"/>
      <c r="Q1759" s="194"/>
      <c r="R1759" s="194"/>
      <c r="S1759" s="194"/>
      <c r="T1759" s="195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190" t="s">
        <v>248</v>
      </c>
      <c r="AU1759" s="190" t="s">
        <v>86</v>
      </c>
      <c r="AV1759" s="13" t="s">
        <v>80</v>
      </c>
      <c r="AW1759" s="13" t="s">
        <v>33</v>
      </c>
      <c r="AX1759" s="13" t="s">
        <v>73</v>
      </c>
      <c r="AY1759" s="190" t="s">
        <v>239</v>
      </c>
    </row>
    <row r="1760" s="14" customFormat="1">
      <c r="A1760" s="14"/>
      <c r="B1760" s="196"/>
      <c r="C1760" s="14"/>
      <c r="D1760" s="189" t="s">
        <v>248</v>
      </c>
      <c r="E1760" s="197" t="s">
        <v>3</v>
      </c>
      <c r="F1760" s="198" t="s">
        <v>2323</v>
      </c>
      <c r="G1760" s="14"/>
      <c r="H1760" s="199">
        <v>30.728000000000002</v>
      </c>
      <c r="I1760" s="200"/>
      <c r="J1760" s="14"/>
      <c r="K1760" s="14"/>
      <c r="L1760" s="196"/>
      <c r="M1760" s="201"/>
      <c r="N1760" s="202"/>
      <c r="O1760" s="202"/>
      <c r="P1760" s="202"/>
      <c r="Q1760" s="202"/>
      <c r="R1760" s="202"/>
      <c r="S1760" s="202"/>
      <c r="T1760" s="203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197" t="s">
        <v>248</v>
      </c>
      <c r="AU1760" s="197" t="s">
        <v>86</v>
      </c>
      <c r="AV1760" s="14" t="s">
        <v>86</v>
      </c>
      <c r="AW1760" s="14" t="s">
        <v>33</v>
      </c>
      <c r="AX1760" s="14" t="s">
        <v>73</v>
      </c>
      <c r="AY1760" s="197" t="s">
        <v>239</v>
      </c>
    </row>
    <row r="1761" s="14" customFormat="1">
      <c r="A1761" s="14"/>
      <c r="B1761" s="196"/>
      <c r="C1761" s="14"/>
      <c r="D1761" s="189" t="s">
        <v>248</v>
      </c>
      <c r="E1761" s="197" t="s">
        <v>3</v>
      </c>
      <c r="F1761" s="198" t="s">
        <v>2324</v>
      </c>
      <c r="G1761" s="14"/>
      <c r="H1761" s="199">
        <v>61.284999999999997</v>
      </c>
      <c r="I1761" s="200"/>
      <c r="J1761" s="14"/>
      <c r="K1761" s="14"/>
      <c r="L1761" s="196"/>
      <c r="M1761" s="201"/>
      <c r="N1761" s="202"/>
      <c r="O1761" s="202"/>
      <c r="P1761" s="202"/>
      <c r="Q1761" s="202"/>
      <c r="R1761" s="202"/>
      <c r="S1761" s="202"/>
      <c r="T1761" s="203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197" t="s">
        <v>248</v>
      </c>
      <c r="AU1761" s="197" t="s">
        <v>86</v>
      </c>
      <c r="AV1761" s="14" t="s">
        <v>86</v>
      </c>
      <c r="AW1761" s="14" t="s">
        <v>33</v>
      </c>
      <c r="AX1761" s="14" t="s">
        <v>73</v>
      </c>
      <c r="AY1761" s="197" t="s">
        <v>239</v>
      </c>
    </row>
    <row r="1762" s="16" customFormat="1">
      <c r="A1762" s="16"/>
      <c r="B1762" s="239"/>
      <c r="C1762" s="16"/>
      <c r="D1762" s="189" t="s">
        <v>248</v>
      </c>
      <c r="E1762" s="240" t="s">
        <v>3</v>
      </c>
      <c r="F1762" s="241" t="s">
        <v>695</v>
      </c>
      <c r="G1762" s="16"/>
      <c r="H1762" s="242">
        <v>531.61900000000003</v>
      </c>
      <c r="I1762" s="243"/>
      <c r="J1762" s="16"/>
      <c r="K1762" s="16"/>
      <c r="L1762" s="239"/>
      <c r="M1762" s="244"/>
      <c r="N1762" s="245"/>
      <c r="O1762" s="245"/>
      <c r="P1762" s="245"/>
      <c r="Q1762" s="245"/>
      <c r="R1762" s="245"/>
      <c r="S1762" s="245"/>
      <c r="T1762" s="24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T1762" s="240" t="s">
        <v>248</v>
      </c>
      <c r="AU1762" s="240" t="s">
        <v>86</v>
      </c>
      <c r="AV1762" s="16" t="s">
        <v>117</v>
      </c>
      <c r="AW1762" s="16" t="s">
        <v>33</v>
      </c>
      <c r="AX1762" s="16" t="s">
        <v>73</v>
      </c>
      <c r="AY1762" s="240" t="s">
        <v>239</v>
      </c>
    </row>
    <row r="1763" s="13" customFormat="1">
      <c r="A1763" s="13"/>
      <c r="B1763" s="188"/>
      <c r="C1763" s="13"/>
      <c r="D1763" s="189" t="s">
        <v>248</v>
      </c>
      <c r="E1763" s="190" t="s">
        <v>3</v>
      </c>
      <c r="F1763" s="191" t="s">
        <v>2325</v>
      </c>
      <c r="G1763" s="13"/>
      <c r="H1763" s="190" t="s">
        <v>3</v>
      </c>
      <c r="I1763" s="192"/>
      <c r="J1763" s="13"/>
      <c r="K1763" s="13"/>
      <c r="L1763" s="188"/>
      <c r="M1763" s="193"/>
      <c r="N1763" s="194"/>
      <c r="O1763" s="194"/>
      <c r="P1763" s="194"/>
      <c r="Q1763" s="194"/>
      <c r="R1763" s="194"/>
      <c r="S1763" s="194"/>
      <c r="T1763" s="195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190" t="s">
        <v>248</v>
      </c>
      <c r="AU1763" s="190" t="s">
        <v>86</v>
      </c>
      <c r="AV1763" s="13" t="s">
        <v>80</v>
      </c>
      <c r="AW1763" s="13" t="s">
        <v>33</v>
      </c>
      <c r="AX1763" s="13" t="s">
        <v>73</v>
      </c>
      <c r="AY1763" s="190" t="s">
        <v>239</v>
      </c>
    </row>
    <row r="1764" s="14" customFormat="1">
      <c r="A1764" s="14"/>
      <c r="B1764" s="196"/>
      <c r="C1764" s="14"/>
      <c r="D1764" s="189" t="s">
        <v>248</v>
      </c>
      <c r="E1764" s="197" t="s">
        <v>3</v>
      </c>
      <c r="F1764" s="198" t="s">
        <v>2326</v>
      </c>
      <c r="G1764" s="14"/>
      <c r="H1764" s="199">
        <v>121.69</v>
      </c>
      <c r="I1764" s="200"/>
      <c r="J1764" s="14"/>
      <c r="K1764" s="14"/>
      <c r="L1764" s="196"/>
      <c r="M1764" s="201"/>
      <c r="N1764" s="202"/>
      <c r="O1764" s="202"/>
      <c r="P1764" s="202"/>
      <c r="Q1764" s="202"/>
      <c r="R1764" s="202"/>
      <c r="S1764" s="202"/>
      <c r="T1764" s="203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197" t="s">
        <v>248</v>
      </c>
      <c r="AU1764" s="197" t="s">
        <v>86</v>
      </c>
      <c r="AV1764" s="14" t="s">
        <v>86</v>
      </c>
      <c r="AW1764" s="14" t="s">
        <v>33</v>
      </c>
      <c r="AX1764" s="14" t="s">
        <v>73</v>
      </c>
      <c r="AY1764" s="197" t="s">
        <v>239</v>
      </c>
    </row>
    <row r="1765" s="14" customFormat="1">
      <c r="A1765" s="14"/>
      <c r="B1765" s="196"/>
      <c r="C1765" s="14"/>
      <c r="D1765" s="189" t="s">
        <v>248</v>
      </c>
      <c r="E1765" s="197" t="s">
        <v>3</v>
      </c>
      <c r="F1765" s="198" t="s">
        <v>2327</v>
      </c>
      <c r="G1765" s="14"/>
      <c r="H1765" s="199">
        <v>4.3730000000000002</v>
      </c>
      <c r="I1765" s="200"/>
      <c r="J1765" s="14"/>
      <c r="K1765" s="14"/>
      <c r="L1765" s="196"/>
      <c r="M1765" s="201"/>
      <c r="N1765" s="202"/>
      <c r="O1765" s="202"/>
      <c r="P1765" s="202"/>
      <c r="Q1765" s="202"/>
      <c r="R1765" s="202"/>
      <c r="S1765" s="202"/>
      <c r="T1765" s="203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197" t="s">
        <v>248</v>
      </c>
      <c r="AU1765" s="197" t="s">
        <v>86</v>
      </c>
      <c r="AV1765" s="14" t="s">
        <v>86</v>
      </c>
      <c r="AW1765" s="14" t="s">
        <v>33</v>
      </c>
      <c r="AX1765" s="14" t="s">
        <v>73</v>
      </c>
      <c r="AY1765" s="197" t="s">
        <v>239</v>
      </c>
    </row>
    <row r="1766" s="14" customFormat="1">
      <c r="A1766" s="14"/>
      <c r="B1766" s="196"/>
      <c r="C1766" s="14"/>
      <c r="D1766" s="189" t="s">
        <v>248</v>
      </c>
      <c r="E1766" s="197" t="s">
        <v>3</v>
      </c>
      <c r="F1766" s="198" t="s">
        <v>2328</v>
      </c>
      <c r="G1766" s="14"/>
      <c r="H1766" s="199">
        <v>-18.959</v>
      </c>
      <c r="I1766" s="200"/>
      <c r="J1766" s="14"/>
      <c r="K1766" s="14"/>
      <c r="L1766" s="196"/>
      <c r="M1766" s="201"/>
      <c r="N1766" s="202"/>
      <c r="O1766" s="202"/>
      <c r="P1766" s="202"/>
      <c r="Q1766" s="202"/>
      <c r="R1766" s="202"/>
      <c r="S1766" s="202"/>
      <c r="T1766" s="203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197" t="s">
        <v>248</v>
      </c>
      <c r="AU1766" s="197" t="s">
        <v>86</v>
      </c>
      <c r="AV1766" s="14" t="s">
        <v>86</v>
      </c>
      <c r="AW1766" s="14" t="s">
        <v>33</v>
      </c>
      <c r="AX1766" s="14" t="s">
        <v>73</v>
      </c>
      <c r="AY1766" s="197" t="s">
        <v>239</v>
      </c>
    </row>
    <row r="1767" s="14" customFormat="1">
      <c r="A1767" s="14"/>
      <c r="B1767" s="196"/>
      <c r="C1767" s="14"/>
      <c r="D1767" s="189" t="s">
        <v>248</v>
      </c>
      <c r="E1767" s="197" t="s">
        <v>3</v>
      </c>
      <c r="F1767" s="198" t="s">
        <v>1198</v>
      </c>
      <c r="G1767" s="14"/>
      <c r="H1767" s="199">
        <v>-16.66</v>
      </c>
      <c r="I1767" s="200"/>
      <c r="J1767" s="14"/>
      <c r="K1767" s="14"/>
      <c r="L1767" s="196"/>
      <c r="M1767" s="201"/>
      <c r="N1767" s="202"/>
      <c r="O1767" s="202"/>
      <c r="P1767" s="202"/>
      <c r="Q1767" s="202"/>
      <c r="R1767" s="202"/>
      <c r="S1767" s="202"/>
      <c r="T1767" s="203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197" t="s">
        <v>248</v>
      </c>
      <c r="AU1767" s="197" t="s">
        <v>86</v>
      </c>
      <c r="AV1767" s="14" t="s">
        <v>86</v>
      </c>
      <c r="AW1767" s="14" t="s">
        <v>33</v>
      </c>
      <c r="AX1767" s="14" t="s">
        <v>73</v>
      </c>
      <c r="AY1767" s="197" t="s">
        <v>239</v>
      </c>
    </row>
    <row r="1768" s="14" customFormat="1">
      <c r="A1768" s="14"/>
      <c r="B1768" s="196"/>
      <c r="C1768" s="14"/>
      <c r="D1768" s="189" t="s">
        <v>248</v>
      </c>
      <c r="E1768" s="197" t="s">
        <v>3</v>
      </c>
      <c r="F1768" s="198" t="s">
        <v>1199</v>
      </c>
      <c r="G1768" s="14"/>
      <c r="H1768" s="199">
        <v>-14.999000000000001</v>
      </c>
      <c r="I1768" s="200"/>
      <c r="J1768" s="14"/>
      <c r="K1768" s="14"/>
      <c r="L1768" s="196"/>
      <c r="M1768" s="201"/>
      <c r="N1768" s="202"/>
      <c r="O1768" s="202"/>
      <c r="P1768" s="202"/>
      <c r="Q1768" s="202"/>
      <c r="R1768" s="202"/>
      <c r="S1768" s="202"/>
      <c r="T1768" s="203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197" t="s">
        <v>248</v>
      </c>
      <c r="AU1768" s="197" t="s">
        <v>86</v>
      </c>
      <c r="AV1768" s="14" t="s">
        <v>86</v>
      </c>
      <c r="AW1768" s="14" t="s">
        <v>33</v>
      </c>
      <c r="AX1768" s="14" t="s">
        <v>73</v>
      </c>
      <c r="AY1768" s="197" t="s">
        <v>239</v>
      </c>
    </row>
    <row r="1769" s="16" customFormat="1">
      <c r="A1769" s="16"/>
      <c r="B1769" s="239"/>
      <c r="C1769" s="16"/>
      <c r="D1769" s="189" t="s">
        <v>248</v>
      </c>
      <c r="E1769" s="240" t="s">
        <v>3</v>
      </c>
      <c r="F1769" s="241" t="s">
        <v>695</v>
      </c>
      <c r="G1769" s="16"/>
      <c r="H1769" s="242">
        <v>75.444999999999993</v>
      </c>
      <c r="I1769" s="243"/>
      <c r="J1769" s="16"/>
      <c r="K1769" s="16"/>
      <c r="L1769" s="239"/>
      <c r="M1769" s="244"/>
      <c r="N1769" s="245"/>
      <c r="O1769" s="245"/>
      <c r="P1769" s="245"/>
      <c r="Q1769" s="245"/>
      <c r="R1769" s="245"/>
      <c r="S1769" s="245"/>
      <c r="T1769" s="24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T1769" s="240" t="s">
        <v>248</v>
      </c>
      <c r="AU1769" s="240" t="s">
        <v>86</v>
      </c>
      <c r="AV1769" s="16" t="s">
        <v>117</v>
      </c>
      <c r="AW1769" s="16" t="s">
        <v>33</v>
      </c>
      <c r="AX1769" s="16" t="s">
        <v>73</v>
      </c>
      <c r="AY1769" s="240" t="s">
        <v>239</v>
      </c>
    </row>
    <row r="1770" s="13" customFormat="1">
      <c r="A1770" s="13"/>
      <c r="B1770" s="188"/>
      <c r="C1770" s="13"/>
      <c r="D1770" s="189" t="s">
        <v>248</v>
      </c>
      <c r="E1770" s="190" t="s">
        <v>3</v>
      </c>
      <c r="F1770" s="191" t="s">
        <v>2329</v>
      </c>
      <c r="G1770" s="13"/>
      <c r="H1770" s="190" t="s">
        <v>3</v>
      </c>
      <c r="I1770" s="192"/>
      <c r="J1770" s="13"/>
      <c r="K1770" s="13"/>
      <c r="L1770" s="188"/>
      <c r="M1770" s="193"/>
      <c r="N1770" s="194"/>
      <c r="O1770" s="194"/>
      <c r="P1770" s="194"/>
      <c r="Q1770" s="194"/>
      <c r="R1770" s="194"/>
      <c r="S1770" s="194"/>
      <c r="T1770" s="195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190" t="s">
        <v>248</v>
      </c>
      <c r="AU1770" s="190" t="s">
        <v>86</v>
      </c>
      <c r="AV1770" s="13" t="s">
        <v>80</v>
      </c>
      <c r="AW1770" s="13" t="s">
        <v>33</v>
      </c>
      <c r="AX1770" s="13" t="s">
        <v>73</v>
      </c>
      <c r="AY1770" s="190" t="s">
        <v>239</v>
      </c>
    </row>
    <row r="1771" s="14" customFormat="1">
      <c r="A1771" s="14"/>
      <c r="B1771" s="196"/>
      <c r="C1771" s="14"/>
      <c r="D1771" s="189" t="s">
        <v>248</v>
      </c>
      <c r="E1771" s="197" t="s">
        <v>3</v>
      </c>
      <c r="F1771" s="198" t="s">
        <v>2330</v>
      </c>
      <c r="G1771" s="14"/>
      <c r="H1771" s="199">
        <v>45</v>
      </c>
      <c r="I1771" s="200"/>
      <c r="J1771" s="14"/>
      <c r="K1771" s="14"/>
      <c r="L1771" s="196"/>
      <c r="M1771" s="201"/>
      <c r="N1771" s="202"/>
      <c r="O1771" s="202"/>
      <c r="P1771" s="202"/>
      <c r="Q1771" s="202"/>
      <c r="R1771" s="202"/>
      <c r="S1771" s="202"/>
      <c r="T1771" s="203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197" t="s">
        <v>248</v>
      </c>
      <c r="AU1771" s="197" t="s">
        <v>86</v>
      </c>
      <c r="AV1771" s="14" t="s">
        <v>86</v>
      </c>
      <c r="AW1771" s="14" t="s">
        <v>33</v>
      </c>
      <c r="AX1771" s="14" t="s">
        <v>73</v>
      </c>
      <c r="AY1771" s="197" t="s">
        <v>239</v>
      </c>
    </row>
    <row r="1772" s="14" customFormat="1">
      <c r="A1772" s="14"/>
      <c r="B1772" s="196"/>
      <c r="C1772" s="14"/>
      <c r="D1772" s="189" t="s">
        <v>248</v>
      </c>
      <c r="E1772" s="197" t="s">
        <v>3</v>
      </c>
      <c r="F1772" s="198" t="s">
        <v>397</v>
      </c>
      <c r="G1772" s="14"/>
      <c r="H1772" s="199">
        <v>20</v>
      </c>
      <c r="I1772" s="200"/>
      <c r="J1772" s="14"/>
      <c r="K1772" s="14"/>
      <c r="L1772" s="196"/>
      <c r="M1772" s="201"/>
      <c r="N1772" s="202"/>
      <c r="O1772" s="202"/>
      <c r="P1772" s="202"/>
      <c r="Q1772" s="202"/>
      <c r="R1772" s="202"/>
      <c r="S1772" s="202"/>
      <c r="T1772" s="203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197" t="s">
        <v>248</v>
      </c>
      <c r="AU1772" s="197" t="s">
        <v>86</v>
      </c>
      <c r="AV1772" s="14" t="s">
        <v>86</v>
      </c>
      <c r="AW1772" s="14" t="s">
        <v>33</v>
      </c>
      <c r="AX1772" s="14" t="s">
        <v>73</v>
      </c>
      <c r="AY1772" s="197" t="s">
        <v>239</v>
      </c>
    </row>
    <row r="1773" s="16" customFormat="1">
      <c r="A1773" s="16"/>
      <c r="B1773" s="239"/>
      <c r="C1773" s="16"/>
      <c r="D1773" s="189" t="s">
        <v>248</v>
      </c>
      <c r="E1773" s="240" t="s">
        <v>3</v>
      </c>
      <c r="F1773" s="241" t="s">
        <v>695</v>
      </c>
      <c r="G1773" s="16"/>
      <c r="H1773" s="242">
        <v>65</v>
      </c>
      <c r="I1773" s="243"/>
      <c r="J1773" s="16"/>
      <c r="K1773" s="16"/>
      <c r="L1773" s="239"/>
      <c r="M1773" s="244"/>
      <c r="N1773" s="245"/>
      <c r="O1773" s="245"/>
      <c r="P1773" s="245"/>
      <c r="Q1773" s="245"/>
      <c r="R1773" s="245"/>
      <c r="S1773" s="245"/>
      <c r="T1773" s="24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T1773" s="240" t="s">
        <v>248</v>
      </c>
      <c r="AU1773" s="240" t="s">
        <v>86</v>
      </c>
      <c r="AV1773" s="16" t="s">
        <v>117</v>
      </c>
      <c r="AW1773" s="16" t="s">
        <v>33</v>
      </c>
      <c r="AX1773" s="16" t="s">
        <v>73</v>
      </c>
      <c r="AY1773" s="240" t="s">
        <v>239</v>
      </c>
    </row>
    <row r="1774" s="13" customFormat="1">
      <c r="A1774" s="13"/>
      <c r="B1774" s="188"/>
      <c r="C1774" s="13"/>
      <c r="D1774" s="189" t="s">
        <v>248</v>
      </c>
      <c r="E1774" s="190" t="s">
        <v>3</v>
      </c>
      <c r="F1774" s="191" t="s">
        <v>2331</v>
      </c>
      <c r="G1774" s="13"/>
      <c r="H1774" s="190" t="s">
        <v>3</v>
      </c>
      <c r="I1774" s="192"/>
      <c r="J1774" s="13"/>
      <c r="K1774" s="13"/>
      <c r="L1774" s="188"/>
      <c r="M1774" s="193"/>
      <c r="N1774" s="194"/>
      <c r="O1774" s="194"/>
      <c r="P1774" s="194"/>
      <c r="Q1774" s="194"/>
      <c r="R1774" s="194"/>
      <c r="S1774" s="194"/>
      <c r="T1774" s="195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190" t="s">
        <v>248</v>
      </c>
      <c r="AU1774" s="190" t="s">
        <v>86</v>
      </c>
      <c r="AV1774" s="13" t="s">
        <v>80</v>
      </c>
      <c r="AW1774" s="13" t="s">
        <v>33</v>
      </c>
      <c r="AX1774" s="13" t="s">
        <v>73</v>
      </c>
      <c r="AY1774" s="190" t="s">
        <v>239</v>
      </c>
    </row>
    <row r="1775" s="14" customFormat="1">
      <c r="A1775" s="14"/>
      <c r="B1775" s="196"/>
      <c r="C1775" s="14"/>
      <c r="D1775" s="189" t="s">
        <v>248</v>
      </c>
      <c r="E1775" s="197" t="s">
        <v>3</v>
      </c>
      <c r="F1775" s="198" t="s">
        <v>1438</v>
      </c>
      <c r="G1775" s="14"/>
      <c r="H1775" s="199">
        <v>100</v>
      </c>
      <c r="I1775" s="200"/>
      <c r="J1775" s="14"/>
      <c r="K1775" s="14"/>
      <c r="L1775" s="196"/>
      <c r="M1775" s="201"/>
      <c r="N1775" s="202"/>
      <c r="O1775" s="202"/>
      <c r="P1775" s="202"/>
      <c r="Q1775" s="202"/>
      <c r="R1775" s="202"/>
      <c r="S1775" s="202"/>
      <c r="T1775" s="203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197" t="s">
        <v>248</v>
      </c>
      <c r="AU1775" s="197" t="s">
        <v>86</v>
      </c>
      <c r="AV1775" s="14" t="s">
        <v>86</v>
      </c>
      <c r="AW1775" s="14" t="s">
        <v>33</v>
      </c>
      <c r="AX1775" s="14" t="s">
        <v>73</v>
      </c>
      <c r="AY1775" s="197" t="s">
        <v>239</v>
      </c>
    </row>
    <row r="1776" s="16" customFormat="1">
      <c r="A1776" s="16"/>
      <c r="B1776" s="239"/>
      <c r="C1776" s="16"/>
      <c r="D1776" s="189" t="s">
        <v>248</v>
      </c>
      <c r="E1776" s="240" t="s">
        <v>3</v>
      </c>
      <c r="F1776" s="241" t="s">
        <v>695</v>
      </c>
      <c r="G1776" s="16"/>
      <c r="H1776" s="242">
        <v>100</v>
      </c>
      <c r="I1776" s="243"/>
      <c r="J1776" s="16"/>
      <c r="K1776" s="16"/>
      <c r="L1776" s="239"/>
      <c r="M1776" s="244"/>
      <c r="N1776" s="245"/>
      <c r="O1776" s="245"/>
      <c r="P1776" s="245"/>
      <c r="Q1776" s="245"/>
      <c r="R1776" s="245"/>
      <c r="S1776" s="245"/>
      <c r="T1776" s="24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T1776" s="240" t="s">
        <v>248</v>
      </c>
      <c r="AU1776" s="240" t="s">
        <v>86</v>
      </c>
      <c r="AV1776" s="16" t="s">
        <v>117</v>
      </c>
      <c r="AW1776" s="16" t="s">
        <v>33</v>
      </c>
      <c r="AX1776" s="16" t="s">
        <v>73</v>
      </c>
      <c r="AY1776" s="240" t="s">
        <v>239</v>
      </c>
    </row>
    <row r="1777" s="13" customFormat="1">
      <c r="A1777" s="13"/>
      <c r="B1777" s="188"/>
      <c r="C1777" s="13"/>
      <c r="D1777" s="189" t="s">
        <v>248</v>
      </c>
      <c r="E1777" s="190" t="s">
        <v>3</v>
      </c>
      <c r="F1777" s="191" t="s">
        <v>2332</v>
      </c>
      <c r="G1777" s="13"/>
      <c r="H1777" s="190" t="s">
        <v>3</v>
      </c>
      <c r="I1777" s="192"/>
      <c r="J1777" s="13"/>
      <c r="K1777" s="13"/>
      <c r="L1777" s="188"/>
      <c r="M1777" s="193"/>
      <c r="N1777" s="194"/>
      <c r="O1777" s="194"/>
      <c r="P1777" s="194"/>
      <c r="Q1777" s="194"/>
      <c r="R1777" s="194"/>
      <c r="S1777" s="194"/>
      <c r="T1777" s="195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190" t="s">
        <v>248</v>
      </c>
      <c r="AU1777" s="190" t="s">
        <v>86</v>
      </c>
      <c r="AV1777" s="13" t="s">
        <v>80</v>
      </c>
      <c r="AW1777" s="13" t="s">
        <v>33</v>
      </c>
      <c r="AX1777" s="13" t="s">
        <v>73</v>
      </c>
      <c r="AY1777" s="190" t="s">
        <v>239</v>
      </c>
    </row>
    <row r="1778" s="14" customFormat="1">
      <c r="A1778" s="14"/>
      <c r="B1778" s="196"/>
      <c r="C1778" s="14"/>
      <c r="D1778" s="189" t="s">
        <v>248</v>
      </c>
      <c r="E1778" s="197" t="s">
        <v>3</v>
      </c>
      <c r="F1778" s="198" t="s">
        <v>616</v>
      </c>
      <c r="G1778" s="14"/>
      <c r="H1778" s="199">
        <v>17.280000000000001</v>
      </c>
      <c r="I1778" s="200"/>
      <c r="J1778" s="14"/>
      <c r="K1778" s="14"/>
      <c r="L1778" s="196"/>
      <c r="M1778" s="201"/>
      <c r="N1778" s="202"/>
      <c r="O1778" s="202"/>
      <c r="P1778" s="202"/>
      <c r="Q1778" s="202"/>
      <c r="R1778" s="202"/>
      <c r="S1778" s="202"/>
      <c r="T1778" s="203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197" t="s">
        <v>248</v>
      </c>
      <c r="AU1778" s="197" t="s">
        <v>86</v>
      </c>
      <c r="AV1778" s="14" t="s">
        <v>86</v>
      </c>
      <c r="AW1778" s="14" t="s">
        <v>33</v>
      </c>
      <c r="AX1778" s="14" t="s">
        <v>73</v>
      </c>
      <c r="AY1778" s="197" t="s">
        <v>239</v>
      </c>
    </row>
    <row r="1779" s="16" customFormat="1">
      <c r="A1779" s="16"/>
      <c r="B1779" s="239"/>
      <c r="C1779" s="16"/>
      <c r="D1779" s="189" t="s">
        <v>248</v>
      </c>
      <c r="E1779" s="240" t="s">
        <v>3</v>
      </c>
      <c r="F1779" s="241" t="s">
        <v>695</v>
      </c>
      <c r="G1779" s="16"/>
      <c r="H1779" s="242">
        <v>17.280000000000001</v>
      </c>
      <c r="I1779" s="243"/>
      <c r="J1779" s="16"/>
      <c r="K1779" s="16"/>
      <c r="L1779" s="239"/>
      <c r="M1779" s="244"/>
      <c r="N1779" s="245"/>
      <c r="O1779" s="245"/>
      <c r="P1779" s="245"/>
      <c r="Q1779" s="245"/>
      <c r="R1779" s="245"/>
      <c r="S1779" s="245"/>
      <c r="T1779" s="24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T1779" s="240" t="s">
        <v>248</v>
      </c>
      <c r="AU1779" s="240" t="s">
        <v>86</v>
      </c>
      <c r="AV1779" s="16" t="s">
        <v>117</v>
      </c>
      <c r="AW1779" s="16" t="s">
        <v>33</v>
      </c>
      <c r="AX1779" s="16" t="s">
        <v>73</v>
      </c>
      <c r="AY1779" s="240" t="s">
        <v>239</v>
      </c>
    </row>
    <row r="1780" s="13" customFormat="1">
      <c r="A1780" s="13"/>
      <c r="B1780" s="188"/>
      <c r="C1780" s="13"/>
      <c r="D1780" s="189" t="s">
        <v>248</v>
      </c>
      <c r="E1780" s="190" t="s">
        <v>3</v>
      </c>
      <c r="F1780" s="191" t="s">
        <v>2333</v>
      </c>
      <c r="G1780" s="13"/>
      <c r="H1780" s="190" t="s">
        <v>3</v>
      </c>
      <c r="I1780" s="192"/>
      <c r="J1780" s="13"/>
      <c r="K1780" s="13"/>
      <c r="L1780" s="188"/>
      <c r="M1780" s="193"/>
      <c r="N1780" s="194"/>
      <c r="O1780" s="194"/>
      <c r="P1780" s="194"/>
      <c r="Q1780" s="194"/>
      <c r="R1780" s="194"/>
      <c r="S1780" s="194"/>
      <c r="T1780" s="195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190" t="s">
        <v>248</v>
      </c>
      <c r="AU1780" s="190" t="s">
        <v>86</v>
      </c>
      <c r="AV1780" s="13" t="s">
        <v>80</v>
      </c>
      <c r="AW1780" s="13" t="s">
        <v>33</v>
      </c>
      <c r="AX1780" s="13" t="s">
        <v>73</v>
      </c>
      <c r="AY1780" s="190" t="s">
        <v>239</v>
      </c>
    </row>
    <row r="1781" s="14" customFormat="1">
      <c r="A1781" s="14"/>
      <c r="B1781" s="196"/>
      <c r="C1781" s="14"/>
      <c r="D1781" s="189" t="s">
        <v>248</v>
      </c>
      <c r="E1781" s="197" t="s">
        <v>3</v>
      </c>
      <c r="F1781" s="198" t="s">
        <v>1980</v>
      </c>
      <c r="G1781" s="14"/>
      <c r="H1781" s="199">
        <v>200</v>
      </c>
      <c r="I1781" s="200"/>
      <c r="J1781" s="14"/>
      <c r="K1781" s="14"/>
      <c r="L1781" s="196"/>
      <c r="M1781" s="201"/>
      <c r="N1781" s="202"/>
      <c r="O1781" s="202"/>
      <c r="P1781" s="202"/>
      <c r="Q1781" s="202"/>
      <c r="R1781" s="202"/>
      <c r="S1781" s="202"/>
      <c r="T1781" s="203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197" t="s">
        <v>248</v>
      </c>
      <c r="AU1781" s="197" t="s">
        <v>86</v>
      </c>
      <c r="AV1781" s="14" t="s">
        <v>86</v>
      </c>
      <c r="AW1781" s="14" t="s">
        <v>33</v>
      </c>
      <c r="AX1781" s="14" t="s">
        <v>73</v>
      </c>
      <c r="AY1781" s="197" t="s">
        <v>239</v>
      </c>
    </row>
    <row r="1782" s="16" customFormat="1">
      <c r="A1782" s="16"/>
      <c r="B1782" s="239"/>
      <c r="C1782" s="16"/>
      <c r="D1782" s="189" t="s">
        <v>248</v>
      </c>
      <c r="E1782" s="240" t="s">
        <v>3</v>
      </c>
      <c r="F1782" s="241" t="s">
        <v>695</v>
      </c>
      <c r="G1782" s="16"/>
      <c r="H1782" s="242">
        <v>200</v>
      </c>
      <c r="I1782" s="243"/>
      <c r="J1782" s="16"/>
      <c r="K1782" s="16"/>
      <c r="L1782" s="239"/>
      <c r="M1782" s="244"/>
      <c r="N1782" s="245"/>
      <c r="O1782" s="245"/>
      <c r="P1782" s="245"/>
      <c r="Q1782" s="245"/>
      <c r="R1782" s="245"/>
      <c r="S1782" s="245"/>
      <c r="T1782" s="24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T1782" s="240" t="s">
        <v>248</v>
      </c>
      <c r="AU1782" s="240" t="s">
        <v>86</v>
      </c>
      <c r="AV1782" s="16" t="s">
        <v>117</v>
      </c>
      <c r="AW1782" s="16" t="s">
        <v>33</v>
      </c>
      <c r="AX1782" s="16" t="s">
        <v>73</v>
      </c>
      <c r="AY1782" s="240" t="s">
        <v>239</v>
      </c>
    </row>
    <row r="1783" s="15" customFormat="1">
      <c r="A1783" s="15"/>
      <c r="B1783" s="204"/>
      <c r="C1783" s="15"/>
      <c r="D1783" s="189" t="s">
        <v>248</v>
      </c>
      <c r="E1783" s="205" t="s">
        <v>3</v>
      </c>
      <c r="F1783" s="206" t="s">
        <v>251</v>
      </c>
      <c r="G1783" s="15"/>
      <c r="H1783" s="207">
        <v>989.34400000000005</v>
      </c>
      <c r="I1783" s="208"/>
      <c r="J1783" s="15"/>
      <c r="K1783" s="15"/>
      <c r="L1783" s="204"/>
      <c r="M1783" s="209"/>
      <c r="N1783" s="210"/>
      <c r="O1783" s="210"/>
      <c r="P1783" s="210"/>
      <c r="Q1783" s="210"/>
      <c r="R1783" s="210"/>
      <c r="S1783" s="210"/>
      <c r="T1783" s="211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T1783" s="205" t="s">
        <v>248</v>
      </c>
      <c r="AU1783" s="205" t="s">
        <v>86</v>
      </c>
      <c r="AV1783" s="15" t="s">
        <v>246</v>
      </c>
      <c r="AW1783" s="15" t="s">
        <v>33</v>
      </c>
      <c r="AX1783" s="15" t="s">
        <v>80</v>
      </c>
      <c r="AY1783" s="205" t="s">
        <v>239</v>
      </c>
    </row>
    <row r="1784" s="2" customFormat="1">
      <c r="A1784" s="39"/>
      <c r="B1784" s="174"/>
      <c r="C1784" s="175" t="s">
        <v>2334</v>
      </c>
      <c r="D1784" s="175" t="s">
        <v>241</v>
      </c>
      <c r="E1784" s="176" t="s">
        <v>2335</v>
      </c>
      <c r="F1784" s="177" t="s">
        <v>2336</v>
      </c>
      <c r="G1784" s="178" t="s">
        <v>244</v>
      </c>
      <c r="H1784" s="179">
        <v>1696.251</v>
      </c>
      <c r="I1784" s="180"/>
      <c r="J1784" s="181">
        <f>ROUND(I1784*H1784,2)</f>
        <v>0</v>
      </c>
      <c r="K1784" s="177" t="s">
        <v>245</v>
      </c>
      <c r="L1784" s="40"/>
      <c r="M1784" s="182" t="s">
        <v>3</v>
      </c>
      <c r="N1784" s="183" t="s">
        <v>45</v>
      </c>
      <c r="O1784" s="73"/>
      <c r="P1784" s="184">
        <f>O1784*H1784</f>
        <v>0</v>
      </c>
      <c r="Q1784" s="184">
        <v>0.00012</v>
      </c>
      <c r="R1784" s="184">
        <f>Q1784*H1784</f>
        <v>0.20355012</v>
      </c>
      <c r="S1784" s="184">
        <v>0</v>
      </c>
      <c r="T1784" s="185">
        <f>S1784*H1784</f>
        <v>0</v>
      </c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R1784" s="186" t="s">
        <v>377</v>
      </c>
      <c r="AT1784" s="186" t="s">
        <v>241</v>
      </c>
      <c r="AU1784" s="186" t="s">
        <v>86</v>
      </c>
      <c r="AY1784" s="20" t="s">
        <v>239</v>
      </c>
      <c r="BE1784" s="187">
        <f>IF(N1784="základní",J1784,0)</f>
        <v>0</v>
      </c>
      <c r="BF1784" s="187">
        <f>IF(N1784="snížená",J1784,0)</f>
        <v>0</v>
      </c>
      <c r="BG1784" s="187">
        <f>IF(N1784="zákl. přenesená",J1784,0)</f>
        <v>0</v>
      </c>
      <c r="BH1784" s="187">
        <f>IF(N1784="sníž. přenesená",J1784,0)</f>
        <v>0</v>
      </c>
      <c r="BI1784" s="187">
        <f>IF(N1784="nulová",J1784,0)</f>
        <v>0</v>
      </c>
      <c r="BJ1784" s="20" t="s">
        <v>86</v>
      </c>
      <c r="BK1784" s="187">
        <f>ROUND(I1784*H1784,2)</f>
        <v>0</v>
      </c>
      <c r="BL1784" s="20" t="s">
        <v>377</v>
      </c>
      <c r="BM1784" s="186" t="s">
        <v>2337</v>
      </c>
    </row>
    <row r="1785" s="14" customFormat="1">
      <c r="A1785" s="14"/>
      <c r="B1785" s="196"/>
      <c r="C1785" s="14"/>
      <c r="D1785" s="189" t="s">
        <v>248</v>
      </c>
      <c r="E1785" s="197" t="s">
        <v>3</v>
      </c>
      <c r="F1785" s="198" t="s">
        <v>605</v>
      </c>
      <c r="G1785" s="14"/>
      <c r="H1785" s="199">
        <v>1173.8199999999999</v>
      </c>
      <c r="I1785" s="200"/>
      <c r="J1785" s="14"/>
      <c r="K1785" s="14"/>
      <c r="L1785" s="196"/>
      <c r="M1785" s="201"/>
      <c r="N1785" s="202"/>
      <c r="O1785" s="202"/>
      <c r="P1785" s="202"/>
      <c r="Q1785" s="202"/>
      <c r="R1785" s="202"/>
      <c r="S1785" s="202"/>
      <c r="T1785" s="203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197" t="s">
        <v>248</v>
      </c>
      <c r="AU1785" s="197" t="s">
        <v>86</v>
      </c>
      <c r="AV1785" s="14" t="s">
        <v>86</v>
      </c>
      <c r="AW1785" s="14" t="s">
        <v>33</v>
      </c>
      <c r="AX1785" s="14" t="s">
        <v>73</v>
      </c>
      <c r="AY1785" s="197" t="s">
        <v>239</v>
      </c>
    </row>
    <row r="1786" s="14" customFormat="1">
      <c r="A1786" s="14"/>
      <c r="B1786" s="196"/>
      <c r="C1786" s="14"/>
      <c r="D1786" s="189" t="s">
        <v>248</v>
      </c>
      <c r="E1786" s="197" t="s">
        <v>3</v>
      </c>
      <c r="F1786" s="198" t="s">
        <v>625</v>
      </c>
      <c r="G1786" s="14"/>
      <c r="H1786" s="199">
        <v>62.920999999999999</v>
      </c>
      <c r="I1786" s="200"/>
      <c r="J1786" s="14"/>
      <c r="K1786" s="14"/>
      <c r="L1786" s="196"/>
      <c r="M1786" s="201"/>
      <c r="N1786" s="202"/>
      <c r="O1786" s="202"/>
      <c r="P1786" s="202"/>
      <c r="Q1786" s="202"/>
      <c r="R1786" s="202"/>
      <c r="S1786" s="202"/>
      <c r="T1786" s="203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197" t="s">
        <v>248</v>
      </c>
      <c r="AU1786" s="197" t="s">
        <v>86</v>
      </c>
      <c r="AV1786" s="14" t="s">
        <v>86</v>
      </c>
      <c r="AW1786" s="14" t="s">
        <v>33</v>
      </c>
      <c r="AX1786" s="14" t="s">
        <v>73</v>
      </c>
      <c r="AY1786" s="197" t="s">
        <v>239</v>
      </c>
    </row>
    <row r="1787" s="14" customFormat="1">
      <c r="A1787" s="14"/>
      <c r="B1787" s="196"/>
      <c r="C1787" s="14"/>
      <c r="D1787" s="189" t="s">
        <v>248</v>
      </c>
      <c r="E1787" s="197" t="s">
        <v>3</v>
      </c>
      <c r="F1787" s="198" t="s">
        <v>597</v>
      </c>
      <c r="G1787" s="14"/>
      <c r="H1787" s="199">
        <v>140.59</v>
      </c>
      <c r="I1787" s="200"/>
      <c r="J1787" s="14"/>
      <c r="K1787" s="14"/>
      <c r="L1787" s="196"/>
      <c r="M1787" s="201"/>
      <c r="N1787" s="202"/>
      <c r="O1787" s="202"/>
      <c r="P1787" s="202"/>
      <c r="Q1787" s="202"/>
      <c r="R1787" s="202"/>
      <c r="S1787" s="202"/>
      <c r="T1787" s="203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197" t="s">
        <v>248</v>
      </c>
      <c r="AU1787" s="197" t="s">
        <v>86</v>
      </c>
      <c r="AV1787" s="14" t="s">
        <v>86</v>
      </c>
      <c r="AW1787" s="14" t="s">
        <v>33</v>
      </c>
      <c r="AX1787" s="14" t="s">
        <v>73</v>
      </c>
      <c r="AY1787" s="197" t="s">
        <v>239</v>
      </c>
    </row>
    <row r="1788" s="14" customFormat="1">
      <c r="A1788" s="14"/>
      <c r="B1788" s="196"/>
      <c r="C1788" s="14"/>
      <c r="D1788" s="189" t="s">
        <v>248</v>
      </c>
      <c r="E1788" s="197" t="s">
        <v>3</v>
      </c>
      <c r="F1788" s="198" t="s">
        <v>616</v>
      </c>
      <c r="G1788" s="14"/>
      <c r="H1788" s="199">
        <v>17.280000000000001</v>
      </c>
      <c r="I1788" s="200"/>
      <c r="J1788" s="14"/>
      <c r="K1788" s="14"/>
      <c r="L1788" s="196"/>
      <c r="M1788" s="201"/>
      <c r="N1788" s="202"/>
      <c r="O1788" s="202"/>
      <c r="P1788" s="202"/>
      <c r="Q1788" s="202"/>
      <c r="R1788" s="202"/>
      <c r="S1788" s="202"/>
      <c r="T1788" s="203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197" t="s">
        <v>248</v>
      </c>
      <c r="AU1788" s="197" t="s">
        <v>86</v>
      </c>
      <c r="AV1788" s="14" t="s">
        <v>86</v>
      </c>
      <c r="AW1788" s="14" t="s">
        <v>33</v>
      </c>
      <c r="AX1788" s="14" t="s">
        <v>73</v>
      </c>
      <c r="AY1788" s="197" t="s">
        <v>239</v>
      </c>
    </row>
    <row r="1789" s="14" customFormat="1">
      <c r="A1789" s="14"/>
      <c r="B1789" s="196"/>
      <c r="C1789" s="14"/>
      <c r="D1789" s="189" t="s">
        <v>248</v>
      </c>
      <c r="E1789" s="197" t="s">
        <v>3</v>
      </c>
      <c r="F1789" s="198" t="s">
        <v>619</v>
      </c>
      <c r="G1789" s="14"/>
      <c r="H1789" s="199">
        <v>301.63999999999999</v>
      </c>
      <c r="I1789" s="200"/>
      <c r="J1789" s="14"/>
      <c r="K1789" s="14"/>
      <c r="L1789" s="196"/>
      <c r="M1789" s="201"/>
      <c r="N1789" s="202"/>
      <c r="O1789" s="202"/>
      <c r="P1789" s="202"/>
      <c r="Q1789" s="202"/>
      <c r="R1789" s="202"/>
      <c r="S1789" s="202"/>
      <c r="T1789" s="203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197" t="s">
        <v>248</v>
      </c>
      <c r="AU1789" s="197" t="s">
        <v>86</v>
      </c>
      <c r="AV1789" s="14" t="s">
        <v>86</v>
      </c>
      <c r="AW1789" s="14" t="s">
        <v>33</v>
      </c>
      <c r="AX1789" s="14" t="s">
        <v>73</v>
      </c>
      <c r="AY1789" s="197" t="s">
        <v>239</v>
      </c>
    </row>
    <row r="1790" s="15" customFormat="1">
      <c r="A1790" s="15"/>
      <c r="B1790" s="204"/>
      <c r="C1790" s="15"/>
      <c r="D1790" s="189" t="s">
        <v>248</v>
      </c>
      <c r="E1790" s="205" t="s">
        <v>3</v>
      </c>
      <c r="F1790" s="206" t="s">
        <v>251</v>
      </c>
      <c r="G1790" s="15"/>
      <c r="H1790" s="207">
        <v>1696.251</v>
      </c>
      <c r="I1790" s="208"/>
      <c r="J1790" s="15"/>
      <c r="K1790" s="15"/>
      <c r="L1790" s="204"/>
      <c r="M1790" s="209"/>
      <c r="N1790" s="210"/>
      <c r="O1790" s="210"/>
      <c r="P1790" s="210"/>
      <c r="Q1790" s="210"/>
      <c r="R1790" s="210"/>
      <c r="S1790" s="210"/>
      <c r="T1790" s="211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T1790" s="205" t="s">
        <v>248</v>
      </c>
      <c r="AU1790" s="205" t="s">
        <v>86</v>
      </c>
      <c r="AV1790" s="15" t="s">
        <v>246</v>
      </c>
      <c r="AW1790" s="15" t="s">
        <v>33</v>
      </c>
      <c r="AX1790" s="15" t="s">
        <v>80</v>
      </c>
      <c r="AY1790" s="205" t="s">
        <v>239</v>
      </c>
    </row>
    <row r="1791" s="2" customFormat="1">
      <c r="A1791" s="39"/>
      <c r="B1791" s="174"/>
      <c r="C1791" s="175" t="s">
        <v>2338</v>
      </c>
      <c r="D1791" s="175" t="s">
        <v>241</v>
      </c>
      <c r="E1791" s="176" t="s">
        <v>2339</v>
      </c>
      <c r="F1791" s="177" t="s">
        <v>2340</v>
      </c>
      <c r="G1791" s="178" t="s">
        <v>244</v>
      </c>
      <c r="H1791" s="179">
        <v>318.92000000000002</v>
      </c>
      <c r="I1791" s="180"/>
      <c r="J1791" s="181">
        <f>ROUND(I1791*H1791,2)</f>
        <v>0</v>
      </c>
      <c r="K1791" s="177" t="s">
        <v>245</v>
      </c>
      <c r="L1791" s="40"/>
      <c r="M1791" s="182" t="s">
        <v>3</v>
      </c>
      <c r="N1791" s="183" t="s">
        <v>45</v>
      </c>
      <c r="O1791" s="73"/>
      <c r="P1791" s="184">
        <f>O1791*H1791</f>
        <v>0</v>
      </c>
      <c r="Q1791" s="184">
        <v>0.00048000000000000001</v>
      </c>
      <c r="R1791" s="184">
        <f>Q1791*H1791</f>
        <v>0.15308160000000001</v>
      </c>
      <c r="S1791" s="184">
        <v>0</v>
      </c>
      <c r="T1791" s="185">
        <f>S1791*H1791</f>
        <v>0</v>
      </c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R1791" s="186" t="s">
        <v>377</v>
      </c>
      <c r="AT1791" s="186" t="s">
        <v>241</v>
      </c>
      <c r="AU1791" s="186" t="s">
        <v>86</v>
      </c>
      <c r="AY1791" s="20" t="s">
        <v>239</v>
      </c>
      <c r="BE1791" s="187">
        <f>IF(N1791="základní",J1791,0)</f>
        <v>0</v>
      </c>
      <c r="BF1791" s="187">
        <f>IF(N1791="snížená",J1791,0)</f>
        <v>0</v>
      </c>
      <c r="BG1791" s="187">
        <f>IF(N1791="zákl. přenesená",J1791,0)</f>
        <v>0</v>
      </c>
      <c r="BH1791" s="187">
        <f>IF(N1791="sníž. přenesená",J1791,0)</f>
        <v>0</v>
      </c>
      <c r="BI1791" s="187">
        <f>IF(N1791="nulová",J1791,0)</f>
        <v>0</v>
      </c>
      <c r="BJ1791" s="20" t="s">
        <v>86</v>
      </c>
      <c r="BK1791" s="187">
        <f>ROUND(I1791*H1791,2)</f>
        <v>0</v>
      </c>
      <c r="BL1791" s="20" t="s">
        <v>377</v>
      </c>
      <c r="BM1791" s="186" t="s">
        <v>2341</v>
      </c>
    </row>
    <row r="1792" s="14" customFormat="1">
      <c r="A1792" s="14"/>
      <c r="B1792" s="196"/>
      <c r="C1792" s="14"/>
      <c r="D1792" s="189" t="s">
        <v>248</v>
      </c>
      <c r="E1792" s="197" t="s">
        <v>3</v>
      </c>
      <c r="F1792" s="198" t="s">
        <v>616</v>
      </c>
      <c r="G1792" s="14"/>
      <c r="H1792" s="199">
        <v>17.280000000000001</v>
      </c>
      <c r="I1792" s="200"/>
      <c r="J1792" s="14"/>
      <c r="K1792" s="14"/>
      <c r="L1792" s="196"/>
      <c r="M1792" s="201"/>
      <c r="N1792" s="202"/>
      <c r="O1792" s="202"/>
      <c r="P1792" s="202"/>
      <c r="Q1792" s="202"/>
      <c r="R1792" s="202"/>
      <c r="S1792" s="202"/>
      <c r="T1792" s="203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197" t="s">
        <v>248</v>
      </c>
      <c r="AU1792" s="197" t="s">
        <v>86</v>
      </c>
      <c r="AV1792" s="14" t="s">
        <v>86</v>
      </c>
      <c r="AW1792" s="14" t="s">
        <v>33</v>
      </c>
      <c r="AX1792" s="14" t="s">
        <v>73</v>
      </c>
      <c r="AY1792" s="197" t="s">
        <v>239</v>
      </c>
    </row>
    <row r="1793" s="14" customFormat="1">
      <c r="A1793" s="14"/>
      <c r="B1793" s="196"/>
      <c r="C1793" s="14"/>
      <c r="D1793" s="189" t="s">
        <v>248</v>
      </c>
      <c r="E1793" s="197" t="s">
        <v>3</v>
      </c>
      <c r="F1793" s="198" t="s">
        <v>619</v>
      </c>
      <c r="G1793" s="14"/>
      <c r="H1793" s="199">
        <v>301.63999999999999</v>
      </c>
      <c r="I1793" s="200"/>
      <c r="J1793" s="14"/>
      <c r="K1793" s="14"/>
      <c r="L1793" s="196"/>
      <c r="M1793" s="201"/>
      <c r="N1793" s="202"/>
      <c r="O1793" s="202"/>
      <c r="P1793" s="202"/>
      <c r="Q1793" s="202"/>
      <c r="R1793" s="202"/>
      <c r="S1793" s="202"/>
      <c r="T1793" s="203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197" t="s">
        <v>248</v>
      </c>
      <c r="AU1793" s="197" t="s">
        <v>86</v>
      </c>
      <c r="AV1793" s="14" t="s">
        <v>86</v>
      </c>
      <c r="AW1793" s="14" t="s">
        <v>33</v>
      </c>
      <c r="AX1793" s="14" t="s">
        <v>73</v>
      </c>
      <c r="AY1793" s="197" t="s">
        <v>239</v>
      </c>
    </row>
    <row r="1794" s="15" customFormat="1">
      <c r="A1794" s="15"/>
      <c r="B1794" s="204"/>
      <c r="C1794" s="15"/>
      <c r="D1794" s="189" t="s">
        <v>248</v>
      </c>
      <c r="E1794" s="205" t="s">
        <v>3</v>
      </c>
      <c r="F1794" s="206" t="s">
        <v>251</v>
      </c>
      <c r="G1794" s="15"/>
      <c r="H1794" s="207">
        <v>318.92000000000002</v>
      </c>
      <c r="I1794" s="208"/>
      <c r="J1794" s="15"/>
      <c r="K1794" s="15"/>
      <c r="L1794" s="204"/>
      <c r="M1794" s="209"/>
      <c r="N1794" s="210"/>
      <c r="O1794" s="210"/>
      <c r="P1794" s="210"/>
      <c r="Q1794" s="210"/>
      <c r="R1794" s="210"/>
      <c r="S1794" s="210"/>
      <c r="T1794" s="211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T1794" s="205" t="s">
        <v>248</v>
      </c>
      <c r="AU1794" s="205" t="s">
        <v>86</v>
      </c>
      <c r="AV1794" s="15" t="s">
        <v>246</v>
      </c>
      <c r="AW1794" s="15" t="s">
        <v>33</v>
      </c>
      <c r="AX1794" s="15" t="s">
        <v>80</v>
      </c>
      <c r="AY1794" s="205" t="s">
        <v>239</v>
      </c>
    </row>
    <row r="1795" s="12" customFormat="1" ht="22.8" customHeight="1">
      <c r="A1795" s="12"/>
      <c r="B1795" s="161"/>
      <c r="C1795" s="12"/>
      <c r="D1795" s="162" t="s">
        <v>72</v>
      </c>
      <c r="E1795" s="172" t="s">
        <v>2342</v>
      </c>
      <c r="F1795" s="172" t="s">
        <v>2343</v>
      </c>
      <c r="G1795" s="12"/>
      <c r="H1795" s="12"/>
      <c r="I1795" s="164"/>
      <c r="J1795" s="173">
        <f>BK1795</f>
        <v>0</v>
      </c>
      <c r="K1795" s="12"/>
      <c r="L1795" s="161"/>
      <c r="M1795" s="166"/>
      <c r="N1795" s="167"/>
      <c r="O1795" s="167"/>
      <c r="P1795" s="168">
        <f>SUM(P1796:P1904)</f>
        <v>0</v>
      </c>
      <c r="Q1795" s="167"/>
      <c r="R1795" s="168">
        <f>SUM(R1796:R1904)</f>
        <v>3.9361905799999999</v>
      </c>
      <c r="S1795" s="167"/>
      <c r="T1795" s="169">
        <f>SUM(T1796:T1904)</f>
        <v>0.97716168000000003</v>
      </c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R1795" s="162" t="s">
        <v>86</v>
      </c>
      <c r="AT1795" s="170" t="s">
        <v>72</v>
      </c>
      <c r="AU1795" s="170" t="s">
        <v>80</v>
      </c>
      <c r="AY1795" s="162" t="s">
        <v>239</v>
      </c>
      <c r="BK1795" s="171">
        <f>SUM(BK1796:BK1904)</f>
        <v>0</v>
      </c>
    </row>
    <row r="1796" s="2" customFormat="1">
      <c r="A1796" s="39"/>
      <c r="B1796" s="174"/>
      <c r="C1796" s="175" t="s">
        <v>2344</v>
      </c>
      <c r="D1796" s="175" t="s">
        <v>241</v>
      </c>
      <c r="E1796" s="176" t="s">
        <v>2345</v>
      </c>
      <c r="F1796" s="177" t="s">
        <v>2346</v>
      </c>
      <c r="G1796" s="178" t="s">
        <v>244</v>
      </c>
      <c r="H1796" s="179">
        <v>8143.0140000000001</v>
      </c>
      <c r="I1796" s="180"/>
      <c r="J1796" s="181">
        <f>ROUND(I1796*H1796,2)</f>
        <v>0</v>
      </c>
      <c r="K1796" s="177" t="s">
        <v>245</v>
      </c>
      <c r="L1796" s="40"/>
      <c r="M1796" s="182" t="s">
        <v>3</v>
      </c>
      <c r="N1796" s="183" t="s">
        <v>45</v>
      </c>
      <c r="O1796" s="73"/>
      <c r="P1796" s="184">
        <f>O1796*H1796</f>
        <v>0</v>
      </c>
      <c r="Q1796" s="184">
        <v>1.0000000000000001E-05</v>
      </c>
      <c r="R1796" s="184">
        <f>Q1796*H1796</f>
        <v>0.081430140000000012</v>
      </c>
      <c r="S1796" s="184">
        <v>0.00012</v>
      </c>
      <c r="T1796" s="185">
        <f>S1796*H1796</f>
        <v>0.97716168000000003</v>
      </c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R1796" s="186" t="s">
        <v>377</v>
      </c>
      <c r="AT1796" s="186" t="s">
        <v>241</v>
      </c>
      <c r="AU1796" s="186" t="s">
        <v>86</v>
      </c>
      <c r="AY1796" s="20" t="s">
        <v>239</v>
      </c>
      <c r="BE1796" s="187">
        <f>IF(N1796="základní",J1796,0)</f>
        <v>0</v>
      </c>
      <c r="BF1796" s="187">
        <f>IF(N1796="snížená",J1796,0)</f>
        <v>0</v>
      </c>
      <c r="BG1796" s="187">
        <f>IF(N1796="zákl. přenesená",J1796,0)</f>
        <v>0</v>
      </c>
      <c r="BH1796" s="187">
        <f>IF(N1796="sníž. přenesená",J1796,0)</f>
        <v>0</v>
      </c>
      <c r="BI1796" s="187">
        <f>IF(N1796="nulová",J1796,0)</f>
        <v>0</v>
      </c>
      <c r="BJ1796" s="20" t="s">
        <v>86</v>
      </c>
      <c r="BK1796" s="187">
        <f>ROUND(I1796*H1796,2)</f>
        <v>0</v>
      </c>
      <c r="BL1796" s="20" t="s">
        <v>377</v>
      </c>
      <c r="BM1796" s="186" t="s">
        <v>2347</v>
      </c>
    </row>
    <row r="1797" s="14" customFormat="1">
      <c r="A1797" s="14"/>
      <c r="B1797" s="196"/>
      <c r="C1797" s="14"/>
      <c r="D1797" s="189" t="s">
        <v>248</v>
      </c>
      <c r="E1797" s="197" t="s">
        <v>3</v>
      </c>
      <c r="F1797" s="198" t="s">
        <v>631</v>
      </c>
      <c r="G1797" s="14"/>
      <c r="H1797" s="199">
        <v>748.54600000000005</v>
      </c>
      <c r="I1797" s="200"/>
      <c r="J1797" s="14"/>
      <c r="K1797" s="14"/>
      <c r="L1797" s="196"/>
      <c r="M1797" s="201"/>
      <c r="N1797" s="202"/>
      <c r="O1797" s="202"/>
      <c r="P1797" s="202"/>
      <c r="Q1797" s="202"/>
      <c r="R1797" s="202"/>
      <c r="S1797" s="202"/>
      <c r="T1797" s="203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197" t="s">
        <v>248</v>
      </c>
      <c r="AU1797" s="197" t="s">
        <v>86</v>
      </c>
      <c r="AV1797" s="14" t="s">
        <v>86</v>
      </c>
      <c r="AW1797" s="14" t="s">
        <v>33</v>
      </c>
      <c r="AX1797" s="14" t="s">
        <v>73</v>
      </c>
      <c r="AY1797" s="197" t="s">
        <v>239</v>
      </c>
    </row>
    <row r="1798" s="14" customFormat="1">
      <c r="A1798" s="14"/>
      <c r="B1798" s="196"/>
      <c r="C1798" s="14"/>
      <c r="D1798" s="189" t="s">
        <v>248</v>
      </c>
      <c r="E1798" s="197" t="s">
        <v>3</v>
      </c>
      <c r="F1798" s="198" t="s">
        <v>634</v>
      </c>
      <c r="G1798" s="14"/>
      <c r="H1798" s="199">
        <v>1817.3699999999999</v>
      </c>
      <c r="I1798" s="200"/>
      <c r="J1798" s="14"/>
      <c r="K1798" s="14"/>
      <c r="L1798" s="196"/>
      <c r="M1798" s="201"/>
      <c r="N1798" s="202"/>
      <c r="O1798" s="202"/>
      <c r="P1798" s="202"/>
      <c r="Q1798" s="202"/>
      <c r="R1798" s="202"/>
      <c r="S1798" s="202"/>
      <c r="T1798" s="203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197" t="s">
        <v>248</v>
      </c>
      <c r="AU1798" s="197" t="s">
        <v>86</v>
      </c>
      <c r="AV1798" s="14" t="s">
        <v>86</v>
      </c>
      <c r="AW1798" s="14" t="s">
        <v>33</v>
      </c>
      <c r="AX1798" s="14" t="s">
        <v>73</v>
      </c>
      <c r="AY1798" s="197" t="s">
        <v>239</v>
      </c>
    </row>
    <row r="1799" s="14" customFormat="1">
      <c r="A1799" s="14"/>
      <c r="B1799" s="196"/>
      <c r="C1799" s="14"/>
      <c r="D1799" s="189" t="s">
        <v>248</v>
      </c>
      <c r="E1799" s="197" t="s">
        <v>3</v>
      </c>
      <c r="F1799" s="198" t="s">
        <v>591</v>
      </c>
      <c r="G1799" s="14"/>
      <c r="H1799" s="199">
        <v>5577.098</v>
      </c>
      <c r="I1799" s="200"/>
      <c r="J1799" s="14"/>
      <c r="K1799" s="14"/>
      <c r="L1799" s="196"/>
      <c r="M1799" s="201"/>
      <c r="N1799" s="202"/>
      <c r="O1799" s="202"/>
      <c r="P1799" s="202"/>
      <c r="Q1799" s="202"/>
      <c r="R1799" s="202"/>
      <c r="S1799" s="202"/>
      <c r="T1799" s="203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197" t="s">
        <v>248</v>
      </c>
      <c r="AU1799" s="197" t="s">
        <v>86</v>
      </c>
      <c r="AV1799" s="14" t="s">
        <v>86</v>
      </c>
      <c r="AW1799" s="14" t="s">
        <v>33</v>
      </c>
      <c r="AX1799" s="14" t="s">
        <v>73</v>
      </c>
      <c r="AY1799" s="197" t="s">
        <v>239</v>
      </c>
    </row>
    <row r="1800" s="15" customFormat="1">
      <c r="A1800" s="15"/>
      <c r="B1800" s="204"/>
      <c r="C1800" s="15"/>
      <c r="D1800" s="189" t="s">
        <v>248</v>
      </c>
      <c r="E1800" s="205" t="s">
        <v>3</v>
      </c>
      <c r="F1800" s="206" t="s">
        <v>251</v>
      </c>
      <c r="G1800" s="15"/>
      <c r="H1800" s="207">
        <v>8143.0140000000001</v>
      </c>
      <c r="I1800" s="208"/>
      <c r="J1800" s="15"/>
      <c r="K1800" s="15"/>
      <c r="L1800" s="204"/>
      <c r="M1800" s="209"/>
      <c r="N1800" s="210"/>
      <c r="O1800" s="210"/>
      <c r="P1800" s="210"/>
      <c r="Q1800" s="210"/>
      <c r="R1800" s="210"/>
      <c r="S1800" s="210"/>
      <c r="T1800" s="211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T1800" s="205" t="s">
        <v>248</v>
      </c>
      <c r="AU1800" s="205" t="s">
        <v>86</v>
      </c>
      <c r="AV1800" s="15" t="s">
        <v>246</v>
      </c>
      <c r="AW1800" s="15" t="s">
        <v>33</v>
      </c>
      <c r="AX1800" s="15" t="s">
        <v>80</v>
      </c>
      <c r="AY1800" s="205" t="s">
        <v>239</v>
      </c>
    </row>
    <row r="1801" s="2" customFormat="1" ht="44.25" customHeight="1">
      <c r="A1801" s="39"/>
      <c r="B1801" s="174"/>
      <c r="C1801" s="175" t="s">
        <v>2348</v>
      </c>
      <c r="D1801" s="175" t="s">
        <v>241</v>
      </c>
      <c r="E1801" s="176" t="s">
        <v>2349</v>
      </c>
      <c r="F1801" s="177" t="s">
        <v>2350</v>
      </c>
      <c r="G1801" s="178" t="s">
        <v>244</v>
      </c>
      <c r="H1801" s="179">
        <v>1170.1700000000001</v>
      </c>
      <c r="I1801" s="180"/>
      <c r="J1801" s="181">
        <f>ROUND(I1801*H1801,2)</f>
        <v>0</v>
      </c>
      <c r="K1801" s="177" t="s">
        <v>245</v>
      </c>
      <c r="L1801" s="40"/>
      <c r="M1801" s="182" t="s">
        <v>3</v>
      </c>
      <c r="N1801" s="183" t="s">
        <v>45</v>
      </c>
      <c r="O1801" s="73"/>
      <c r="P1801" s="184">
        <f>O1801*H1801</f>
        <v>0</v>
      </c>
      <c r="Q1801" s="184">
        <v>0</v>
      </c>
      <c r="R1801" s="184">
        <f>Q1801*H1801</f>
        <v>0</v>
      </c>
      <c r="S1801" s="184">
        <v>0</v>
      </c>
      <c r="T1801" s="185">
        <f>S1801*H1801</f>
        <v>0</v>
      </c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R1801" s="186" t="s">
        <v>377</v>
      </c>
      <c r="AT1801" s="186" t="s">
        <v>241</v>
      </c>
      <c r="AU1801" s="186" t="s">
        <v>86</v>
      </c>
      <c r="AY1801" s="20" t="s">
        <v>239</v>
      </c>
      <c r="BE1801" s="187">
        <f>IF(N1801="základní",J1801,0)</f>
        <v>0</v>
      </c>
      <c r="BF1801" s="187">
        <f>IF(N1801="snížená",J1801,0)</f>
        <v>0</v>
      </c>
      <c r="BG1801" s="187">
        <f>IF(N1801="zákl. přenesená",J1801,0)</f>
        <v>0</v>
      </c>
      <c r="BH1801" s="187">
        <f>IF(N1801="sníž. přenesená",J1801,0)</f>
        <v>0</v>
      </c>
      <c r="BI1801" s="187">
        <f>IF(N1801="nulová",J1801,0)</f>
        <v>0</v>
      </c>
      <c r="BJ1801" s="20" t="s">
        <v>86</v>
      </c>
      <c r="BK1801" s="187">
        <f>ROUND(I1801*H1801,2)</f>
        <v>0</v>
      </c>
      <c r="BL1801" s="20" t="s">
        <v>377</v>
      </c>
      <c r="BM1801" s="186" t="s">
        <v>2351</v>
      </c>
    </row>
    <row r="1802" s="13" customFormat="1">
      <c r="A1802" s="13"/>
      <c r="B1802" s="188"/>
      <c r="C1802" s="13"/>
      <c r="D1802" s="189" t="s">
        <v>248</v>
      </c>
      <c r="E1802" s="190" t="s">
        <v>3</v>
      </c>
      <c r="F1802" s="191" t="s">
        <v>985</v>
      </c>
      <c r="G1802" s="13"/>
      <c r="H1802" s="190" t="s">
        <v>3</v>
      </c>
      <c r="I1802" s="192"/>
      <c r="J1802" s="13"/>
      <c r="K1802" s="13"/>
      <c r="L1802" s="188"/>
      <c r="M1802" s="193"/>
      <c r="N1802" s="194"/>
      <c r="O1802" s="194"/>
      <c r="P1802" s="194"/>
      <c r="Q1802" s="194"/>
      <c r="R1802" s="194"/>
      <c r="S1802" s="194"/>
      <c r="T1802" s="195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190" t="s">
        <v>248</v>
      </c>
      <c r="AU1802" s="190" t="s">
        <v>86</v>
      </c>
      <c r="AV1802" s="13" t="s">
        <v>80</v>
      </c>
      <c r="AW1802" s="13" t="s">
        <v>33</v>
      </c>
      <c r="AX1802" s="13" t="s">
        <v>73</v>
      </c>
      <c r="AY1802" s="190" t="s">
        <v>239</v>
      </c>
    </row>
    <row r="1803" s="14" customFormat="1">
      <c r="A1803" s="14"/>
      <c r="B1803" s="196"/>
      <c r="C1803" s="14"/>
      <c r="D1803" s="189" t="s">
        <v>248</v>
      </c>
      <c r="E1803" s="197" t="s">
        <v>3</v>
      </c>
      <c r="F1803" s="198" t="s">
        <v>986</v>
      </c>
      <c r="G1803" s="14"/>
      <c r="H1803" s="199">
        <v>420.17000000000002</v>
      </c>
      <c r="I1803" s="200"/>
      <c r="J1803" s="14"/>
      <c r="K1803" s="14"/>
      <c r="L1803" s="196"/>
      <c r="M1803" s="201"/>
      <c r="N1803" s="202"/>
      <c r="O1803" s="202"/>
      <c r="P1803" s="202"/>
      <c r="Q1803" s="202"/>
      <c r="R1803" s="202"/>
      <c r="S1803" s="202"/>
      <c r="T1803" s="203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197" t="s">
        <v>248</v>
      </c>
      <c r="AU1803" s="197" t="s">
        <v>86</v>
      </c>
      <c r="AV1803" s="14" t="s">
        <v>86</v>
      </c>
      <c r="AW1803" s="14" t="s">
        <v>33</v>
      </c>
      <c r="AX1803" s="14" t="s">
        <v>73</v>
      </c>
      <c r="AY1803" s="197" t="s">
        <v>239</v>
      </c>
    </row>
    <row r="1804" s="13" customFormat="1">
      <c r="A1804" s="13"/>
      <c r="B1804" s="188"/>
      <c r="C1804" s="13"/>
      <c r="D1804" s="189" t="s">
        <v>248</v>
      </c>
      <c r="E1804" s="190" t="s">
        <v>3</v>
      </c>
      <c r="F1804" s="191" t="s">
        <v>987</v>
      </c>
      <c r="G1804" s="13"/>
      <c r="H1804" s="190" t="s">
        <v>3</v>
      </c>
      <c r="I1804" s="192"/>
      <c r="J1804" s="13"/>
      <c r="K1804" s="13"/>
      <c r="L1804" s="188"/>
      <c r="M1804" s="193"/>
      <c r="N1804" s="194"/>
      <c r="O1804" s="194"/>
      <c r="P1804" s="194"/>
      <c r="Q1804" s="194"/>
      <c r="R1804" s="194"/>
      <c r="S1804" s="194"/>
      <c r="T1804" s="195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190" t="s">
        <v>248</v>
      </c>
      <c r="AU1804" s="190" t="s">
        <v>86</v>
      </c>
      <c r="AV1804" s="13" t="s">
        <v>80</v>
      </c>
      <c r="AW1804" s="13" t="s">
        <v>33</v>
      </c>
      <c r="AX1804" s="13" t="s">
        <v>73</v>
      </c>
      <c r="AY1804" s="190" t="s">
        <v>239</v>
      </c>
    </row>
    <row r="1805" s="14" customFormat="1">
      <c r="A1805" s="14"/>
      <c r="B1805" s="196"/>
      <c r="C1805" s="14"/>
      <c r="D1805" s="189" t="s">
        <v>248</v>
      </c>
      <c r="E1805" s="197" t="s">
        <v>3</v>
      </c>
      <c r="F1805" s="198" t="s">
        <v>988</v>
      </c>
      <c r="G1805" s="14"/>
      <c r="H1805" s="199">
        <v>750</v>
      </c>
      <c r="I1805" s="200"/>
      <c r="J1805" s="14"/>
      <c r="K1805" s="14"/>
      <c r="L1805" s="196"/>
      <c r="M1805" s="201"/>
      <c r="N1805" s="202"/>
      <c r="O1805" s="202"/>
      <c r="P1805" s="202"/>
      <c r="Q1805" s="202"/>
      <c r="R1805" s="202"/>
      <c r="S1805" s="202"/>
      <c r="T1805" s="203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197" t="s">
        <v>248</v>
      </c>
      <c r="AU1805" s="197" t="s">
        <v>86</v>
      </c>
      <c r="AV1805" s="14" t="s">
        <v>86</v>
      </c>
      <c r="AW1805" s="14" t="s">
        <v>33</v>
      </c>
      <c r="AX1805" s="14" t="s">
        <v>73</v>
      </c>
      <c r="AY1805" s="197" t="s">
        <v>239</v>
      </c>
    </row>
    <row r="1806" s="15" customFormat="1">
      <c r="A1806" s="15"/>
      <c r="B1806" s="204"/>
      <c r="C1806" s="15"/>
      <c r="D1806" s="189" t="s">
        <v>248</v>
      </c>
      <c r="E1806" s="205" t="s">
        <v>3</v>
      </c>
      <c r="F1806" s="206" t="s">
        <v>251</v>
      </c>
      <c r="G1806" s="15"/>
      <c r="H1806" s="207">
        <v>1170.1700000000001</v>
      </c>
      <c r="I1806" s="208"/>
      <c r="J1806" s="15"/>
      <c r="K1806" s="15"/>
      <c r="L1806" s="204"/>
      <c r="M1806" s="209"/>
      <c r="N1806" s="210"/>
      <c r="O1806" s="210"/>
      <c r="P1806" s="210"/>
      <c r="Q1806" s="210"/>
      <c r="R1806" s="210"/>
      <c r="S1806" s="210"/>
      <c r="T1806" s="211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T1806" s="205" t="s">
        <v>248</v>
      </c>
      <c r="AU1806" s="205" t="s">
        <v>86</v>
      </c>
      <c r="AV1806" s="15" t="s">
        <v>246</v>
      </c>
      <c r="AW1806" s="15" t="s">
        <v>33</v>
      </c>
      <c r="AX1806" s="15" t="s">
        <v>80</v>
      </c>
      <c r="AY1806" s="205" t="s">
        <v>239</v>
      </c>
    </row>
    <row r="1807" s="2" customFormat="1" ht="16.5" customHeight="1">
      <c r="A1807" s="39"/>
      <c r="B1807" s="174"/>
      <c r="C1807" s="212" t="s">
        <v>2352</v>
      </c>
      <c r="D1807" s="212" t="s">
        <v>294</v>
      </c>
      <c r="E1807" s="213" t="s">
        <v>2353</v>
      </c>
      <c r="F1807" s="214" t="s">
        <v>2354</v>
      </c>
      <c r="G1807" s="215" t="s">
        <v>244</v>
      </c>
      <c r="H1807" s="216">
        <v>1228.6790000000001</v>
      </c>
      <c r="I1807" s="217"/>
      <c r="J1807" s="218">
        <f>ROUND(I1807*H1807,2)</f>
        <v>0</v>
      </c>
      <c r="K1807" s="214" t="s">
        <v>245</v>
      </c>
      <c r="L1807" s="219"/>
      <c r="M1807" s="220" t="s">
        <v>3</v>
      </c>
      <c r="N1807" s="221" t="s">
        <v>45</v>
      </c>
      <c r="O1807" s="73"/>
      <c r="P1807" s="184">
        <f>O1807*H1807</f>
        <v>0</v>
      </c>
      <c r="Q1807" s="184">
        <v>0</v>
      </c>
      <c r="R1807" s="184">
        <f>Q1807*H1807</f>
        <v>0</v>
      </c>
      <c r="S1807" s="184">
        <v>0</v>
      </c>
      <c r="T1807" s="185">
        <f>S1807*H1807</f>
        <v>0</v>
      </c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R1807" s="186" t="s">
        <v>542</v>
      </c>
      <c r="AT1807" s="186" t="s">
        <v>294</v>
      </c>
      <c r="AU1807" s="186" t="s">
        <v>86</v>
      </c>
      <c r="AY1807" s="20" t="s">
        <v>239</v>
      </c>
      <c r="BE1807" s="187">
        <f>IF(N1807="základní",J1807,0)</f>
        <v>0</v>
      </c>
      <c r="BF1807" s="187">
        <f>IF(N1807="snížená",J1807,0)</f>
        <v>0</v>
      </c>
      <c r="BG1807" s="187">
        <f>IF(N1807="zákl. přenesená",J1807,0)</f>
        <v>0</v>
      </c>
      <c r="BH1807" s="187">
        <f>IF(N1807="sníž. přenesená",J1807,0)</f>
        <v>0</v>
      </c>
      <c r="BI1807" s="187">
        <f>IF(N1807="nulová",J1807,0)</f>
        <v>0</v>
      </c>
      <c r="BJ1807" s="20" t="s">
        <v>86</v>
      </c>
      <c r="BK1807" s="187">
        <f>ROUND(I1807*H1807,2)</f>
        <v>0</v>
      </c>
      <c r="BL1807" s="20" t="s">
        <v>377</v>
      </c>
      <c r="BM1807" s="186" t="s">
        <v>2355</v>
      </c>
    </row>
    <row r="1808" s="14" customFormat="1">
      <c r="A1808" s="14"/>
      <c r="B1808" s="196"/>
      <c r="C1808" s="14"/>
      <c r="D1808" s="189" t="s">
        <v>248</v>
      </c>
      <c r="E1808" s="14"/>
      <c r="F1808" s="198" t="s">
        <v>2356</v>
      </c>
      <c r="G1808" s="14"/>
      <c r="H1808" s="199">
        <v>1228.6790000000001</v>
      </c>
      <c r="I1808" s="200"/>
      <c r="J1808" s="14"/>
      <c r="K1808" s="14"/>
      <c r="L1808" s="196"/>
      <c r="M1808" s="201"/>
      <c r="N1808" s="202"/>
      <c r="O1808" s="202"/>
      <c r="P1808" s="202"/>
      <c r="Q1808" s="202"/>
      <c r="R1808" s="202"/>
      <c r="S1808" s="202"/>
      <c r="T1808" s="203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197" t="s">
        <v>248</v>
      </c>
      <c r="AU1808" s="197" t="s">
        <v>86</v>
      </c>
      <c r="AV1808" s="14" t="s">
        <v>86</v>
      </c>
      <c r="AW1808" s="14" t="s">
        <v>4</v>
      </c>
      <c r="AX1808" s="14" t="s">
        <v>80</v>
      </c>
      <c r="AY1808" s="197" t="s">
        <v>239</v>
      </c>
    </row>
    <row r="1809" s="2" customFormat="1" ht="33" customHeight="1">
      <c r="A1809" s="39"/>
      <c r="B1809" s="174"/>
      <c r="C1809" s="175" t="s">
        <v>2357</v>
      </c>
      <c r="D1809" s="175" t="s">
        <v>241</v>
      </c>
      <c r="E1809" s="176" t="s">
        <v>2358</v>
      </c>
      <c r="F1809" s="177" t="s">
        <v>2359</v>
      </c>
      <c r="G1809" s="178" t="s">
        <v>244</v>
      </c>
      <c r="H1809" s="179">
        <v>8379.9140000000007</v>
      </c>
      <c r="I1809" s="180"/>
      <c r="J1809" s="181">
        <f>ROUND(I1809*H1809,2)</f>
        <v>0</v>
      </c>
      <c r="K1809" s="177" t="s">
        <v>245</v>
      </c>
      <c r="L1809" s="40"/>
      <c r="M1809" s="182" t="s">
        <v>3</v>
      </c>
      <c r="N1809" s="183" t="s">
        <v>45</v>
      </c>
      <c r="O1809" s="73"/>
      <c r="P1809" s="184">
        <f>O1809*H1809</f>
        <v>0</v>
      </c>
      <c r="Q1809" s="184">
        <v>0.00020000000000000001</v>
      </c>
      <c r="R1809" s="184">
        <f>Q1809*H1809</f>
        <v>1.6759828000000001</v>
      </c>
      <c r="S1809" s="184">
        <v>0</v>
      </c>
      <c r="T1809" s="185">
        <f>S1809*H1809</f>
        <v>0</v>
      </c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R1809" s="186" t="s">
        <v>377</v>
      </c>
      <c r="AT1809" s="186" t="s">
        <v>241</v>
      </c>
      <c r="AU1809" s="186" t="s">
        <v>86</v>
      </c>
      <c r="AY1809" s="20" t="s">
        <v>239</v>
      </c>
      <c r="BE1809" s="187">
        <f>IF(N1809="základní",J1809,0)</f>
        <v>0</v>
      </c>
      <c r="BF1809" s="187">
        <f>IF(N1809="snížená",J1809,0)</f>
        <v>0</v>
      </c>
      <c r="BG1809" s="187">
        <f>IF(N1809="zákl. přenesená",J1809,0)</f>
        <v>0</v>
      </c>
      <c r="BH1809" s="187">
        <f>IF(N1809="sníž. přenesená",J1809,0)</f>
        <v>0</v>
      </c>
      <c r="BI1809" s="187">
        <f>IF(N1809="nulová",J1809,0)</f>
        <v>0</v>
      </c>
      <c r="BJ1809" s="20" t="s">
        <v>86</v>
      </c>
      <c r="BK1809" s="187">
        <f>ROUND(I1809*H1809,2)</f>
        <v>0</v>
      </c>
      <c r="BL1809" s="20" t="s">
        <v>377</v>
      </c>
      <c r="BM1809" s="186" t="s">
        <v>2360</v>
      </c>
    </row>
    <row r="1810" s="14" customFormat="1">
      <c r="A1810" s="14"/>
      <c r="B1810" s="196"/>
      <c r="C1810" s="14"/>
      <c r="D1810" s="189" t="s">
        <v>248</v>
      </c>
      <c r="E1810" s="197" t="s">
        <v>3</v>
      </c>
      <c r="F1810" s="198" t="s">
        <v>550</v>
      </c>
      <c r="G1810" s="14"/>
      <c r="H1810" s="199">
        <v>236.90000000000001</v>
      </c>
      <c r="I1810" s="200"/>
      <c r="J1810" s="14"/>
      <c r="K1810" s="14"/>
      <c r="L1810" s="196"/>
      <c r="M1810" s="201"/>
      <c r="N1810" s="202"/>
      <c r="O1810" s="202"/>
      <c r="P1810" s="202"/>
      <c r="Q1810" s="202"/>
      <c r="R1810" s="202"/>
      <c r="S1810" s="202"/>
      <c r="T1810" s="203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197" t="s">
        <v>248</v>
      </c>
      <c r="AU1810" s="197" t="s">
        <v>86</v>
      </c>
      <c r="AV1810" s="14" t="s">
        <v>86</v>
      </c>
      <c r="AW1810" s="14" t="s">
        <v>33</v>
      </c>
      <c r="AX1810" s="14" t="s">
        <v>73</v>
      </c>
      <c r="AY1810" s="197" t="s">
        <v>239</v>
      </c>
    </row>
    <row r="1811" s="14" customFormat="1">
      <c r="A1811" s="14"/>
      <c r="B1811" s="196"/>
      <c r="C1811" s="14"/>
      <c r="D1811" s="189" t="s">
        <v>248</v>
      </c>
      <c r="E1811" s="197" t="s">
        <v>3</v>
      </c>
      <c r="F1811" s="198" t="s">
        <v>631</v>
      </c>
      <c r="G1811" s="14"/>
      <c r="H1811" s="199">
        <v>748.54600000000005</v>
      </c>
      <c r="I1811" s="200"/>
      <c r="J1811" s="14"/>
      <c r="K1811" s="14"/>
      <c r="L1811" s="196"/>
      <c r="M1811" s="201"/>
      <c r="N1811" s="202"/>
      <c r="O1811" s="202"/>
      <c r="P1811" s="202"/>
      <c r="Q1811" s="202"/>
      <c r="R1811" s="202"/>
      <c r="S1811" s="202"/>
      <c r="T1811" s="203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197" t="s">
        <v>248</v>
      </c>
      <c r="AU1811" s="197" t="s">
        <v>86</v>
      </c>
      <c r="AV1811" s="14" t="s">
        <v>86</v>
      </c>
      <c r="AW1811" s="14" t="s">
        <v>33</v>
      </c>
      <c r="AX1811" s="14" t="s">
        <v>73</v>
      </c>
      <c r="AY1811" s="197" t="s">
        <v>239</v>
      </c>
    </row>
    <row r="1812" s="14" customFormat="1">
      <c r="A1812" s="14"/>
      <c r="B1812" s="196"/>
      <c r="C1812" s="14"/>
      <c r="D1812" s="189" t="s">
        <v>248</v>
      </c>
      <c r="E1812" s="197" t="s">
        <v>3</v>
      </c>
      <c r="F1812" s="198" t="s">
        <v>634</v>
      </c>
      <c r="G1812" s="14"/>
      <c r="H1812" s="199">
        <v>1817.3699999999999</v>
      </c>
      <c r="I1812" s="200"/>
      <c r="J1812" s="14"/>
      <c r="K1812" s="14"/>
      <c r="L1812" s="196"/>
      <c r="M1812" s="201"/>
      <c r="N1812" s="202"/>
      <c r="O1812" s="202"/>
      <c r="P1812" s="202"/>
      <c r="Q1812" s="202"/>
      <c r="R1812" s="202"/>
      <c r="S1812" s="202"/>
      <c r="T1812" s="203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197" t="s">
        <v>248</v>
      </c>
      <c r="AU1812" s="197" t="s">
        <v>86</v>
      </c>
      <c r="AV1812" s="14" t="s">
        <v>86</v>
      </c>
      <c r="AW1812" s="14" t="s">
        <v>33</v>
      </c>
      <c r="AX1812" s="14" t="s">
        <v>73</v>
      </c>
      <c r="AY1812" s="197" t="s">
        <v>239</v>
      </c>
    </row>
    <row r="1813" s="14" customFormat="1">
      <c r="A1813" s="14"/>
      <c r="B1813" s="196"/>
      <c r="C1813" s="14"/>
      <c r="D1813" s="189" t="s">
        <v>248</v>
      </c>
      <c r="E1813" s="197" t="s">
        <v>3</v>
      </c>
      <c r="F1813" s="198" t="s">
        <v>591</v>
      </c>
      <c r="G1813" s="14"/>
      <c r="H1813" s="199">
        <v>5577.098</v>
      </c>
      <c r="I1813" s="200"/>
      <c r="J1813" s="14"/>
      <c r="K1813" s="14"/>
      <c r="L1813" s="196"/>
      <c r="M1813" s="201"/>
      <c r="N1813" s="202"/>
      <c r="O1813" s="202"/>
      <c r="P1813" s="202"/>
      <c r="Q1813" s="202"/>
      <c r="R1813" s="202"/>
      <c r="S1813" s="202"/>
      <c r="T1813" s="203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197" t="s">
        <v>248</v>
      </c>
      <c r="AU1813" s="197" t="s">
        <v>86</v>
      </c>
      <c r="AV1813" s="14" t="s">
        <v>86</v>
      </c>
      <c r="AW1813" s="14" t="s">
        <v>33</v>
      </c>
      <c r="AX1813" s="14" t="s">
        <v>73</v>
      </c>
      <c r="AY1813" s="197" t="s">
        <v>239</v>
      </c>
    </row>
    <row r="1814" s="15" customFormat="1">
      <c r="A1814" s="15"/>
      <c r="B1814" s="204"/>
      <c r="C1814" s="15"/>
      <c r="D1814" s="189" t="s">
        <v>248</v>
      </c>
      <c r="E1814" s="205" t="s">
        <v>3</v>
      </c>
      <c r="F1814" s="206" t="s">
        <v>251</v>
      </c>
      <c r="G1814" s="15"/>
      <c r="H1814" s="207">
        <v>8379.9140000000007</v>
      </c>
      <c r="I1814" s="208"/>
      <c r="J1814" s="15"/>
      <c r="K1814" s="15"/>
      <c r="L1814" s="204"/>
      <c r="M1814" s="209"/>
      <c r="N1814" s="210"/>
      <c r="O1814" s="210"/>
      <c r="P1814" s="210"/>
      <c r="Q1814" s="210"/>
      <c r="R1814" s="210"/>
      <c r="S1814" s="210"/>
      <c r="T1814" s="211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T1814" s="205" t="s">
        <v>248</v>
      </c>
      <c r="AU1814" s="205" t="s">
        <v>86</v>
      </c>
      <c r="AV1814" s="15" t="s">
        <v>246</v>
      </c>
      <c r="AW1814" s="15" t="s">
        <v>33</v>
      </c>
      <c r="AX1814" s="15" t="s">
        <v>80</v>
      </c>
      <c r="AY1814" s="205" t="s">
        <v>239</v>
      </c>
    </row>
    <row r="1815" s="2" customFormat="1">
      <c r="A1815" s="39"/>
      <c r="B1815" s="174"/>
      <c r="C1815" s="175" t="s">
        <v>2361</v>
      </c>
      <c r="D1815" s="175" t="s">
        <v>241</v>
      </c>
      <c r="E1815" s="176" t="s">
        <v>2362</v>
      </c>
      <c r="F1815" s="177" t="s">
        <v>2363</v>
      </c>
      <c r="G1815" s="178" t="s">
        <v>244</v>
      </c>
      <c r="H1815" s="179">
        <v>8379.9140000000007</v>
      </c>
      <c r="I1815" s="180"/>
      <c r="J1815" s="181">
        <f>ROUND(I1815*H1815,2)</f>
        <v>0</v>
      </c>
      <c r="K1815" s="177" t="s">
        <v>245</v>
      </c>
      <c r="L1815" s="40"/>
      <c r="M1815" s="182" t="s">
        <v>3</v>
      </c>
      <c r="N1815" s="183" t="s">
        <v>45</v>
      </c>
      <c r="O1815" s="73"/>
      <c r="P1815" s="184">
        <f>O1815*H1815</f>
        <v>0</v>
      </c>
      <c r="Q1815" s="184">
        <v>0.00025999999999999998</v>
      </c>
      <c r="R1815" s="184">
        <f>Q1815*H1815</f>
        <v>2.1787776399999998</v>
      </c>
      <c r="S1815" s="184">
        <v>0</v>
      </c>
      <c r="T1815" s="185">
        <f>S1815*H1815</f>
        <v>0</v>
      </c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R1815" s="186" t="s">
        <v>377</v>
      </c>
      <c r="AT1815" s="186" t="s">
        <v>241</v>
      </c>
      <c r="AU1815" s="186" t="s">
        <v>86</v>
      </c>
      <c r="AY1815" s="20" t="s">
        <v>239</v>
      </c>
      <c r="BE1815" s="187">
        <f>IF(N1815="základní",J1815,0)</f>
        <v>0</v>
      </c>
      <c r="BF1815" s="187">
        <f>IF(N1815="snížená",J1815,0)</f>
        <v>0</v>
      </c>
      <c r="BG1815" s="187">
        <f>IF(N1815="zákl. přenesená",J1815,0)</f>
        <v>0</v>
      </c>
      <c r="BH1815" s="187">
        <f>IF(N1815="sníž. přenesená",J1815,0)</f>
        <v>0</v>
      </c>
      <c r="BI1815" s="187">
        <f>IF(N1815="nulová",J1815,0)</f>
        <v>0</v>
      </c>
      <c r="BJ1815" s="20" t="s">
        <v>86</v>
      </c>
      <c r="BK1815" s="187">
        <f>ROUND(I1815*H1815,2)</f>
        <v>0</v>
      </c>
      <c r="BL1815" s="20" t="s">
        <v>377</v>
      </c>
      <c r="BM1815" s="186" t="s">
        <v>2364</v>
      </c>
    </row>
    <row r="1816" s="13" customFormat="1">
      <c r="A1816" s="13"/>
      <c r="B1816" s="188"/>
      <c r="C1816" s="13"/>
      <c r="D1816" s="189" t="s">
        <v>248</v>
      </c>
      <c r="E1816" s="190" t="s">
        <v>3</v>
      </c>
      <c r="F1816" s="191" t="s">
        <v>2365</v>
      </c>
      <c r="G1816" s="13"/>
      <c r="H1816" s="190" t="s">
        <v>3</v>
      </c>
      <c r="I1816" s="192"/>
      <c r="J1816" s="13"/>
      <c r="K1816" s="13"/>
      <c r="L1816" s="188"/>
      <c r="M1816" s="193"/>
      <c r="N1816" s="194"/>
      <c r="O1816" s="194"/>
      <c r="P1816" s="194"/>
      <c r="Q1816" s="194"/>
      <c r="R1816" s="194"/>
      <c r="S1816" s="194"/>
      <c r="T1816" s="195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190" t="s">
        <v>248</v>
      </c>
      <c r="AU1816" s="190" t="s">
        <v>86</v>
      </c>
      <c r="AV1816" s="13" t="s">
        <v>80</v>
      </c>
      <c r="AW1816" s="13" t="s">
        <v>33</v>
      </c>
      <c r="AX1816" s="13" t="s">
        <v>73</v>
      </c>
      <c r="AY1816" s="190" t="s">
        <v>239</v>
      </c>
    </row>
    <row r="1817" s="14" customFormat="1">
      <c r="A1817" s="14"/>
      <c r="B1817" s="196"/>
      <c r="C1817" s="14"/>
      <c r="D1817" s="189" t="s">
        <v>248</v>
      </c>
      <c r="E1817" s="197" t="s">
        <v>3</v>
      </c>
      <c r="F1817" s="198" t="s">
        <v>550</v>
      </c>
      <c r="G1817" s="14"/>
      <c r="H1817" s="199">
        <v>236.90000000000001</v>
      </c>
      <c r="I1817" s="200"/>
      <c r="J1817" s="14"/>
      <c r="K1817" s="14"/>
      <c r="L1817" s="196"/>
      <c r="M1817" s="201"/>
      <c r="N1817" s="202"/>
      <c r="O1817" s="202"/>
      <c r="P1817" s="202"/>
      <c r="Q1817" s="202"/>
      <c r="R1817" s="202"/>
      <c r="S1817" s="202"/>
      <c r="T1817" s="203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197" t="s">
        <v>248</v>
      </c>
      <c r="AU1817" s="197" t="s">
        <v>86</v>
      </c>
      <c r="AV1817" s="14" t="s">
        <v>86</v>
      </c>
      <c r="AW1817" s="14" t="s">
        <v>33</v>
      </c>
      <c r="AX1817" s="14" t="s">
        <v>73</v>
      </c>
      <c r="AY1817" s="197" t="s">
        <v>239</v>
      </c>
    </row>
    <row r="1818" s="14" customFormat="1">
      <c r="A1818" s="14"/>
      <c r="B1818" s="196"/>
      <c r="C1818" s="14"/>
      <c r="D1818" s="189" t="s">
        <v>248</v>
      </c>
      <c r="E1818" s="197" t="s">
        <v>3</v>
      </c>
      <c r="F1818" s="198" t="s">
        <v>631</v>
      </c>
      <c r="G1818" s="14"/>
      <c r="H1818" s="199">
        <v>748.54600000000005</v>
      </c>
      <c r="I1818" s="200"/>
      <c r="J1818" s="14"/>
      <c r="K1818" s="14"/>
      <c r="L1818" s="196"/>
      <c r="M1818" s="201"/>
      <c r="N1818" s="202"/>
      <c r="O1818" s="202"/>
      <c r="P1818" s="202"/>
      <c r="Q1818" s="202"/>
      <c r="R1818" s="202"/>
      <c r="S1818" s="202"/>
      <c r="T1818" s="203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197" t="s">
        <v>248</v>
      </c>
      <c r="AU1818" s="197" t="s">
        <v>86</v>
      </c>
      <c r="AV1818" s="14" t="s">
        <v>86</v>
      </c>
      <c r="AW1818" s="14" t="s">
        <v>33</v>
      </c>
      <c r="AX1818" s="14" t="s">
        <v>73</v>
      </c>
      <c r="AY1818" s="197" t="s">
        <v>239</v>
      </c>
    </row>
    <row r="1819" s="14" customFormat="1">
      <c r="A1819" s="14"/>
      <c r="B1819" s="196"/>
      <c r="C1819" s="14"/>
      <c r="D1819" s="189" t="s">
        <v>248</v>
      </c>
      <c r="E1819" s="197" t="s">
        <v>3</v>
      </c>
      <c r="F1819" s="198" t="s">
        <v>634</v>
      </c>
      <c r="G1819" s="14"/>
      <c r="H1819" s="199">
        <v>1817.3699999999999</v>
      </c>
      <c r="I1819" s="200"/>
      <c r="J1819" s="14"/>
      <c r="K1819" s="14"/>
      <c r="L1819" s="196"/>
      <c r="M1819" s="201"/>
      <c r="N1819" s="202"/>
      <c r="O1819" s="202"/>
      <c r="P1819" s="202"/>
      <c r="Q1819" s="202"/>
      <c r="R1819" s="202"/>
      <c r="S1819" s="202"/>
      <c r="T1819" s="203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197" t="s">
        <v>248</v>
      </c>
      <c r="AU1819" s="197" t="s">
        <v>86</v>
      </c>
      <c r="AV1819" s="14" t="s">
        <v>86</v>
      </c>
      <c r="AW1819" s="14" t="s">
        <v>33</v>
      </c>
      <c r="AX1819" s="14" t="s">
        <v>73</v>
      </c>
      <c r="AY1819" s="197" t="s">
        <v>239</v>
      </c>
    </row>
    <row r="1820" s="16" customFormat="1">
      <c r="A1820" s="16"/>
      <c r="B1820" s="239"/>
      <c r="C1820" s="16"/>
      <c r="D1820" s="189" t="s">
        <v>248</v>
      </c>
      <c r="E1820" s="240" t="s">
        <v>3</v>
      </c>
      <c r="F1820" s="241" t="s">
        <v>695</v>
      </c>
      <c r="G1820" s="16"/>
      <c r="H1820" s="242">
        <v>2802.8159999999998</v>
      </c>
      <c r="I1820" s="243"/>
      <c r="J1820" s="16"/>
      <c r="K1820" s="16"/>
      <c r="L1820" s="239"/>
      <c r="M1820" s="244"/>
      <c r="N1820" s="245"/>
      <c r="O1820" s="245"/>
      <c r="P1820" s="245"/>
      <c r="Q1820" s="245"/>
      <c r="R1820" s="245"/>
      <c r="S1820" s="245"/>
      <c r="T1820" s="24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T1820" s="240" t="s">
        <v>248</v>
      </c>
      <c r="AU1820" s="240" t="s">
        <v>86</v>
      </c>
      <c r="AV1820" s="16" t="s">
        <v>117</v>
      </c>
      <c r="AW1820" s="16" t="s">
        <v>33</v>
      </c>
      <c r="AX1820" s="16" t="s">
        <v>73</v>
      </c>
      <c r="AY1820" s="240" t="s">
        <v>239</v>
      </c>
    </row>
    <row r="1821" s="13" customFormat="1">
      <c r="A1821" s="13"/>
      <c r="B1821" s="188"/>
      <c r="C1821" s="13"/>
      <c r="D1821" s="189" t="s">
        <v>248</v>
      </c>
      <c r="E1821" s="190" t="s">
        <v>3</v>
      </c>
      <c r="F1821" s="191" t="s">
        <v>2320</v>
      </c>
      <c r="G1821" s="13"/>
      <c r="H1821" s="190" t="s">
        <v>3</v>
      </c>
      <c r="I1821" s="192"/>
      <c r="J1821" s="13"/>
      <c r="K1821" s="13"/>
      <c r="L1821" s="188"/>
      <c r="M1821" s="193"/>
      <c r="N1821" s="194"/>
      <c r="O1821" s="194"/>
      <c r="P1821" s="194"/>
      <c r="Q1821" s="194"/>
      <c r="R1821" s="194"/>
      <c r="S1821" s="194"/>
      <c r="T1821" s="195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190" t="s">
        <v>248</v>
      </c>
      <c r="AU1821" s="190" t="s">
        <v>86</v>
      </c>
      <c r="AV1821" s="13" t="s">
        <v>80</v>
      </c>
      <c r="AW1821" s="13" t="s">
        <v>33</v>
      </c>
      <c r="AX1821" s="13" t="s">
        <v>73</v>
      </c>
      <c r="AY1821" s="190" t="s">
        <v>239</v>
      </c>
    </row>
    <row r="1822" s="13" customFormat="1">
      <c r="A1822" s="13"/>
      <c r="B1822" s="188"/>
      <c r="C1822" s="13"/>
      <c r="D1822" s="189" t="s">
        <v>248</v>
      </c>
      <c r="E1822" s="190" t="s">
        <v>3</v>
      </c>
      <c r="F1822" s="191" t="s">
        <v>739</v>
      </c>
      <c r="G1822" s="13"/>
      <c r="H1822" s="190" t="s">
        <v>3</v>
      </c>
      <c r="I1822" s="192"/>
      <c r="J1822" s="13"/>
      <c r="K1822" s="13"/>
      <c r="L1822" s="188"/>
      <c r="M1822" s="193"/>
      <c r="N1822" s="194"/>
      <c r="O1822" s="194"/>
      <c r="P1822" s="194"/>
      <c r="Q1822" s="194"/>
      <c r="R1822" s="194"/>
      <c r="S1822" s="194"/>
      <c r="T1822" s="195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190" t="s">
        <v>248</v>
      </c>
      <c r="AU1822" s="190" t="s">
        <v>86</v>
      </c>
      <c r="AV1822" s="13" t="s">
        <v>80</v>
      </c>
      <c r="AW1822" s="13" t="s">
        <v>33</v>
      </c>
      <c r="AX1822" s="13" t="s">
        <v>73</v>
      </c>
      <c r="AY1822" s="190" t="s">
        <v>239</v>
      </c>
    </row>
    <row r="1823" s="14" customFormat="1">
      <c r="A1823" s="14"/>
      <c r="B1823" s="196"/>
      <c r="C1823" s="14"/>
      <c r="D1823" s="189" t="s">
        <v>248</v>
      </c>
      <c r="E1823" s="197" t="s">
        <v>3</v>
      </c>
      <c r="F1823" s="198" t="s">
        <v>2366</v>
      </c>
      <c r="G1823" s="14"/>
      <c r="H1823" s="199">
        <v>28.648</v>
      </c>
      <c r="I1823" s="200"/>
      <c r="J1823" s="14"/>
      <c r="K1823" s="14"/>
      <c r="L1823" s="196"/>
      <c r="M1823" s="201"/>
      <c r="N1823" s="202"/>
      <c r="O1823" s="202"/>
      <c r="P1823" s="202"/>
      <c r="Q1823" s="202"/>
      <c r="R1823" s="202"/>
      <c r="S1823" s="202"/>
      <c r="T1823" s="203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197" t="s">
        <v>248</v>
      </c>
      <c r="AU1823" s="197" t="s">
        <v>86</v>
      </c>
      <c r="AV1823" s="14" t="s">
        <v>86</v>
      </c>
      <c r="AW1823" s="14" t="s">
        <v>33</v>
      </c>
      <c r="AX1823" s="14" t="s">
        <v>73</v>
      </c>
      <c r="AY1823" s="197" t="s">
        <v>239</v>
      </c>
    </row>
    <row r="1824" s="14" customFormat="1">
      <c r="A1824" s="14"/>
      <c r="B1824" s="196"/>
      <c r="C1824" s="14"/>
      <c r="D1824" s="189" t="s">
        <v>248</v>
      </c>
      <c r="E1824" s="197" t="s">
        <v>3</v>
      </c>
      <c r="F1824" s="198" t="s">
        <v>2367</v>
      </c>
      <c r="G1824" s="14"/>
      <c r="H1824" s="199">
        <v>11.34</v>
      </c>
      <c r="I1824" s="200"/>
      <c r="J1824" s="14"/>
      <c r="K1824" s="14"/>
      <c r="L1824" s="196"/>
      <c r="M1824" s="201"/>
      <c r="N1824" s="202"/>
      <c r="O1824" s="202"/>
      <c r="P1824" s="202"/>
      <c r="Q1824" s="202"/>
      <c r="R1824" s="202"/>
      <c r="S1824" s="202"/>
      <c r="T1824" s="203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197" t="s">
        <v>248</v>
      </c>
      <c r="AU1824" s="197" t="s">
        <v>86</v>
      </c>
      <c r="AV1824" s="14" t="s">
        <v>86</v>
      </c>
      <c r="AW1824" s="14" t="s">
        <v>33</v>
      </c>
      <c r="AX1824" s="14" t="s">
        <v>73</v>
      </c>
      <c r="AY1824" s="197" t="s">
        <v>239</v>
      </c>
    </row>
    <row r="1825" s="14" customFormat="1">
      <c r="A1825" s="14"/>
      <c r="B1825" s="196"/>
      <c r="C1825" s="14"/>
      <c r="D1825" s="189" t="s">
        <v>248</v>
      </c>
      <c r="E1825" s="197" t="s">
        <v>3</v>
      </c>
      <c r="F1825" s="198" t="s">
        <v>2368</v>
      </c>
      <c r="G1825" s="14"/>
      <c r="H1825" s="199">
        <v>37.421999999999997</v>
      </c>
      <c r="I1825" s="200"/>
      <c r="J1825" s="14"/>
      <c r="K1825" s="14"/>
      <c r="L1825" s="196"/>
      <c r="M1825" s="201"/>
      <c r="N1825" s="202"/>
      <c r="O1825" s="202"/>
      <c r="P1825" s="202"/>
      <c r="Q1825" s="202"/>
      <c r="R1825" s="202"/>
      <c r="S1825" s="202"/>
      <c r="T1825" s="203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197" t="s">
        <v>248</v>
      </c>
      <c r="AU1825" s="197" t="s">
        <v>86</v>
      </c>
      <c r="AV1825" s="14" t="s">
        <v>86</v>
      </c>
      <c r="AW1825" s="14" t="s">
        <v>33</v>
      </c>
      <c r="AX1825" s="14" t="s">
        <v>73</v>
      </c>
      <c r="AY1825" s="197" t="s">
        <v>239</v>
      </c>
    </row>
    <row r="1826" s="14" customFormat="1">
      <c r="A1826" s="14"/>
      <c r="B1826" s="196"/>
      <c r="C1826" s="14"/>
      <c r="D1826" s="189" t="s">
        <v>248</v>
      </c>
      <c r="E1826" s="197" t="s">
        <v>3</v>
      </c>
      <c r="F1826" s="198" t="s">
        <v>2369</v>
      </c>
      <c r="G1826" s="14"/>
      <c r="H1826" s="199">
        <v>9.0719999999999992</v>
      </c>
      <c r="I1826" s="200"/>
      <c r="J1826" s="14"/>
      <c r="K1826" s="14"/>
      <c r="L1826" s="196"/>
      <c r="M1826" s="201"/>
      <c r="N1826" s="202"/>
      <c r="O1826" s="202"/>
      <c r="P1826" s="202"/>
      <c r="Q1826" s="202"/>
      <c r="R1826" s="202"/>
      <c r="S1826" s="202"/>
      <c r="T1826" s="203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197" t="s">
        <v>248</v>
      </c>
      <c r="AU1826" s="197" t="s">
        <v>86</v>
      </c>
      <c r="AV1826" s="14" t="s">
        <v>86</v>
      </c>
      <c r="AW1826" s="14" t="s">
        <v>33</v>
      </c>
      <c r="AX1826" s="14" t="s">
        <v>73</v>
      </c>
      <c r="AY1826" s="197" t="s">
        <v>239</v>
      </c>
    </row>
    <row r="1827" s="13" customFormat="1">
      <c r="A1827" s="13"/>
      <c r="B1827" s="188"/>
      <c r="C1827" s="13"/>
      <c r="D1827" s="189" t="s">
        <v>248</v>
      </c>
      <c r="E1827" s="190" t="s">
        <v>3</v>
      </c>
      <c r="F1827" s="191" t="s">
        <v>870</v>
      </c>
      <c r="G1827" s="13"/>
      <c r="H1827" s="190" t="s">
        <v>3</v>
      </c>
      <c r="I1827" s="192"/>
      <c r="J1827" s="13"/>
      <c r="K1827" s="13"/>
      <c r="L1827" s="188"/>
      <c r="M1827" s="193"/>
      <c r="N1827" s="194"/>
      <c r="O1827" s="194"/>
      <c r="P1827" s="194"/>
      <c r="Q1827" s="194"/>
      <c r="R1827" s="194"/>
      <c r="S1827" s="194"/>
      <c r="T1827" s="195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190" t="s">
        <v>248</v>
      </c>
      <c r="AU1827" s="190" t="s">
        <v>86</v>
      </c>
      <c r="AV1827" s="13" t="s">
        <v>80</v>
      </c>
      <c r="AW1827" s="13" t="s">
        <v>33</v>
      </c>
      <c r="AX1827" s="13" t="s">
        <v>73</v>
      </c>
      <c r="AY1827" s="190" t="s">
        <v>239</v>
      </c>
    </row>
    <row r="1828" s="14" customFormat="1">
      <c r="A1828" s="14"/>
      <c r="B1828" s="196"/>
      <c r="C1828" s="14"/>
      <c r="D1828" s="189" t="s">
        <v>248</v>
      </c>
      <c r="E1828" s="197" t="s">
        <v>3</v>
      </c>
      <c r="F1828" s="198" t="s">
        <v>871</v>
      </c>
      <c r="G1828" s="14"/>
      <c r="H1828" s="199">
        <v>32.759999999999998</v>
      </c>
      <c r="I1828" s="200"/>
      <c r="J1828" s="14"/>
      <c r="K1828" s="14"/>
      <c r="L1828" s="196"/>
      <c r="M1828" s="201"/>
      <c r="N1828" s="202"/>
      <c r="O1828" s="202"/>
      <c r="P1828" s="202"/>
      <c r="Q1828" s="202"/>
      <c r="R1828" s="202"/>
      <c r="S1828" s="202"/>
      <c r="T1828" s="203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197" t="s">
        <v>248</v>
      </c>
      <c r="AU1828" s="197" t="s">
        <v>86</v>
      </c>
      <c r="AV1828" s="14" t="s">
        <v>86</v>
      </c>
      <c r="AW1828" s="14" t="s">
        <v>33</v>
      </c>
      <c r="AX1828" s="14" t="s">
        <v>73</v>
      </c>
      <c r="AY1828" s="197" t="s">
        <v>239</v>
      </c>
    </row>
    <row r="1829" s="13" customFormat="1">
      <c r="A1829" s="13"/>
      <c r="B1829" s="188"/>
      <c r="C1829" s="13"/>
      <c r="D1829" s="189" t="s">
        <v>248</v>
      </c>
      <c r="E1829" s="190" t="s">
        <v>3</v>
      </c>
      <c r="F1829" s="191" t="s">
        <v>678</v>
      </c>
      <c r="G1829" s="13"/>
      <c r="H1829" s="190" t="s">
        <v>3</v>
      </c>
      <c r="I1829" s="192"/>
      <c r="J1829" s="13"/>
      <c r="K1829" s="13"/>
      <c r="L1829" s="188"/>
      <c r="M1829" s="193"/>
      <c r="N1829" s="194"/>
      <c r="O1829" s="194"/>
      <c r="P1829" s="194"/>
      <c r="Q1829" s="194"/>
      <c r="R1829" s="194"/>
      <c r="S1829" s="194"/>
      <c r="T1829" s="195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T1829" s="190" t="s">
        <v>248</v>
      </c>
      <c r="AU1829" s="190" t="s">
        <v>86</v>
      </c>
      <c r="AV1829" s="13" t="s">
        <v>80</v>
      </c>
      <c r="AW1829" s="13" t="s">
        <v>33</v>
      </c>
      <c r="AX1829" s="13" t="s">
        <v>73</v>
      </c>
      <c r="AY1829" s="190" t="s">
        <v>239</v>
      </c>
    </row>
    <row r="1830" s="13" customFormat="1">
      <c r="A1830" s="13"/>
      <c r="B1830" s="188"/>
      <c r="C1830" s="13"/>
      <c r="D1830" s="189" t="s">
        <v>248</v>
      </c>
      <c r="E1830" s="190" t="s">
        <v>3</v>
      </c>
      <c r="F1830" s="191" t="s">
        <v>872</v>
      </c>
      <c r="G1830" s="13"/>
      <c r="H1830" s="190" t="s">
        <v>3</v>
      </c>
      <c r="I1830" s="192"/>
      <c r="J1830" s="13"/>
      <c r="K1830" s="13"/>
      <c r="L1830" s="188"/>
      <c r="M1830" s="193"/>
      <c r="N1830" s="194"/>
      <c r="O1830" s="194"/>
      <c r="P1830" s="194"/>
      <c r="Q1830" s="194"/>
      <c r="R1830" s="194"/>
      <c r="S1830" s="194"/>
      <c r="T1830" s="195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190" t="s">
        <v>248</v>
      </c>
      <c r="AU1830" s="190" t="s">
        <v>86</v>
      </c>
      <c r="AV1830" s="13" t="s">
        <v>80</v>
      </c>
      <c r="AW1830" s="13" t="s">
        <v>33</v>
      </c>
      <c r="AX1830" s="13" t="s">
        <v>73</v>
      </c>
      <c r="AY1830" s="190" t="s">
        <v>239</v>
      </c>
    </row>
    <row r="1831" s="14" customFormat="1">
      <c r="A1831" s="14"/>
      <c r="B1831" s="196"/>
      <c r="C1831" s="14"/>
      <c r="D1831" s="189" t="s">
        <v>248</v>
      </c>
      <c r="E1831" s="197" t="s">
        <v>3</v>
      </c>
      <c r="F1831" s="198" t="s">
        <v>873</v>
      </c>
      <c r="G1831" s="14"/>
      <c r="H1831" s="199">
        <v>73.272999999999996</v>
      </c>
      <c r="I1831" s="200"/>
      <c r="J1831" s="14"/>
      <c r="K1831" s="14"/>
      <c r="L1831" s="196"/>
      <c r="M1831" s="201"/>
      <c r="N1831" s="202"/>
      <c r="O1831" s="202"/>
      <c r="P1831" s="202"/>
      <c r="Q1831" s="202"/>
      <c r="R1831" s="202"/>
      <c r="S1831" s="202"/>
      <c r="T1831" s="203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T1831" s="197" t="s">
        <v>248</v>
      </c>
      <c r="AU1831" s="197" t="s">
        <v>86</v>
      </c>
      <c r="AV1831" s="14" t="s">
        <v>86</v>
      </c>
      <c r="AW1831" s="14" t="s">
        <v>33</v>
      </c>
      <c r="AX1831" s="14" t="s">
        <v>73</v>
      </c>
      <c r="AY1831" s="197" t="s">
        <v>239</v>
      </c>
    </row>
    <row r="1832" s="14" customFormat="1">
      <c r="A1832" s="14"/>
      <c r="B1832" s="196"/>
      <c r="C1832" s="14"/>
      <c r="D1832" s="189" t="s">
        <v>248</v>
      </c>
      <c r="E1832" s="197" t="s">
        <v>3</v>
      </c>
      <c r="F1832" s="198" t="s">
        <v>2370</v>
      </c>
      <c r="G1832" s="14"/>
      <c r="H1832" s="199">
        <v>-3.6800000000000002</v>
      </c>
      <c r="I1832" s="200"/>
      <c r="J1832" s="14"/>
      <c r="K1832" s="14"/>
      <c r="L1832" s="196"/>
      <c r="M1832" s="201"/>
      <c r="N1832" s="202"/>
      <c r="O1832" s="202"/>
      <c r="P1832" s="202"/>
      <c r="Q1832" s="202"/>
      <c r="R1832" s="202"/>
      <c r="S1832" s="202"/>
      <c r="T1832" s="203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197" t="s">
        <v>248</v>
      </c>
      <c r="AU1832" s="197" t="s">
        <v>86</v>
      </c>
      <c r="AV1832" s="14" t="s">
        <v>86</v>
      </c>
      <c r="AW1832" s="14" t="s">
        <v>33</v>
      </c>
      <c r="AX1832" s="14" t="s">
        <v>73</v>
      </c>
      <c r="AY1832" s="197" t="s">
        <v>239</v>
      </c>
    </row>
    <row r="1833" s="13" customFormat="1">
      <c r="A1833" s="13"/>
      <c r="B1833" s="188"/>
      <c r="C1833" s="13"/>
      <c r="D1833" s="189" t="s">
        <v>248</v>
      </c>
      <c r="E1833" s="190" t="s">
        <v>3</v>
      </c>
      <c r="F1833" s="191" t="s">
        <v>878</v>
      </c>
      <c r="G1833" s="13"/>
      <c r="H1833" s="190" t="s">
        <v>3</v>
      </c>
      <c r="I1833" s="192"/>
      <c r="J1833" s="13"/>
      <c r="K1833" s="13"/>
      <c r="L1833" s="188"/>
      <c r="M1833" s="193"/>
      <c r="N1833" s="194"/>
      <c r="O1833" s="194"/>
      <c r="P1833" s="194"/>
      <c r="Q1833" s="194"/>
      <c r="R1833" s="194"/>
      <c r="S1833" s="194"/>
      <c r="T1833" s="195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190" t="s">
        <v>248</v>
      </c>
      <c r="AU1833" s="190" t="s">
        <v>86</v>
      </c>
      <c r="AV1833" s="13" t="s">
        <v>80</v>
      </c>
      <c r="AW1833" s="13" t="s">
        <v>33</v>
      </c>
      <c r="AX1833" s="13" t="s">
        <v>73</v>
      </c>
      <c r="AY1833" s="190" t="s">
        <v>239</v>
      </c>
    </row>
    <row r="1834" s="14" customFormat="1">
      <c r="A1834" s="14"/>
      <c r="B1834" s="196"/>
      <c r="C1834" s="14"/>
      <c r="D1834" s="189" t="s">
        <v>248</v>
      </c>
      <c r="E1834" s="197" t="s">
        <v>3</v>
      </c>
      <c r="F1834" s="198" t="s">
        <v>879</v>
      </c>
      <c r="G1834" s="14"/>
      <c r="H1834" s="199">
        <v>64.129999999999995</v>
      </c>
      <c r="I1834" s="200"/>
      <c r="J1834" s="14"/>
      <c r="K1834" s="14"/>
      <c r="L1834" s="196"/>
      <c r="M1834" s="201"/>
      <c r="N1834" s="202"/>
      <c r="O1834" s="202"/>
      <c r="P1834" s="202"/>
      <c r="Q1834" s="202"/>
      <c r="R1834" s="202"/>
      <c r="S1834" s="202"/>
      <c r="T1834" s="203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197" t="s">
        <v>248</v>
      </c>
      <c r="AU1834" s="197" t="s">
        <v>86</v>
      </c>
      <c r="AV1834" s="14" t="s">
        <v>86</v>
      </c>
      <c r="AW1834" s="14" t="s">
        <v>33</v>
      </c>
      <c r="AX1834" s="14" t="s">
        <v>73</v>
      </c>
      <c r="AY1834" s="197" t="s">
        <v>239</v>
      </c>
    </row>
    <row r="1835" s="14" customFormat="1">
      <c r="A1835" s="14"/>
      <c r="B1835" s="196"/>
      <c r="C1835" s="14"/>
      <c r="D1835" s="189" t="s">
        <v>248</v>
      </c>
      <c r="E1835" s="197" t="s">
        <v>3</v>
      </c>
      <c r="F1835" s="198" t="s">
        <v>2371</v>
      </c>
      <c r="G1835" s="14"/>
      <c r="H1835" s="199">
        <v>-0.90000000000000002</v>
      </c>
      <c r="I1835" s="200"/>
      <c r="J1835" s="14"/>
      <c r="K1835" s="14"/>
      <c r="L1835" s="196"/>
      <c r="M1835" s="201"/>
      <c r="N1835" s="202"/>
      <c r="O1835" s="202"/>
      <c r="P1835" s="202"/>
      <c r="Q1835" s="202"/>
      <c r="R1835" s="202"/>
      <c r="S1835" s="202"/>
      <c r="T1835" s="203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197" t="s">
        <v>248</v>
      </c>
      <c r="AU1835" s="197" t="s">
        <v>86</v>
      </c>
      <c r="AV1835" s="14" t="s">
        <v>86</v>
      </c>
      <c r="AW1835" s="14" t="s">
        <v>33</v>
      </c>
      <c r="AX1835" s="14" t="s">
        <v>73</v>
      </c>
      <c r="AY1835" s="197" t="s">
        <v>239</v>
      </c>
    </row>
    <row r="1836" s="13" customFormat="1">
      <c r="A1836" s="13"/>
      <c r="B1836" s="188"/>
      <c r="C1836" s="13"/>
      <c r="D1836" s="189" t="s">
        <v>248</v>
      </c>
      <c r="E1836" s="190" t="s">
        <v>3</v>
      </c>
      <c r="F1836" s="191" t="s">
        <v>881</v>
      </c>
      <c r="G1836" s="13"/>
      <c r="H1836" s="190" t="s">
        <v>3</v>
      </c>
      <c r="I1836" s="192"/>
      <c r="J1836" s="13"/>
      <c r="K1836" s="13"/>
      <c r="L1836" s="188"/>
      <c r="M1836" s="193"/>
      <c r="N1836" s="194"/>
      <c r="O1836" s="194"/>
      <c r="P1836" s="194"/>
      <c r="Q1836" s="194"/>
      <c r="R1836" s="194"/>
      <c r="S1836" s="194"/>
      <c r="T1836" s="195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190" t="s">
        <v>248</v>
      </c>
      <c r="AU1836" s="190" t="s">
        <v>86</v>
      </c>
      <c r="AV1836" s="13" t="s">
        <v>80</v>
      </c>
      <c r="AW1836" s="13" t="s">
        <v>33</v>
      </c>
      <c r="AX1836" s="13" t="s">
        <v>73</v>
      </c>
      <c r="AY1836" s="190" t="s">
        <v>239</v>
      </c>
    </row>
    <row r="1837" s="14" customFormat="1">
      <c r="A1837" s="14"/>
      <c r="B1837" s="196"/>
      <c r="C1837" s="14"/>
      <c r="D1837" s="189" t="s">
        <v>248</v>
      </c>
      <c r="E1837" s="197" t="s">
        <v>3</v>
      </c>
      <c r="F1837" s="198" t="s">
        <v>882</v>
      </c>
      <c r="G1837" s="14"/>
      <c r="H1837" s="199">
        <v>36.68</v>
      </c>
      <c r="I1837" s="200"/>
      <c r="J1837" s="14"/>
      <c r="K1837" s="14"/>
      <c r="L1837" s="196"/>
      <c r="M1837" s="201"/>
      <c r="N1837" s="202"/>
      <c r="O1837" s="202"/>
      <c r="P1837" s="202"/>
      <c r="Q1837" s="202"/>
      <c r="R1837" s="202"/>
      <c r="S1837" s="202"/>
      <c r="T1837" s="203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197" t="s">
        <v>248</v>
      </c>
      <c r="AU1837" s="197" t="s">
        <v>86</v>
      </c>
      <c r="AV1837" s="14" t="s">
        <v>86</v>
      </c>
      <c r="AW1837" s="14" t="s">
        <v>33</v>
      </c>
      <c r="AX1837" s="14" t="s">
        <v>73</v>
      </c>
      <c r="AY1837" s="197" t="s">
        <v>239</v>
      </c>
    </row>
    <row r="1838" s="13" customFormat="1">
      <c r="A1838" s="13"/>
      <c r="B1838" s="188"/>
      <c r="C1838" s="13"/>
      <c r="D1838" s="189" t="s">
        <v>248</v>
      </c>
      <c r="E1838" s="190" t="s">
        <v>3</v>
      </c>
      <c r="F1838" s="191" t="s">
        <v>787</v>
      </c>
      <c r="G1838" s="13"/>
      <c r="H1838" s="190" t="s">
        <v>3</v>
      </c>
      <c r="I1838" s="192"/>
      <c r="J1838" s="13"/>
      <c r="K1838" s="13"/>
      <c r="L1838" s="188"/>
      <c r="M1838" s="193"/>
      <c r="N1838" s="194"/>
      <c r="O1838" s="194"/>
      <c r="P1838" s="194"/>
      <c r="Q1838" s="194"/>
      <c r="R1838" s="194"/>
      <c r="S1838" s="194"/>
      <c r="T1838" s="195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190" t="s">
        <v>248</v>
      </c>
      <c r="AU1838" s="190" t="s">
        <v>86</v>
      </c>
      <c r="AV1838" s="13" t="s">
        <v>80</v>
      </c>
      <c r="AW1838" s="13" t="s">
        <v>33</v>
      </c>
      <c r="AX1838" s="13" t="s">
        <v>73</v>
      </c>
      <c r="AY1838" s="190" t="s">
        <v>239</v>
      </c>
    </row>
    <row r="1839" s="14" customFormat="1">
      <c r="A1839" s="14"/>
      <c r="B1839" s="196"/>
      <c r="C1839" s="14"/>
      <c r="D1839" s="189" t="s">
        <v>248</v>
      </c>
      <c r="E1839" s="197" t="s">
        <v>3</v>
      </c>
      <c r="F1839" s="198" t="s">
        <v>885</v>
      </c>
      <c r="G1839" s="14"/>
      <c r="H1839" s="199">
        <v>28.620000000000001</v>
      </c>
      <c r="I1839" s="200"/>
      <c r="J1839" s="14"/>
      <c r="K1839" s="14"/>
      <c r="L1839" s="196"/>
      <c r="M1839" s="201"/>
      <c r="N1839" s="202"/>
      <c r="O1839" s="202"/>
      <c r="P1839" s="202"/>
      <c r="Q1839" s="202"/>
      <c r="R1839" s="202"/>
      <c r="S1839" s="202"/>
      <c r="T1839" s="203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197" t="s">
        <v>248</v>
      </c>
      <c r="AU1839" s="197" t="s">
        <v>86</v>
      </c>
      <c r="AV1839" s="14" t="s">
        <v>86</v>
      </c>
      <c r="AW1839" s="14" t="s">
        <v>33</v>
      </c>
      <c r="AX1839" s="14" t="s">
        <v>73</v>
      </c>
      <c r="AY1839" s="197" t="s">
        <v>239</v>
      </c>
    </row>
    <row r="1840" s="13" customFormat="1">
      <c r="A1840" s="13"/>
      <c r="B1840" s="188"/>
      <c r="C1840" s="13"/>
      <c r="D1840" s="189" t="s">
        <v>248</v>
      </c>
      <c r="E1840" s="190" t="s">
        <v>3</v>
      </c>
      <c r="F1840" s="191" t="s">
        <v>887</v>
      </c>
      <c r="G1840" s="13"/>
      <c r="H1840" s="190" t="s">
        <v>3</v>
      </c>
      <c r="I1840" s="192"/>
      <c r="J1840" s="13"/>
      <c r="K1840" s="13"/>
      <c r="L1840" s="188"/>
      <c r="M1840" s="193"/>
      <c r="N1840" s="194"/>
      <c r="O1840" s="194"/>
      <c r="P1840" s="194"/>
      <c r="Q1840" s="194"/>
      <c r="R1840" s="194"/>
      <c r="S1840" s="194"/>
      <c r="T1840" s="195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190" t="s">
        <v>248</v>
      </c>
      <c r="AU1840" s="190" t="s">
        <v>86</v>
      </c>
      <c r="AV1840" s="13" t="s">
        <v>80</v>
      </c>
      <c r="AW1840" s="13" t="s">
        <v>33</v>
      </c>
      <c r="AX1840" s="13" t="s">
        <v>73</v>
      </c>
      <c r="AY1840" s="190" t="s">
        <v>239</v>
      </c>
    </row>
    <row r="1841" s="14" customFormat="1">
      <c r="A1841" s="14"/>
      <c r="B1841" s="196"/>
      <c r="C1841" s="14"/>
      <c r="D1841" s="189" t="s">
        <v>248</v>
      </c>
      <c r="E1841" s="197" t="s">
        <v>3</v>
      </c>
      <c r="F1841" s="198" t="s">
        <v>888</v>
      </c>
      <c r="G1841" s="14"/>
      <c r="H1841" s="199">
        <v>32.859999999999999</v>
      </c>
      <c r="I1841" s="200"/>
      <c r="J1841" s="14"/>
      <c r="K1841" s="14"/>
      <c r="L1841" s="196"/>
      <c r="M1841" s="201"/>
      <c r="N1841" s="202"/>
      <c r="O1841" s="202"/>
      <c r="P1841" s="202"/>
      <c r="Q1841" s="202"/>
      <c r="R1841" s="202"/>
      <c r="S1841" s="202"/>
      <c r="T1841" s="203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197" t="s">
        <v>248</v>
      </c>
      <c r="AU1841" s="197" t="s">
        <v>86</v>
      </c>
      <c r="AV1841" s="14" t="s">
        <v>86</v>
      </c>
      <c r="AW1841" s="14" t="s">
        <v>33</v>
      </c>
      <c r="AX1841" s="14" t="s">
        <v>73</v>
      </c>
      <c r="AY1841" s="197" t="s">
        <v>239</v>
      </c>
    </row>
    <row r="1842" s="14" customFormat="1">
      <c r="A1842" s="14"/>
      <c r="B1842" s="196"/>
      <c r="C1842" s="14"/>
      <c r="D1842" s="189" t="s">
        <v>248</v>
      </c>
      <c r="E1842" s="197" t="s">
        <v>3</v>
      </c>
      <c r="F1842" s="198" t="s">
        <v>2371</v>
      </c>
      <c r="G1842" s="14"/>
      <c r="H1842" s="199">
        <v>-0.90000000000000002</v>
      </c>
      <c r="I1842" s="200"/>
      <c r="J1842" s="14"/>
      <c r="K1842" s="14"/>
      <c r="L1842" s="196"/>
      <c r="M1842" s="201"/>
      <c r="N1842" s="202"/>
      <c r="O1842" s="202"/>
      <c r="P1842" s="202"/>
      <c r="Q1842" s="202"/>
      <c r="R1842" s="202"/>
      <c r="S1842" s="202"/>
      <c r="T1842" s="203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197" t="s">
        <v>248</v>
      </c>
      <c r="AU1842" s="197" t="s">
        <v>86</v>
      </c>
      <c r="AV1842" s="14" t="s">
        <v>86</v>
      </c>
      <c r="AW1842" s="14" t="s">
        <v>33</v>
      </c>
      <c r="AX1842" s="14" t="s">
        <v>73</v>
      </c>
      <c r="AY1842" s="197" t="s">
        <v>239</v>
      </c>
    </row>
    <row r="1843" s="13" customFormat="1">
      <c r="A1843" s="13"/>
      <c r="B1843" s="188"/>
      <c r="C1843" s="13"/>
      <c r="D1843" s="189" t="s">
        <v>248</v>
      </c>
      <c r="E1843" s="190" t="s">
        <v>3</v>
      </c>
      <c r="F1843" s="191" t="s">
        <v>890</v>
      </c>
      <c r="G1843" s="13"/>
      <c r="H1843" s="190" t="s">
        <v>3</v>
      </c>
      <c r="I1843" s="192"/>
      <c r="J1843" s="13"/>
      <c r="K1843" s="13"/>
      <c r="L1843" s="188"/>
      <c r="M1843" s="193"/>
      <c r="N1843" s="194"/>
      <c r="O1843" s="194"/>
      <c r="P1843" s="194"/>
      <c r="Q1843" s="194"/>
      <c r="R1843" s="194"/>
      <c r="S1843" s="194"/>
      <c r="T1843" s="195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190" t="s">
        <v>248</v>
      </c>
      <c r="AU1843" s="190" t="s">
        <v>86</v>
      </c>
      <c r="AV1843" s="13" t="s">
        <v>80</v>
      </c>
      <c r="AW1843" s="13" t="s">
        <v>33</v>
      </c>
      <c r="AX1843" s="13" t="s">
        <v>73</v>
      </c>
      <c r="AY1843" s="190" t="s">
        <v>239</v>
      </c>
    </row>
    <row r="1844" s="14" customFormat="1">
      <c r="A1844" s="14"/>
      <c r="B1844" s="196"/>
      <c r="C1844" s="14"/>
      <c r="D1844" s="189" t="s">
        <v>248</v>
      </c>
      <c r="E1844" s="197" t="s">
        <v>3</v>
      </c>
      <c r="F1844" s="198" t="s">
        <v>891</v>
      </c>
      <c r="G1844" s="14"/>
      <c r="H1844" s="199">
        <v>55.119999999999997</v>
      </c>
      <c r="I1844" s="200"/>
      <c r="J1844" s="14"/>
      <c r="K1844" s="14"/>
      <c r="L1844" s="196"/>
      <c r="M1844" s="201"/>
      <c r="N1844" s="202"/>
      <c r="O1844" s="202"/>
      <c r="P1844" s="202"/>
      <c r="Q1844" s="202"/>
      <c r="R1844" s="202"/>
      <c r="S1844" s="202"/>
      <c r="T1844" s="203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197" t="s">
        <v>248</v>
      </c>
      <c r="AU1844" s="197" t="s">
        <v>86</v>
      </c>
      <c r="AV1844" s="14" t="s">
        <v>86</v>
      </c>
      <c r="AW1844" s="14" t="s">
        <v>33</v>
      </c>
      <c r="AX1844" s="14" t="s">
        <v>73</v>
      </c>
      <c r="AY1844" s="197" t="s">
        <v>239</v>
      </c>
    </row>
    <row r="1845" s="13" customFormat="1">
      <c r="A1845" s="13"/>
      <c r="B1845" s="188"/>
      <c r="C1845" s="13"/>
      <c r="D1845" s="189" t="s">
        <v>248</v>
      </c>
      <c r="E1845" s="190" t="s">
        <v>3</v>
      </c>
      <c r="F1845" s="191" t="s">
        <v>896</v>
      </c>
      <c r="G1845" s="13"/>
      <c r="H1845" s="190" t="s">
        <v>3</v>
      </c>
      <c r="I1845" s="192"/>
      <c r="J1845" s="13"/>
      <c r="K1845" s="13"/>
      <c r="L1845" s="188"/>
      <c r="M1845" s="193"/>
      <c r="N1845" s="194"/>
      <c r="O1845" s="194"/>
      <c r="P1845" s="194"/>
      <c r="Q1845" s="194"/>
      <c r="R1845" s="194"/>
      <c r="S1845" s="194"/>
      <c r="T1845" s="195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190" t="s">
        <v>248</v>
      </c>
      <c r="AU1845" s="190" t="s">
        <v>86</v>
      </c>
      <c r="AV1845" s="13" t="s">
        <v>80</v>
      </c>
      <c r="AW1845" s="13" t="s">
        <v>33</v>
      </c>
      <c r="AX1845" s="13" t="s">
        <v>73</v>
      </c>
      <c r="AY1845" s="190" t="s">
        <v>239</v>
      </c>
    </row>
    <row r="1846" s="14" customFormat="1">
      <c r="A1846" s="14"/>
      <c r="B1846" s="196"/>
      <c r="C1846" s="14"/>
      <c r="D1846" s="189" t="s">
        <v>248</v>
      </c>
      <c r="E1846" s="197" t="s">
        <v>3</v>
      </c>
      <c r="F1846" s="198" t="s">
        <v>897</v>
      </c>
      <c r="G1846" s="14"/>
      <c r="H1846" s="199">
        <v>35.244999999999997</v>
      </c>
      <c r="I1846" s="200"/>
      <c r="J1846" s="14"/>
      <c r="K1846" s="14"/>
      <c r="L1846" s="196"/>
      <c r="M1846" s="201"/>
      <c r="N1846" s="202"/>
      <c r="O1846" s="202"/>
      <c r="P1846" s="202"/>
      <c r="Q1846" s="202"/>
      <c r="R1846" s="202"/>
      <c r="S1846" s="202"/>
      <c r="T1846" s="203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197" t="s">
        <v>248</v>
      </c>
      <c r="AU1846" s="197" t="s">
        <v>86</v>
      </c>
      <c r="AV1846" s="14" t="s">
        <v>86</v>
      </c>
      <c r="AW1846" s="14" t="s">
        <v>33</v>
      </c>
      <c r="AX1846" s="14" t="s">
        <v>73</v>
      </c>
      <c r="AY1846" s="197" t="s">
        <v>239</v>
      </c>
    </row>
    <row r="1847" s="13" customFormat="1">
      <c r="A1847" s="13"/>
      <c r="B1847" s="188"/>
      <c r="C1847" s="13"/>
      <c r="D1847" s="189" t="s">
        <v>248</v>
      </c>
      <c r="E1847" s="190" t="s">
        <v>3</v>
      </c>
      <c r="F1847" s="191" t="s">
        <v>899</v>
      </c>
      <c r="G1847" s="13"/>
      <c r="H1847" s="190" t="s">
        <v>3</v>
      </c>
      <c r="I1847" s="192"/>
      <c r="J1847" s="13"/>
      <c r="K1847" s="13"/>
      <c r="L1847" s="188"/>
      <c r="M1847" s="193"/>
      <c r="N1847" s="194"/>
      <c r="O1847" s="194"/>
      <c r="P1847" s="194"/>
      <c r="Q1847" s="194"/>
      <c r="R1847" s="194"/>
      <c r="S1847" s="194"/>
      <c r="T1847" s="195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190" t="s">
        <v>248</v>
      </c>
      <c r="AU1847" s="190" t="s">
        <v>86</v>
      </c>
      <c r="AV1847" s="13" t="s">
        <v>80</v>
      </c>
      <c r="AW1847" s="13" t="s">
        <v>33</v>
      </c>
      <c r="AX1847" s="13" t="s">
        <v>73</v>
      </c>
      <c r="AY1847" s="190" t="s">
        <v>239</v>
      </c>
    </row>
    <row r="1848" s="14" customFormat="1">
      <c r="A1848" s="14"/>
      <c r="B1848" s="196"/>
      <c r="C1848" s="14"/>
      <c r="D1848" s="189" t="s">
        <v>248</v>
      </c>
      <c r="E1848" s="197" t="s">
        <v>3</v>
      </c>
      <c r="F1848" s="198" t="s">
        <v>900</v>
      </c>
      <c r="G1848" s="14"/>
      <c r="H1848" s="199">
        <v>54.643000000000001</v>
      </c>
      <c r="I1848" s="200"/>
      <c r="J1848" s="14"/>
      <c r="K1848" s="14"/>
      <c r="L1848" s="196"/>
      <c r="M1848" s="201"/>
      <c r="N1848" s="202"/>
      <c r="O1848" s="202"/>
      <c r="P1848" s="202"/>
      <c r="Q1848" s="202"/>
      <c r="R1848" s="202"/>
      <c r="S1848" s="202"/>
      <c r="T1848" s="203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197" t="s">
        <v>248</v>
      </c>
      <c r="AU1848" s="197" t="s">
        <v>86</v>
      </c>
      <c r="AV1848" s="14" t="s">
        <v>86</v>
      </c>
      <c r="AW1848" s="14" t="s">
        <v>33</v>
      </c>
      <c r="AX1848" s="14" t="s">
        <v>73</v>
      </c>
      <c r="AY1848" s="197" t="s">
        <v>239</v>
      </c>
    </row>
    <row r="1849" s="14" customFormat="1">
      <c r="A1849" s="14"/>
      <c r="B1849" s="196"/>
      <c r="C1849" s="14"/>
      <c r="D1849" s="189" t="s">
        <v>248</v>
      </c>
      <c r="E1849" s="197" t="s">
        <v>3</v>
      </c>
      <c r="F1849" s="198" t="s">
        <v>2371</v>
      </c>
      <c r="G1849" s="14"/>
      <c r="H1849" s="199">
        <v>-0.90000000000000002</v>
      </c>
      <c r="I1849" s="200"/>
      <c r="J1849" s="14"/>
      <c r="K1849" s="14"/>
      <c r="L1849" s="196"/>
      <c r="M1849" s="201"/>
      <c r="N1849" s="202"/>
      <c r="O1849" s="202"/>
      <c r="P1849" s="202"/>
      <c r="Q1849" s="202"/>
      <c r="R1849" s="202"/>
      <c r="S1849" s="202"/>
      <c r="T1849" s="203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197" t="s">
        <v>248</v>
      </c>
      <c r="AU1849" s="197" t="s">
        <v>86</v>
      </c>
      <c r="AV1849" s="14" t="s">
        <v>86</v>
      </c>
      <c r="AW1849" s="14" t="s">
        <v>33</v>
      </c>
      <c r="AX1849" s="14" t="s">
        <v>73</v>
      </c>
      <c r="AY1849" s="197" t="s">
        <v>239</v>
      </c>
    </row>
    <row r="1850" s="13" customFormat="1">
      <c r="A1850" s="13"/>
      <c r="B1850" s="188"/>
      <c r="C1850" s="13"/>
      <c r="D1850" s="189" t="s">
        <v>248</v>
      </c>
      <c r="E1850" s="190" t="s">
        <v>3</v>
      </c>
      <c r="F1850" s="191" t="s">
        <v>902</v>
      </c>
      <c r="G1850" s="13"/>
      <c r="H1850" s="190" t="s">
        <v>3</v>
      </c>
      <c r="I1850" s="192"/>
      <c r="J1850" s="13"/>
      <c r="K1850" s="13"/>
      <c r="L1850" s="188"/>
      <c r="M1850" s="193"/>
      <c r="N1850" s="194"/>
      <c r="O1850" s="194"/>
      <c r="P1850" s="194"/>
      <c r="Q1850" s="194"/>
      <c r="R1850" s="194"/>
      <c r="S1850" s="194"/>
      <c r="T1850" s="195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190" t="s">
        <v>248</v>
      </c>
      <c r="AU1850" s="190" t="s">
        <v>86</v>
      </c>
      <c r="AV1850" s="13" t="s">
        <v>80</v>
      </c>
      <c r="AW1850" s="13" t="s">
        <v>33</v>
      </c>
      <c r="AX1850" s="13" t="s">
        <v>73</v>
      </c>
      <c r="AY1850" s="190" t="s">
        <v>239</v>
      </c>
    </row>
    <row r="1851" s="14" customFormat="1">
      <c r="A1851" s="14"/>
      <c r="B1851" s="196"/>
      <c r="C1851" s="14"/>
      <c r="D1851" s="189" t="s">
        <v>248</v>
      </c>
      <c r="E1851" s="197" t="s">
        <v>3</v>
      </c>
      <c r="F1851" s="198" t="s">
        <v>2372</v>
      </c>
      <c r="G1851" s="14"/>
      <c r="H1851" s="199">
        <v>75.366</v>
      </c>
      <c r="I1851" s="200"/>
      <c r="J1851" s="14"/>
      <c r="K1851" s="14"/>
      <c r="L1851" s="196"/>
      <c r="M1851" s="201"/>
      <c r="N1851" s="202"/>
      <c r="O1851" s="202"/>
      <c r="P1851" s="202"/>
      <c r="Q1851" s="202"/>
      <c r="R1851" s="202"/>
      <c r="S1851" s="202"/>
      <c r="T1851" s="203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197" t="s">
        <v>248</v>
      </c>
      <c r="AU1851" s="197" t="s">
        <v>86</v>
      </c>
      <c r="AV1851" s="14" t="s">
        <v>86</v>
      </c>
      <c r="AW1851" s="14" t="s">
        <v>33</v>
      </c>
      <c r="AX1851" s="14" t="s">
        <v>73</v>
      </c>
      <c r="AY1851" s="197" t="s">
        <v>239</v>
      </c>
    </row>
    <row r="1852" s="13" customFormat="1">
      <c r="A1852" s="13"/>
      <c r="B1852" s="188"/>
      <c r="C1852" s="13"/>
      <c r="D1852" s="189" t="s">
        <v>248</v>
      </c>
      <c r="E1852" s="190" t="s">
        <v>3</v>
      </c>
      <c r="F1852" s="191" t="s">
        <v>906</v>
      </c>
      <c r="G1852" s="13"/>
      <c r="H1852" s="190" t="s">
        <v>3</v>
      </c>
      <c r="I1852" s="192"/>
      <c r="J1852" s="13"/>
      <c r="K1852" s="13"/>
      <c r="L1852" s="188"/>
      <c r="M1852" s="193"/>
      <c r="N1852" s="194"/>
      <c r="O1852" s="194"/>
      <c r="P1852" s="194"/>
      <c r="Q1852" s="194"/>
      <c r="R1852" s="194"/>
      <c r="S1852" s="194"/>
      <c r="T1852" s="195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190" t="s">
        <v>248</v>
      </c>
      <c r="AU1852" s="190" t="s">
        <v>86</v>
      </c>
      <c r="AV1852" s="13" t="s">
        <v>80</v>
      </c>
      <c r="AW1852" s="13" t="s">
        <v>33</v>
      </c>
      <c r="AX1852" s="13" t="s">
        <v>73</v>
      </c>
      <c r="AY1852" s="190" t="s">
        <v>239</v>
      </c>
    </row>
    <row r="1853" s="14" customFormat="1">
      <c r="A1853" s="14"/>
      <c r="B1853" s="196"/>
      <c r="C1853" s="14"/>
      <c r="D1853" s="189" t="s">
        <v>248</v>
      </c>
      <c r="E1853" s="197" t="s">
        <v>3</v>
      </c>
      <c r="F1853" s="198" t="s">
        <v>2373</v>
      </c>
      <c r="G1853" s="14"/>
      <c r="H1853" s="199">
        <v>150.30799999999999</v>
      </c>
      <c r="I1853" s="200"/>
      <c r="J1853" s="14"/>
      <c r="K1853" s="14"/>
      <c r="L1853" s="196"/>
      <c r="M1853" s="201"/>
      <c r="N1853" s="202"/>
      <c r="O1853" s="202"/>
      <c r="P1853" s="202"/>
      <c r="Q1853" s="202"/>
      <c r="R1853" s="202"/>
      <c r="S1853" s="202"/>
      <c r="T1853" s="203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197" t="s">
        <v>248</v>
      </c>
      <c r="AU1853" s="197" t="s">
        <v>86</v>
      </c>
      <c r="AV1853" s="14" t="s">
        <v>86</v>
      </c>
      <c r="AW1853" s="14" t="s">
        <v>33</v>
      </c>
      <c r="AX1853" s="14" t="s">
        <v>73</v>
      </c>
      <c r="AY1853" s="197" t="s">
        <v>239</v>
      </c>
    </row>
    <row r="1854" s="14" customFormat="1">
      <c r="A1854" s="14"/>
      <c r="B1854" s="196"/>
      <c r="C1854" s="14"/>
      <c r="D1854" s="189" t="s">
        <v>248</v>
      </c>
      <c r="E1854" s="197" t="s">
        <v>3</v>
      </c>
      <c r="F1854" s="198" t="s">
        <v>2374</v>
      </c>
      <c r="G1854" s="14"/>
      <c r="H1854" s="199">
        <v>-3.6000000000000001</v>
      </c>
      <c r="I1854" s="200"/>
      <c r="J1854" s="14"/>
      <c r="K1854" s="14"/>
      <c r="L1854" s="196"/>
      <c r="M1854" s="201"/>
      <c r="N1854" s="202"/>
      <c r="O1854" s="202"/>
      <c r="P1854" s="202"/>
      <c r="Q1854" s="202"/>
      <c r="R1854" s="202"/>
      <c r="S1854" s="202"/>
      <c r="T1854" s="203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197" t="s">
        <v>248</v>
      </c>
      <c r="AU1854" s="197" t="s">
        <v>86</v>
      </c>
      <c r="AV1854" s="14" t="s">
        <v>86</v>
      </c>
      <c r="AW1854" s="14" t="s">
        <v>33</v>
      </c>
      <c r="AX1854" s="14" t="s">
        <v>73</v>
      </c>
      <c r="AY1854" s="197" t="s">
        <v>239</v>
      </c>
    </row>
    <row r="1855" s="13" customFormat="1">
      <c r="A1855" s="13"/>
      <c r="B1855" s="188"/>
      <c r="C1855" s="13"/>
      <c r="D1855" s="189" t="s">
        <v>248</v>
      </c>
      <c r="E1855" s="190" t="s">
        <v>3</v>
      </c>
      <c r="F1855" s="191" t="s">
        <v>910</v>
      </c>
      <c r="G1855" s="13"/>
      <c r="H1855" s="190" t="s">
        <v>3</v>
      </c>
      <c r="I1855" s="192"/>
      <c r="J1855" s="13"/>
      <c r="K1855" s="13"/>
      <c r="L1855" s="188"/>
      <c r="M1855" s="193"/>
      <c r="N1855" s="194"/>
      <c r="O1855" s="194"/>
      <c r="P1855" s="194"/>
      <c r="Q1855" s="194"/>
      <c r="R1855" s="194"/>
      <c r="S1855" s="194"/>
      <c r="T1855" s="195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190" t="s">
        <v>248</v>
      </c>
      <c r="AU1855" s="190" t="s">
        <v>86</v>
      </c>
      <c r="AV1855" s="13" t="s">
        <v>80</v>
      </c>
      <c r="AW1855" s="13" t="s">
        <v>33</v>
      </c>
      <c r="AX1855" s="13" t="s">
        <v>73</v>
      </c>
      <c r="AY1855" s="190" t="s">
        <v>239</v>
      </c>
    </row>
    <row r="1856" s="14" customFormat="1">
      <c r="A1856" s="14"/>
      <c r="B1856" s="196"/>
      <c r="C1856" s="14"/>
      <c r="D1856" s="189" t="s">
        <v>248</v>
      </c>
      <c r="E1856" s="197" t="s">
        <v>3</v>
      </c>
      <c r="F1856" s="198" t="s">
        <v>911</v>
      </c>
      <c r="G1856" s="14"/>
      <c r="H1856" s="199">
        <v>241.887</v>
      </c>
      <c r="I1856" s="200"/>
      <c r="J1856" s="14"/>
      <c r="K1856" s="14"/>
      <c r="L1856" s="196"/>
      <c r="M1856" s="201"/>
      <c r="N1856" s="202"/>
      <c r="O1856" s="202"/>
      <c r="P1856" s="202"/>
      <c r="Q1856" s="202"/>
      <c r="R1856" s="202"/>
      <c r="S1856" s="202"/>
      <c r="T1856" s="203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197" t="s">
        <v>248</v>
      </c>
      <c r="AU1856" s="197" t="s">
        <v>86</v>
      </c>
      <c r="AV1856" s="14" t="s">
        <v>86</v>
      </c>
      <c r="AW1856" s="14" t="s">
        <v>33</v>
      </c>
      <c r="AX1856" s="14" t="s">
        <v>73</v>
      </c>
      <c r="AY1856" s="197" t="s">
        <v>239</v>
      </c>
    </row>
    <row r="1857" s="13" customFormat="1">
      <c r="A1857" s="13"/>
      <c r="B1857" s="188"/>
      <c r="C1857" s="13"/>
      <c r="D1857" s="189" t="s">
        <v>248</v>
      </c>
      <c r="E1857" s="190" t="s">
        <v>3</v>
      </c>
      <c r="F1857" s="191" t="s">
        <v>914</v>
      </c>
      <c r="G1857" s="13"/>
      <c r="H1857" s="190" t="s">
        <v>3</v>
      </c>
      <c r="I1857" s="192"/>
      <c r="J1857" s="13"/>
      <c r="K1857" s="13"/>
      <c r="L1857" s="188"/>
      <c r="M1857" s="193"/>
      <c r="N1857" s="194"/>
      <c r="O1857" s="194"/>
      <c r="P1857" s="194"/>
      <c r="Q1857" s="194"/>
      <c r="R1857" s="194"/>
      <c r="S1857" s="194"/>
      <c r="T1857" s="195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190" t="s">
        <v>248</v>
      </c>
      <c r="AU1857" s="190" t="s">
        <v>86</v>
      </c>
      <c r="AV1857" s="13" t="s">
        <v>80</v>
      </c>
      <c r="AW1857" s="13" t="s">
        <v>33</v>
      </c>
      <c r="AX1857" s="13" t="s">
        <v>73</v>
      </c>
      <c r="AY1857" s="190" t="s">
        <v>239</v>
      </c>
    </row>
    <row r="1858" s="14" customFormat="1">
      <c r="A1858" s="14"/>
      <c r="B1858" s="196"/>
      <c r="C1858" s="14"/>
      <c r="D1858" s="189" t="s">
        <v>248</v>
      </c>
      <c r="E1858" s="197" t="s">
        <v>3</v>
      </c>
      <c r="F1858" s="198" t="s">
        <v>915</v>
      </c>
      <c r="G1858" s="14"/>
      <c r="H1858" s="199">
        <v>397.10300000000001</v>
      </c>
      <c r="I1858" s="200"/>
      <c r="J1858" s="14"/>
      <c r="K1858" s="14"/>
      <c r="L1858" s="196"/>
      <c r="M1858" s="201"/>
      <c r="N1858" s="202"/>
      <c r="O1858" s="202"/>
      <c r="P1858" s="202"/>
      <c r="Q1858" s="202"/>
      <c r="R1858" s="202"/>
      <c r="S1858" s="202"/>
      <c r="T1858" s="203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197" t="s">
        <v>248</v>
      </c>
      <c r="AU1858" s="197" t="s">
        <v>86</v>
      </c>
      <c r="AV1858" s="14" t="s">
        <v>86</v>
      </c>
      <c r="AW1858" s="14" t="s">
        <v>33</v>
      </c>
      <c r="AX1858" s="14" t="s">
        <v>73</v>
      </c>
      <c r="AY1858" s="197" t="s">
        <v>239</v>
      </c>
    </row>
    <row r="1859" s="14" customFormat="1">
      <c r="A1859" s="14"/>
      <c r="B1859" s="196"/>
      <c r="C1859" s="14"/>
      <c r="D1859" s="189" t="s">
        <v>248</v>
      </c>
      <c r="E1859" s="197" t="s">
        <v>3</v>
      </c>
      <c r="F1859" s="198" t="s">
        <v>2375</v>
      </c>
      <c r="G1859" s="14"/>
      <c r="H1859" s="199">
        <v>-8.0999999999999996</v>
      </c>
      <c r="I1859" s="200"/>
      <c r="J1859" s="14"/>
      <c r="K1859" s="14"/>
      <c r="L1859" s="196"/>
      <c r="M1859" s="201"/>
      <c r="N1859" s="202"/>
      <c r="O1859" s="202"/>
      <c r="P1859" s="202"/>
      <c r="Q1859" s="202"/>
      <c r="R1859" s="202"/>
      <c r="S1859" s="202"/>
      <c r="T1859" s="203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197" t="s">
        <v>248</v>
      </c>
      <c r="AU1859" s="197" t="s">
        <v>86</v>
      </c>
      <c r="AV1859" s="14" t="s">
        <v>86</v>
      </c>
      <c r="AW1859" s="14" t="s">
        <v>33</v>
      </c>
      <c r="AX1859" s="14" t="s">
        <v>73</v>
      </c>
      <c r="AY1859" s="197" t="s">
        <v>239</v>
      </c>
    </row>
    <row r="1860" s="13" customFormat="1">
      <c r="A1860" s="13"/>
      <c r="B1860" s="188"/>
      <c r="C1860" s="13"/>
      <c r="D1860" s="189" t="s">
        <v>248</v>
      </c>
      <c r="E1860" s="190" t="s">
        <v>3</v>
      </c>
      <c r="F1860" s="191" t="s">
        <v>918</v>
      </c>
      <c r="G1860" s="13"/>
      <c r="H1860" s="190" t="s">
        <v>3</v>
      </c>
      <c r="I1860" s="192"/>
      <c r="J1860" s="13"/>
      <c r="K1860" s="13"/>
      <c r="L1860" s="188"/>
      <c r="M1860" s="193"/>
      <c r="N1860" s="194"/>
      <c r="O1860" s="194"/>
      <c r="P1860" s="194"/>
      <c r="Q1860" s="194"/>
      <c r="R1860" s="194"/>
      <c r="S1860" s="194"/>
      <c r="T1860" s="195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190" t="s">
        <v>248</v>
      </c>
      <c r="AU1860" s="190" t="s">
        <v>86</v>
      </c>
      <c r="AV1860" s="13" t="s">
        <v>80</v>
      </c>
      <c r="AW1860" s="13" t="s">
        <v>33</v>
      </c>
      <c r="AX1860" s="13" t="s">
        <v>73</v>
      </c>
      <c r="AY1860" s="190" t="s">
        <v>239</v>
      </c>
    </row>
    <row r="1861" s="14" customFormat="1">
      <c r="A1861" s="14"/>
      <c r="B1861" s="196"/>
      <c r="C1861" s="14"/>
      <c r="D1861" s="189" t="s">
        <v>248</v>
      </c>
      <c r="E1861" s="197" t="s">
        <v>3</v>
      </c>
      <c r="F1861" s="198" t="s">
        <v>919</v>
      </c>
      <c r="G1861" s="14"/>
      <c r="H1861" s="199">
        <v>495.84199999999998</v>
      </c>
      <c r="I1861" s="200"/>
      <c r="J1861" s="14"/>
      <c r="K1861" s="14"/>
      <c r="L1861" s="196"/>
      <c r="M1861" s="201"/>
      <c r="N1861" s="202"/>
      <c r="O1861" s="202"/>
      <c r="P1861" s="202"/>
      <c r="Q1861" s="202"/>
      <c r="R1861" s="202"/>
      <c r="S1861" s="202"/>
      <c r="T1861" s="203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197" t="s">
        <v>248</v>
      </c>
      <c r="AU1861" s="197" t="s">
        <v>86</v>
      </c>
      <c r="AV1861" s="14" t="s">
        <v>86</v>
      </c>
      <c r="AW1861" s="14" t="s">
        <v>33</v>
      </c>
      <c r="AX1861" s="14" t="s">
        <v>73</v>
      </c>
      <c r="AY1861" s="197" t="s">
        <v>239</v>
      </c>
    </row>
    <row r="1862" s="14" customFormat="1">
      <c r="A1862" s="14"/>
      <c r="B1862" s="196"/>
      <c r="C1862" s="14"/>
      <c r="D1862" s="189" t="s">
        <v>248</v>
      </c>
      <c r="E1862" s="197" t="s">
        <v>3</v>
      </c>
      <c r="F1862" s="198" t="s">
        <v>2375</v>
      </c>
      <c r="G1862" s="14"/>
      <c r="H1862" s="199">
        <v>-8.0999999999999996</v>
      </c>
      <c r="I1862" s="200"/>
      <c r="J1862" s="14"/>
      <c r="K1862" s="14"/>
      <c r="L1862" s="196"/>
      <c r="M1862" s="201"/>
      <c r="N1862" s="202"/>
      <c r="O1862" s="202"/>
      <c r="P1862" s="202"/>
      <c r="Q1862" s="202"/>
      <c r="R1862" s="202"/>
      <c r="S1862" s="202"/>
      <c r="T1862" s="203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197" t="s">
        <v>248</v>
      </c>
      <c r="AU1862" s="197" t="s">
        <v>86</v>
      </c>
      <c r="AV1862" s="14" t="s">
        <v>86</v>
      </c>
      <c r="AW1862" s="14" t="s">
        <v>33</v>
      </c>
      <c r="AX1862" s="14" t="s">
        <v>73</v>
      </c>
      <c r="AY1862" s="197" t="s">
        <v>239</v>
      </c>
    </row>
    <row r="1863" s="13" customFormat="1">
      <c r="A1863" s="13"/>
      <c r="B1863" s="188"/>
      <c r="C1863" s="13"/>
      <c r="D1863" s="189" t="s">
        <v>248</v>
      </c>
      <c r="E1863" s="190" t="s">
        <v>3</v>
      </c>
      <c r="F1863" s="191" t="s">
        <v>696</v>
      </c>
      <c r="G1863" s="13"/>
      <c r="H1863" s="190" t="s">
        <v>3</v>
      </c>
      <c r="I1863" s="192"/>
      <c r="J1863" s="13"/>
      <c r="K1863" s="13"/>
      <c r="L1863" s="188"/>
      <c r="M1863" s="193"/>
      <c r="N1863" s="194"/>
      <c r="O1863" s="194"/>
      <c r="P1863" s="194"/>
      <c r="Q1863" s="194"/>
      <c r="R1863" s="194"/>
      <c r="S1863" s="194"/>
      <c r="T1863" s="195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190" t="s">
        <v>248</v>
      </c>
      <c r="AU1863" s="190" t="s">
        <v>86</v>
      </c>
      <c r="AV1863" s="13" t="s">
        <v>80</v>
      </c>
      <c r="AW1863" s="13" t="s">
        <v>33</v>
      </c>
      <c r="AX1863" s="13" t="s">
        <v>73</v>
      </c>
      <c r="AY1863" s="190" t="s">
        <v>239</v>
      </c>
    </row>
    <row r="1864" s="13" customFormat="1">
      <c r="A1864" s="13"/>
      <c r="B1864" s="188"/>
      <c r="C1864" s="13"/>
      <c r="D1864" s="189" t="s">
        <v>248</v>
      </c>
      <c r="E1864" s="190" t="s">
        <v>3</v>
      </c>
      <c r="F1864" s="191" t="s">
        <v>902</v>
      </c>
      <c r="G1864" s="13"/>
      <c r="H1864" s="190" t="s">
        <v>3</v>
      </c>
      <c r="I1864" s="192"/>
      <c r="J1864" s="13"/>
      <c r="K1864" s="13"/>
      <c r="L1864" s="188"/>
      <c r="M1864" s="193"/>
      <c r="N1864" s="194"/>
      <c r="O1864" s="194"/>
      <c r="P1864" s="194"/>
      <c r="Q1864" s="194"/>
      <c r="R1864" s="194"/>
      <c r="S1864" s="194"/>
      <c r="T1864" s="195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190" t="s">
        <v>248</v>
      </c>
      <c r="AU1864" s="190" t="s">
        <v>86</v>
      </c>
      <c r="AV1864" s="13" t="s">
        <v>80</v>
      </c>
      <c r="AW1864" s="13" t="s">
        <v>33</v>
      </c>
      <c r="AX1864" s="13" t="s">
        <v>73</v>
      </c>
      <c r="AY1864" s="190" t="s">
        <v>239</v>
      </c>
    </row>
    <row r="1865" s="14" customFormat="1">
      <c r="A1865" s="14"/>
      <c r="B1865" s="196"/>
      <c r="C1865" s="14"/>
      <c r="D1865" s="189" t="s">
        <v>248</v>
      </c>
      <c r="E1865" s="197" t="s">
        <v>3</v>
      </c>
      <c r="F1865" s="198" t="s">
        <v>2376</v>
      </c>
      <c r="G1865" s="14"/>
      <c r="H1865" s="199">
        <v>301.464</v>
      </c>
      <c r="I1865" s="200"/>
      <c r="J1865" s="14"/>
      <c r="K1865" s="14"/>
      <c r="L1865" s="196"/>
      <c r="M1865" s="201"/>
      <c r="N1865" s="202"/>
      <c r="O1865" s="202"/>
      <c r="P1865" s="202"/>
      <c r="Q1865" s="202"/>
      <c r="R1865" s="202"/>
      <c r="S1865" s="202"/>
      <c r="T1865" s="203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197" t="s">
        <v>248</v>
      </c>
      <c r="AU1865" s="197" t="s">
        <v>86</v>
      </c>
      <c r="AV1865" s="14" t="s">
        <v>86</v>
      </c>
      <c r="AW1865" s="14" t="s">
        <v>33</v>
      </c>
      <c r="AX1865" s="14" t="s">
        <v>73</v>
      </c>
      <c r="AY1865" s="197" t="s">
        <v>239</v>
      </c>
    </row>
    <row r="1866" s="13" customFormat="1">
      <c r="A1866" s="13"/>
      <c r="B1866" s="188"/>
      <c r="C1866" s="13"/>
      <c r="D1866" s="189" t="s">
        <v>248</v>
      </c>
      <c r="E1866" s="190" t="s">
        <v>3</v>
      </c>
      <c r="F1866" s="191" t="s">
        <v>906</v>
      </c>
      <c r="G1866" s="13"/>
      <c r="H1866" s="190" t="s">
        <v>3</v>
      </c>
      <c r="I1866" s="192"/>
      <c r="J1866" s="13"/>
      <c r="K1866" s="13"/>
      <c r="L1866" s="188"/>
      <c r="M1866" s="193"/>
      <c r="N1866" s="194"/>
      <c r="O1866" s="194"/>
      <c r="P1866" s="194"/>
      <c r="Q1866" s="194"/>
      <c r="R1866" s="194"/>
      <c r="S1866" s="194"/>
      <c r="T1866" s="195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190" t="s">
        <v>248</v>
      </c>
      <c r="AU1866" s="190" t="s">
        <v>86</v>
      </c>
      <c r="AV1866" s="13" t="s">
        <v>80</v>
      </c>
      <c r="AW1866" s="13" t="s">
        <v>33</v>
      </c>
      <c r="AX1866" s="13" t="s">
        <v>73</v>
      </c>
      <c r="AY1866" s="190" t="s">
        <v>239</v>
      </c>
    </row>
    <row r="1867" s="14" customFormat="1">
      <c r="A1867" s="14"/>
      <c r="B1867" s="196"/>
      <c r="C1867" s="14"/>
      <c r="D1867" s="189" t="s">
        <v>248</v>
      </c>
      <c r="E1867" s="197" t="s">
        <v>3</v>
      </c>
      <c r="F1867" s="198" t="s">
        <v>2377</v>
      </c>
      <c r="G1867" s="14"/>
      <c r="H1867" s="199">
        <v>601.23199999999997</v>
      </c>
      <c r="I1867" s="200"/>
      <c r="J1867" s="14"/>
      <c r="K1867" s="14"/>
      <c r="L1867" s="196"/>
      <c r="M1867" s="201"/>
      <c r="N1867" s="202"/>
      <c r="O1867" s="202"/>
      <c r="P1867" s="202"/>
      <c r="Q1867" s="202"/>
      <c r="R1867" s="202"/>
      <c r="S1867" s="202"/>
      <c r="T1867" s="203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197" t="s">
        <v>248</v>
      </c>
      <c r="AU1867" s="197" t="s">
        <v>86</v>
      </c>
      <c r="AV1867" s="14" t="s">
        <v>86</v>
      </c>
      <c r="AW1867" s="14" t="s">
        <v>33</v>
      </c>
      <c r="AX1867" s="14" t="s">
        <v>73</v>
      </c>
      <c r="AY1867" s="197" t="s">
        <v>239</v>
      </c>
    </row>
    <row r="1868" s="14" customFormat="1">
      <c r="A1868" s="14"/>
      <c r="B1868" s="196"/>
      <c r="C1868" s="14"/>
      <c r="D1868" s="189" t="s">
        <v>248</v>
      </c>
      <c r="E1868" s="197" t="s">
        <v>3</v>
      </c>
      <c r="F1868" s="198" t="s">
        <v>2378</v>
      </c>
      <c r="G1868" s="14"/>
      <c r="H1868" s="199">
        <v>-14.4</v>
      </c>
      <c r="I1868" s="200"/>
      <c r="J1868" s="14"/>
      <c r="K1868" s="14"/>
      <c r="L1868" s="196"/>
      <c r="M1868" s="201"/>
      <c r="N1868" s="202"/>
      <c r="O1868" s="202"/>
      <c r="P1868" s="202"/>
      <c r="Q1868" s="202"/>
      <c r="R1868" s="202"/>
      <c r="S1868" s="202"/>
      <c r="T1868" s="203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197" t="s">
        <v>248</v>
      </c>
      <c r="AU1868" s="197" t="s">
        <v>86</v>
      </c>
      <c r="AV1868" s="14" t="s">
        <v>86</v>
      </c>
      <c r="AW1868" s="14" t="s">
        <v>33</v>
      </c>
      <c r="AX1868" s="14" t="s">
        <v>73</v>
      </c>
      <c r="AY1868" s="197" t="s">
        <v>239</v>
      </c>
    </row>
    <row r="1869" s="13" customFormat="1">
      <c r="A1869" s="13"/>
      <c r="B1869" s="188"/>
      <c r="C1869" s="13"/>
      <c r="D1869" s="189" t="s">
        <v>248</v>
      </c>
      <c r="E1869" s="190" t="s">
        <v>3</v>
      </c>
      <c r="F1869" s="191" t="s">
        <v>910</v>
      </c>
      <c r="G1869" s="13"/>
      <c r="H1869" s="190" t="s">
        <v>3</v>
      </c>
      <c r="I1869" s="192"/>
      <c r="J1869" s="13"/>
      <c r="K1869" s="13"/>
      <c r="L1869" s="188"/>
      <c r="M1869" s="193"/>
      <c r="N1869" s="194"/>
      <c r="O1869" s="194"/>
      <c r="P1869" s="194"/>
      <c r="Q1869" s="194"/>
      <c r="R1869" s="194"/>
      <c r="S1869" s="194"/>
      <c r="T1869" s="195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190" t="s">
        <v>248</v>
      </c>
      <c r="AU1869" s="190" t="s">
        <v>86</v>
      </c>
      <c r="AV1869" s="13" t="s">
        <v>80</v>
      </c>
      <c r="AW1869" s="13" t="s">
        <v>33</v>
      </c>
      <c r="AX1869" s="13" t="s">
        <v>73</v>
      </c>
      <c r="AY1869" s="190" t="s">
        <v>239</v>
      </c>
    </row>
    <row r="1870" s="14" customFormat="1">
      <c r="A1870" s="14"/>
      <c r="B1870" s="196"/>
      <c r="C1870" s="14"/>
      <c r="D1870" s="189" t="s">
        <v>248</v>
      </c>
      <c r="E1870" s="197" t="s">
        <v>3</v>
      </c>
      <c r="F1870" s="198" t="s">
        <v>926</v>
      </c>
      <c r="G1870" s="14"/>
      <c r="H1870" s="199">
        <v>80.629000000000005</v>
      </c>
      <c r="I1870" s="200"/>
      <c r="J1870" s="14"/>
      <c r="K1870" s="14"/>
      <c r="L1870" s="196"/>
      <c r="M1870" s="201"/>
      <c r="N1870" s="202"/>
      <c r="O1870" s="202"/>
      <c r="P1870" s="202"/>
      <c r="Q1870" s="202"/>
      <c r="R1870" s="202"/>
      <c r="S1870" s="202"/>
      <c r="T1870" s="203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197" t="s">
        <v>248</v>
      </c>
      <c r="AU1870" s="197" t="s">
        <v>86</v>
      </c>
      <c r="AV1870" s="14" t="s">
        <v>86</v>
      </c>
      <c r="AW1870" s="14" t="s">
        <v>33</v>
      </c>
      <c r="AX1870" s="14" t="s">
        <v>73</v>
      </c>
      <c r="AY1870" s="197" t="s">
        <v>239</v>
      </c>
    </row>
    <row r="1871" s="13" customFormat="1">
      <c r="A1871" s="13"/>
      <c r="B1871" s="188"/>
      <c r="C1871" s="13"/>
      <c r="D1871" s="189" t="s">
        <v>248</v>
      </c>
      <c r="E1871" s="190" t="s">
        <v>3</v>
      </c>
      <c r="F1871" s="191" t="s">
        <v>914</v>
      </c>
      <c r="G1871" s="13"/>
      <c r="H1871" s="190" t="s">
        <v>3</v>
      </c>
      <c r="I1871" s="192"/>
      <c r="J1871" s="13"/>
      <c r="K1871" s="13"/>
      <c r="L1871" s="188"/>
      <c r="M1871" s="193"/>
      <c r="N1871" s="194"/>
      <c r="O1871" s="194"/>
      <c r="P1871" s="194"/>
      <c r="Q1871" s="194"/>
      <c r="R1871" s="194"/>
      <c r="S1871" s="194"/>
      <c r="T1871" s="195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190" t="s">
        <v>248</v>
      </c>
      <c r="AU1871" s="190" t="s">
        <v>86</v>
      </c>
      <c r="AV1871" s="13" t="s">
        <v>80</v>
      </c>
      <c r="AW1871" s="13" t="s">
        <v>33</v>
      </c>
      <c r="AX1871" s="13" t="s">
        <v>73</v>
      </c>
      <c r="AY1871" s="190" t="s">
        <v>239</v>
      </c>
    </row>
    <row r="1872" s="14" customFormat="1">
      <c r="A1872" s="14"/>
      <c r="B1872" s="196"/>
      <c r="C1872" s="14"/>
      <c r="D1872" s="189" t="s">
        <v>248</v>
      </c>
      <c r="E1872" s="197" t="s">
        <v>3</v>
      </c>
      <c r="F1872" s="198" t="s">
        <v>929</v>
      </c>
      <c r="G1872" s="14"/>
      <c r="H1872" s="199">
        <v>132.368</v>
      </c>
      <c r="I1872" s="200"/>
      <c r="J1872" s="14"/>
      <c r="K1872" s="14"/>
      <c r="L1872" s="196"/>
      <c r="M1872" s="201"/>
      <c r="N1872" s="202"/>
      <c r="O1872" s="202"/>
      <c r="P1872" s="202"/>
      <c r="Q1872" s="202"/>
      <c r="R1872" s="202"/>
      <c r="S1872" s="202"/>
      <c r="T1872" s="203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197" t="s">
        <v>248</v>
      </c>
      <c r="AU1872" s="197" t="s">
        <v>86</v>
      </c>
      <c r="AV1872" s="14" t="s">
        <v>86</v>
      </c>
      <c r="AW1872" s="14" t="s">
        <v>33</v>
      </c>
      <c r="AX1872" s="14" t="s">
        <v>73</v>
      </c>
      <c r="AY1872" s="197" t="s">
        <v>239</v>
      </c>
    </row>
    <row r="1873" s="14" customFormat="1">
      <c r="A1873" s="14"/>
      <c r="B1873" s="196"/>
      <c r="C1873" s="14"/>
      <c r="D1873" s="189" t="s">
        <v>248</v>
      </c>
      <c r="E1873" s="197" t="s">
        <v>3</v>
      </c>
      <c r="F1873" s="198" t="s">
        <v>2379</v>
      </c>
      <c r="G1873" s="14"/>
      <c r="H1873" s="199">
        <v>-2.7000000000000002</v>
      </c>
      <c r="I1873" s="200"/>
      <c r="J1873" s="14"/>
      <c r="K1873" s="14"/>
      <c r="L1873" s="196"/>
      <c r="M1873" s="201"/>
      <c r="N1873" s="202"/>
      <c r="O1873" s="202"/>
      <c r="P1873" s="202"/>
      <c r="Q1873" s="202"/>
      <c r="R1873" s="202"/>
      <c r="S1873" s="202"/>
      <c r="T1873" s="203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197" t="s">
        <v>248</v>
      </c>
      <c r="AU1873" s="197" t="s">
        <v>86</v>
      </c>
      <c r="AV1873" s="14" t="s">
        <v>86</v>
      </c>
      <c r="AW1873" s="14" t="s">
        <v>33</v>
      </c>
      <c r="AX1873" s="14" t="s">
        <v>73</v>
      </c>
      <c r="AY1873" s="197" t="s">
        <v>239</v>
      </c>
    </row>
    <row r="1874" s="13" customFormat="1">
      <c r="A1874" s="13"/>
      <c r="B1874" s="188"/>
      <c r="C1874" s="13"/>
      <c r="D1874" s="189" t="s">
        <v>248</v>
      </c>
      <c r="E1874" s="190" t="s">
        <v>3</v>
      </c>
      <c r="F1874" s="191" t="s">
        <v>918</v>
      </c>
      <c r="G1874" s="13"/>
      <c r="H1874" s="190" t="s">
        <v>3</v>
      </c>
      <c r="I1874" s="192"/>
      <c r="J1874" s="13"/>
      <c r="K1874" s="13"/>
      <c r="L1874" s="188"/>
      <c r="M1874" s="193"/>
      <c r="N1874" s="194"/>
      <c r="O1874" s="194"/>
      <c r="P1874" s="194"/>
      <c r="Q1874" s="194"/>
      <c r="R1874" s="194"/>
      <c r="S1874" s="194"/>
      <c r="T1874" s="195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190" t="s">
        <v>248</v>
      </c>
      <c r="AU1874" s="190" t="s">
        <v>86</v>
      </c>
      <c r="AV1874" s="13" t="s">
        <v>80</v>
      </c>
      <c r="AW1874" s="13" t="s">
        <v>33</v>
      </c>
      <c r="AX1874" s="13" t="s">
        <v>73</v>
      </c>
      <c r="AY1874" s="190" t="s">
        <v>239</v>
      </c>
    </row>
    <row r="1875" s="14" customFormat="1">
      <c r="A1875" s="14"/>
      <c r="B1875" s="196"/>
      <c r="C1875" s="14"/>
      <c r="D1875" s="189" t="s">
        <v>248</v>
      </c>
      <c r="E1875" s="197" t="s">
        <v>3</v>
      </c>
      <c r="F1875" s="198" t="s">
        <v>932</v>
      </c>
      <c r="G1875" s="14"/>
      <c r="H1875" s="199">
        <v>165.28100000000001</v>
      </c>
      <c r="I1875" s="200"/>
      <c r="J1875" s="14"/>
      <c r="K1875" s="14"/>
      <c r="L1875" s="196"/>
      <c r="M1875" s="201"/>
      <c r="N1875" s="202"/>
      <c r="O1875" s="202"/>
      <c r="P1875" s="202"/>
      <c r="Q1875" s="202"/>
      <c r="R1875" s="202"/>
      <c r="S1875" s="202"/>
      <c r="T1875" s="203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197" t="s">
        <v>248</v>
      </c>
      <c r="AU1875" s="197" t="s">
        <v>86</v>
      </c>
      <c r="AV1875" s="14" t="s">
        <v>86</v>
      </c>
      <c r="AW1875" s="14" t="s">
        <v>33</v>
      </c>
      <c r="AX1875" s="14" t="s">
        <v>73</v>
      </c>
      <c r="AY1875" s="197" t="s">
        <v>239</v>
      </c>
    </row>
    <row r="1876" s="14" customFormat="1">
      <c r="A1876" s="14"/>
      <c r="B1876" s="196"/>
      <c r="C1876" s="14"/>
      <c r="D1876" s="189" t="s">
        <v>248</v>
      </c>
      <c r="E1876" s="197" t="s">
        <v>3</v>
      </c>
      <c r="F1876" s="198" t="s">
        <v>2379</v>
      </c>
      <c r="G1876" s="14"/>
      <c r="H1876" s="199">
        <v>-2.7000000000000002</v>
      </c>
      <c r="I1876" s="200"/>
      <c r="J1876" s="14"/>
      <c r="K1876" s="14"/>
      <c r="L1876" s="196"/>
      <c r="M1876" s="201"/>
      <c r="N1876" s="202"/>
      <c r="O1876" s="202"/>
      <c r="P1876" s="202"/>
      <c r="Q1876" s="202"/>
      <c r="R1876" s="202"/>
      <c r="S1876" s="202"/>
      <c r="T1876" s="203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197" t="s">
        <v>248</v>
      </c>
      <c r="AU1876" s="197" t="s">
        <v>86</v>
      </c>
      <c r="AV1876" s="14" t="s">
        <v>86</v>
      </c>
      <c r="AW1876" s="14" t="s">
        <v>33</v>
      </c>
      <c r="AX1876" s="14" t="s">
        <v>73</v>
      </c>
      <c r="AY1876" s="197" t="s">
        <v>239</v>
      </c>
    </row>
    <row r="1877" s="13" customFormat="1">
      <c r="A1877" s="13"/>
      <c r="B1877" s="188"/>
      <c r="C1877" s="13"/>
      <c r="D1877" s="189" t="s">
        <v>248</v>
      </c>
      <c r="E1877" s="190" t="s">
        <v>3</v>
      </c>
      <c r="F1877" s="191" t="s">
        <v>933</v>
      </c>
      <c r="G1877" s="13"/>
      <c r="H1877" s="190" t="s">
        <v>3</v>
      </c>
      <c r="I1877" s="192"/>
      <c r="J1877" s="13"/>
      <c r="K1877" s="13"/>
      <c r="L1877" s="188"/>
      <c r="M1877" s="193"/>
      <c r="N1877" s="194"/>
      <c r="O1877" s="194"/>
      <c r="P1877" s="194"/>
      <c r="Q1877" s="194"/>
      <c r="R1877" s="194"/>
      <c r="S1877" s="194"/>
      <c r="T1877" s="195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190" t="s">
        <v>248</v>
      </c>
      <c r="AU1877" s="190" t="s">
        <v>86</v>
      </c>
      <c r="AV1877" s="13" t="s">
        <v>80</v>
      </c>
      <c r="AW1877" s="13" t="s">
        <v>33</v>
      </c>
      <c r="AX1877" s="13" t="s">
        <v>73</v>
      </c>
      <c r="AY1877" s="190" t="s">
        <v>239</v>
      </c>
    </row>
    <row r="1878" s="14" customFormat="1">
      <c r="A1878" s="14"/>
      <c r="B1878" s="196"/>
      <c r="C1878" s="14"/>
      <c r="D1878" s="189" t="s">
        <v>248</v>
      </c>
      <c r="E1878" s="197" t="s">
        <v>3</v>
      </c>
      <c r="F1878" s="198" t="s">
        <v>934</v>
      </c>
      <c r="G1878" s="14"/>
      <c r="H1878" s="199">
        <v>89.463999999999999</v>
      </c>
      <c r="I1878" s="200"/>
      <c r="J1878" s="14"/>
      <c r="K1878" s="14"/>
      <c r="L1878" s="196"/>
      <c r="M1878" s="201"/>
      <c r="N1878" s="202"/>
      <c r="O1878" s="202"/>
      <c r="P1878" s="202"/>
      <c r="Q1878" s="202"/>
      <c r="R1878" s="202"/>
      <c r="S1878" s="202"/>
      <c r="T1878" s="203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197" t="s">
        <v>248</v>
      </c>
      <c r="AU1878" s="197" t="s">
        <v>86</v>
      </c>
      <c r="AV1878" s="14" t="s">
        <v>86</v>
      </c>
      <c r="AW1878" s="14" t="s">
        <v>33</v>
      </c>
      <c r="AX1878" s="14" t="s">
        <v>73</v>
      </c>
      <c r="AY1878" s="197" t="s">
        <v>239</v>
      </c>
    </row>
    <row r="1879" s="13" customFormat="1">
      <c r="A1879" s="13"/>
      <c r="B1879" s="188"/>
      <c r="C1879" s="13"/>
      <c r="D1879" s="189" t="s">
        <v>248</v>
      </c>
      <c r="E1879" s="190" t="s">
        <v>3</v>
      </c>
      <c r="F1879" s="191" t="s">
        <v>937</v>
      </c>
      <c r="G1879" s="13"/>
      <c r="H1879" s="190" t="s">
        <v>3</v>
      </c>
      <c r="I1879" s="192"/>
      <c r="J1879" s="13"/>
      <c r="K1879" s="13"/>
      <c r="L1879" s="188"/>
      <c r="M1879" s="193"/>
      <c r="N1879" s="194"/>
      <c r="O1879" s="194"/>
      <c r="P1879" s="194"/>
      <c r="Q1879" s="194"/>
      <c r="R1879" s="194"/>
      <c r="S1879" s="194"/>
      <c r="T1879" s="195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T1879" s="190" t="s">
        <v>248</v>
      </c>
      <c r="AU1879" s="190" t="s">
        <v>86</v>
      </c>
      <c r="AV1879" s="13" t="s">
        <v>80</v>
      </c>
      <c r="AW1879" s="13" t="s">
        <v>33</v>
      </c>
      <c r="AX1879" s="13" t="s">
        <v>73</v>
      </c>
      <c r="AY1879" s="190" t="s">
        <v>239</v>
      </c>
    </row>
    <row r="1880" s="14" customFormat="1">
      <c r="A1880" s="14"/>
      <c r="B1880" s="196"/>
      <c r="C1880" s="14"/>
      <c r="D1880" s="189" t="s">
        <v>248</v>
      </c>
      <c r="E1880" s="197" t="s">
        <v>3</v>
      </c>
      <c r="F1880" s="198" t="s">
        <v>938</v>
      </c>
      <c r="G1880" s="14"/>
      <c r="H1880" s="199">
        <v>86.707999999999998</v>
      </c>
      <c r="I1880" s="200"/>
      <c r="J1880" s="14"/>
      <c r="K1880" s="14"/>
      <c r="L1880" s="196"/>
      <c r="M1880" s="201"/>
      <c r="N1880" s="202"/>
      <c r="O1880" s="202"/>
      <c r="P1880" s="202"/>
      <c r="Q1880" s="202"/>
      <c r="R1880" s="202"/>
      <c r="S1880" s="202"/>
      <c r="T1880" s="203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197" t="s">
        <v>248</v>
      </c>
      <c r="AU1880" s="197" t="s">
        <v>86</v>
      </c>
      <c r="AV1880" s="14" t="s">
        <v>86</v>
      </c>
      <c r="AW1880" s="14" t="s">
        <v>33</v>
      </c>
      <c r="AX1880" s="14" t="s">
        <v>73</v>
      </c>
      <c r="AY1880" s="197" t="s">
        <v>239</v>
      </c>
    </row>
    <row r="1881" s="13" customFormat="1">
      <c r="A1881" s="13"/>
      <c r="B1881" s="188"/>
      <c r="C1881" s="13"/>
      <c r="D1881" s="189" t="s">
        <v>248</v>
      </c>
      <c r="E1881" s="190" t="s">
        <v>3</v>
      </c>
      <c r="F1881" s="191" t="s">
        <v>941</v>
      </c>
      <c r="G1881" s="13"/>
      <c r="H1881" s="190" t="s">
        <v>3</v>
      </c>
      <c r="I1881" s="192"/>
      <c r="J1881" s="13"/>
      <c r="K1881" s="13"/>
      <c r="L1881" s="188"/>
      <c r="M1881" s="193"/>
      <c r="N1881" s="194"/>
      <c r="O1881" s="194"/>
      <c r="P1881" s="194"/>
      <c r="Q1881" s="194"/>
      <c r="R1881" s="194"/>
      <c r="S1881" s="194"/>
      <c r="T1881" s="195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190" t="s">
        <v>248</v>
      </c>
      <c r="AU1881" s="190" t="s">
        <v>86</v>
      </c>
      <c r="AV1881" s="13" t="s">
        <v>80</v>
      </c>
      <c r="AW1881" s="13" t="s">
        <v>33</v>
      </c>
      <c r="AX1881" s="13" t="s">
        <v>73</v>
      </c>
      <c r="AY1881" s="190" t="s">
        <v>239</v>
      </c>
    </row>
    <row r="1882" s="14" customFormat="1">
      <c r="A1882" s="14"/>
      <c r="B1882" s="196"/>
      <c r="C1882" s="14"/>
      <c r="D1882" s="189" t="s">
        <v>248</v>
      </c>
      <c r="E1882" s="197" t="s">
        <v>3</v>
      </c>
      <c r="F1882" s="198" t="s">
        <v>942</v>
      </c>
      <c r="G1882" s="14"/>
      <c r="H1882" s="199">
        <v>87.662000000000006</v>
      </c>
      <c r="I1882" s="200"/>
      <c r="J1882" s="14"/>
      <c r="K1882" s="14"/>
      <c r="L1882" s="196"/>
      <c r="M1882" s="201"/>
      <c r="N1882" s="202"/>
      <c r="O1882" s="202"/>
      <c r="P1882" s="202"/>
      <c r="Q1882" s="202"/>
      <c r="R1882" s="202"/>
      <c r="S1882" s="202"/>
      <c r="T1882" s="203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197" t="s">
        <v>248</v>
      </c>
      <c r="AU1882" s="197" t="s">
        <v>86</v>
      </c>
      <c r="AV1882" s="14" t="s">
        <v>86</v>
      </c>
      <c r="AW1882" s="14" t="s">
        <v>33</v>
      </c>
      <c r="AX1882" s="14" t="s">
        <v>73</v>
      </c>
      <c r="AY1882" s="197" t="s">
        <v>239</v>
      </c>
    </row>
    <row r="1883" s="14" customFormat="1">
      <c r="A1883" s="14"/>
      <c r="B1883" s="196"/>
      <c r="C1883" s="14"/>
      <c r="D1883" s="189" t="s">
        <v>248</v>
      </c>
      <c r="E1883" s="197" t="s">
        <v>3</v>
      </c>
      <c r="F1883" s="198" t="s">
        <v>2380</v>
      </c>
      <c r="G1883" s="14"/>
      <c r="H1883" s="199">
        <v>-1.8</v>
      </c>
      <c r="I1883" s="200"/>
      <c r="J1883" s="14"/>
      <c r="K1883" s="14"/>
      <c r="L1883" s="196"/>
      <c r="M1883" s="201"/>
      <c r="N1883" s="202"/>
      <c r="O1883" s="202"/>
      <c r="P1883" s="202"/>
      <c r="Q1883" s="202"/>
      <c r="R1883" s="202"/>
      <c r="S1883" s="202"/>
      <c r="T1883" s="203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197" t="s">
        <v>248</v>
      </c>
      <c r="AU1883" s="197" t="s">
        <v>86</v>
      </c>
      <c r="AV1883" s="14" t="s">
        <v>86</v>
      </c>
      <c r="AW1883" s="14" t="s">
        <v>33</v>
      </c>
      <c r="AX1883" s="14" t="s">
        <v>73</v>
      </c>
      <c r="AY1883" s="197" t="s">
        <v>239</v>
      </c>
    </row>
    <row r="1884" s="13" customFormat="1">
      <c r="A1884" s="13"/>
      <c r="B1884" s="188"/>
      <c r="C1884" s="13"/>
      <c r="D1884" s="189" t="s">
        <v>248</v>
      </c>
      <c r="E1884" s="190" t="s">
        <v>3</v>
      </c>
      <c r="F1884" s="191" t="s">
        <v>945</v>
      </c>
      <c r="G1884" s="13"/>
      <c r="H1884" s="190" t="s">
        <v>3</v>
      </c>
      <c r="I1884" s="192"/>
      <c r="J1884" s="13"/>
      <c r="K1884" s="13"/>
      <c r="L1884" s="188"/>
      <c r="M1884" s="193"/>
      <c r="N1884" s="194"/>
      <c r="O1884" s="194"/>
      <c r="P1884" s="194"/>
      <c r="Q1884" s="194"/>
      <c r="R1884" s="194"/>
      <c r="S1884" s="194"/>
      <c r="T1884" s="195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190" t="s">
        <v>248</v>
      </c>
      <c r="AU1884" s="190" t="s">
        <v>86</v>
      </c>
      <c r="AV1884" s="13" t="s">
        <v>80</v>
      </c>
      <c r="AW1884" s="13" t="s">
        <v>33</v>
      </c>
      <c r="AX1884" s="13" t="s">
        <v>73</v>
      </c>
      <c r="AY1884" s="190" t="s">
        <v>239</v>
      </c>
    </row>
    <row r="1885" s="14" customFormat="1">
      <c r="A1885" s="14"/>
      <c r="B1885" s="196"/>
      <c r="C1885" s="14"/>
      <c r="D1885" s="189" t="s">
        <v>248</v>
      </c>
      <c r="E1885" s="197" t="s">
        <v>3</v>
      </c>
      <c r="F1885" s="198" t="s">
        <v>946</v>
      </c>
      <c r="G1885" s="14"/>
      <c r="H1885" s="199">
        <v>110.081</v>
      </c>
      <c r="I1885" s="200"/>
      <c r="J1885" s="14"/>
      <c r="K1885" s="14"/>
      <c r="L1885" s="196"/>
      <c r="M1885" s="201"/>
      <c r="N1885" s="202"/>
      <c r="O1885" s="202"/>
      <c r="P1885" s="202"/>
      <c r="Q1885" s="202"/>
      <c r="R1885" s="202"/>
      <c r="S1885" s="202"/>
      <c r="T1885" s="203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197" t="s">
        <v>248</v>
      </c>
      <c r="AU1885" s="197" t="s">
        <v>86</v>
      </c>
      <c r="AV1885" s="14" t="s">
        <v>86</v>
      </c>
      <c r="AW1885" s="14" t="s">
        <v>33</v>
      </c>
      <c r="AX1885" s="14" t="s">
        <v>73</v>
      </c>
      <c r="AY1885" s="197" t="s">
        <v>239</v>
      </c>
    </row>
    <row r="1886" s="14" customFormat="1">
      <c r="A1886" s="14"/>
      <c r="B1886" s="196"/>
      <c r="C1886" s="14"/>
      <c r="D1886" s="189" t="s">
        <v>248</v>
      </c>
      <c r="E1886" s="197" t="s">
        <v>3</v>
      </c>
      <c r="F1886" s="198" t="s">
        <v>2380</v>
      </c>
      <c r="G1886" s="14"/>
      <c r="H1886" s="199">
        <v>-1.8</v>
      </c>
      <c r="I1886" s="200"/>
      <c r="J1886" s="14"/>
      <c r="K1886" s="14"/>
      <c r="L1886" s="196"/>
      <c r="M1886" s="201"/>
      <c r="N1886" s="202"/>
      <c r="O1886" s="202"/>
      <c r="P1886" s="202"/>
      <c r="Q1886" s="202"/>
      <c r="R1886" s="202"/>
      <c r="S1886" s="202"/>
      <c r="T1886" s="203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197" t="s">
        <v>248</v>
      </c>
      <c r="AU1886" s="197" t="s">
        <v>86</v>
      </c>
      <c r="AV1886" s="14" t="s">
        <v>86</v>
      </c>
      <c r="AW1886" s="14" t="s">
        <v>33</v>
      </c>
      <c r="AX1886" s="14" t="s">
        <v>73</v>
      </c>
      <c r="AY1886" s="197" t="s">
        <v>239</v>
      </c>
    </row>
    <row r="1887" s="13" customFormat="1">
      <c r="A1887" s="13"/>
      <c r="B1887" s="188"/>
      <c r="C1887" s="13"/>
      <c r="D1887" s="189" t="s">
        <v>248</v>
      </c>
      <c r="E1887" s="190" t="s">
        <v>3</v>
      </c>
      <c r="F1887" s="191" t="s">
        <v>701</v>
      </c>
      <c r="G1887" s="13"/>
      <c r="H1887" s="190" t="s">
        <v>3</v>
      </c>
      <c r="I1887" s="192"/>
      <c r="J1887" s="13"/>
      <c r="K1887" s="13"/>
      <c r="L1887" s="188"/>
      <c r="M1887" s="193"/>
      <c r="N1887" s="194"/>
      <c r="O1887" s="194"/>
      <c r="P1887" s="194"/>
      <c r="Q1887" s="194"/>
      <c r="R1887" s="194"/>
      <c r="S1887" s="194"/>
      <c r="T1887" s="195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190" t="s">
        <v>248</v>
      </c>
      <c r="AU1887" s="190" t="s">
        <v>86</v>
      </c>
      <c r="AV1887" s="13" t="s">
        <v>80</v>
      </c>
      <c r="AW1887" s="13" t="s">
        <v>33</v>
      </c>
      <c r="AX1887" s="13" t="s">
        <v>73</v>
      </c>
      <c r="AY1887" s="190" t="s">
        <v>239</v>
      </c>
    </row>
    <row r="1888" s="13" customFormat="1">
      <c r="A1888" s="13"/>
      <c r="B1888" s="188"/>
      <c r="C1888" s="13"/>
      <c r="D1888" s="189" t="s">
        <v>248</v>
      </c>
      <c r="E1888" s="190" t="s">
        <v>3</v>
      </c>
      <c r="F1888" s="191" t="s">
        <v>902</v>
      </c>
      <c r="G1888" s="13"/>
      <c r="H1888" s="190" t="s">
        <v>3</v>
      </c>
      <c r="I1888" s="192"/>
      <c r="J1888" s="13"/>
      <c r="K1888" s="13"/>
      <c r="L1888" s="188"/>
      <c r="M1888" s="193"/>
      <c r="N1888" s="194"/>
      <c r="O1888" s="194"/>
      <c r="P1888" s="194"/>
      <c r="Q1888" s="194"/>
      <c r="R1888" s="194"/>
      <c r="S1888" s="194"/>
      <c r="T1888" s="195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190" t="s">
        <v>248</v>
      </c>
      <c r="AU1888" s="190" t="s">
        <v>86</v>
      </c>
      <c r="AV1888" s="13" t="s">
        <v>80</v>
      </c>
      <c r="AW1888" s="13" t="s">
        <v>33</v>
      </c>
      <c r="AX1888" s="13" t="s">
        <v>73</v>
      </c>
      <c r="AY1888" s="190" t="s">
        <v>239</v>
      </c>
    </row>
    <row r="1889" s="14" customFormat="1">
      <c r="A1889" s="14"/>
      <c r="B1889" s="196"/>
      <c r="C1889" s="14"/>
      <c r="D1889" s="189" t="s">
        <v>248</v>
      </c>
      <c r="E1889" s="197" t="s">
        <v>3</v>
      </c>
      <c r="F1889" s="198" t="s">
        <v>2381</v>
      </c>
      <c r="G1889" s="14"/>
      <c r="H1889" s="199">
        <v>238.185</v>
      </c>
      <c r="I1889" s="200"/>
      <c r="J1889" s="14"/>
      <c r="K1889" s="14"/>
      <c r="L1889" s="196"/>
      <c r="M1889" s="201"/>
      <c r="N1889" s="202"/>
      <c r="O1889" s="202"/>
      <c r="P1889" s="202"/>
      <c r="Q1889" s="202"/>
      <c r="R1889" s="202"/>
      <c r="S1889" s="202"/>
      <c r="T1889" s="203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197" t="s">
        <v>248</v>
      </c>
      <c r="AU1889" s="197" t="s">
        <v>86</v>
      </c>
      <c r="AV1889" s="14" t="s">
        <v>86</v>
      </c>
      <c r="AW1889" s="14" t="s">
        <v>33</v>
      </c>
      <c r="AX1889" s="14" t="s">
        <v>73</v>
      </c>
      <c r="AY1889" s="197" t="s">
        <v>239</v>
      </c>
    </row>
    <row r="1890" s="13" customFormat="1">
      <c r="A1890" s="13"/>
      <c r="B1890" s="188"/>
      <c r="C1890" s="13"/>
      <c r="D1890" s="189" t="s">
        <v>248</v>
      </c>
      <c r="E1890" s="190" t="s">
        <v>3</v>
      </c>
      <c r="F1890" s="191" t="s">
        <v>906</v>
      </c>
      <c r="G1890" s="13"/>
      <c r="H1890" s="190" t="s">
        <v>3</v>
      </c>
      <c r="I1890" s="192"/>
      <c r="J1890" s="13"/>
      <c r="K1890" s="13"/>
      <c r="L1890" s="188"/>
      <c r="M1890" s="193"/>
      <c r="N1890" s="194"/>
      <c r="O1890" s="194"/>
      <c r="P1890" s="194"/>
      <c r="Q1890" s="194"/>
      <c r="R1890" s="194"/>
      <c r="S1890" s="194"/>
      <c r="T1890" s="195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190" t="s">
        <v>248</v>
      </c>
      <c r="AU1890" s="190" t="s">
        <v>86</v>
      </c>
      <c r="AV1890" s="13" t="s">
        <v>80</v>
      </c>
      <c r="AW1890" s="13" t="s">
        <v>33</v>
      </c>
      <c r="AX1890" s="13" t="s">
        <v>73</v>
      </c>
      <c r="AY1890" s="190" t="s">
        <v>239</v>
      </c>
    </row>
    <row r="1891" s="14" customFormat="1">
      <c r="A1891" s="14"/>
      <c r="B1891" s="196"/>
      <c r="C1891" s="14"/>
      <c r="D1891" s="189" t="s">
        <v>248</v>
      </c>
      <c r="E1891" s="197" t="s">
        <v>3</v>
      </c>
      <c r="F1891" s="198" t="s">
        <v>2382</v>
      </c>
      <c r="G1891" s="14"/>
      <c r="H1891" s="199">
        <v>475.02999999999997</v>
      </c>
      <c r="I1891" s="200"/>
      <c r="J1891" s="14"/>
      <c r="K1891" s="14"/>
      <c r="L1891" s="196"/>
      <c r="M1891" s="201"/>
      <c r="N1891" s="202"/>
      <c r="O1891" s="202"/>
      <c r="P1891" s="202"/>
      <c r="Q1891" s="202"/>
      <c r="R1891" s="202"/>
      <c r="S1891" s="202"/>
      <c r="T1891" s="203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197" t="s">
        <v>248</v>
      </c>
      <c r="AU1891" s="197" t="s">
        <v>86</v>
      </c>
      <c r="AV1891" s="14" t="s">
        <v>86</v>
      </c>
      <c r="AW1891" s="14" t="s">
        <v>33</v>
      </c>
      <c r="AX1891" s="14" t="s">
        <v>73</v>
      </c>
      <c r="AY1891" s="197" t="s">
        <v>239</v>
      </c>
    </row>
    <row r="1892" s="14" customFormat="1">
      <c r="A1892" s="14"/>
      <c r="B1892" s="196"/>
      <c r="C1892" s="14"/>
      <c r="D1892" s="189" t="s">
        <v>248</v>
      </c>
      <c r="E1892" s="197" t="s">
        <v>3</v>
      </c>
      <c r="F1892" s="198" t="s">
        <v>2383</v>
      </c>
      <c r="G1892" s="14"/>
      <c r="H1892" s="199">
        <v>-9</v>
      </c>
      <c r="I1892" s="200"/>
      <c r="J1892" s="14"/>
      <c r="K1892" s="14"/>
      <c r="L1892" s="196"/>
      <c r="M1892" s="201"/>
      <c r="N1892" s="202"/>
      <c r="O1892" s="202"/>
      <c r="P1892" s="202"/>
      <c r="Q1892" s="202"/>
      <c r="R1892" s="202"/>
      <c r="S1892" s="202"/>
      <c r="T1892" s="203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197" t="s">
        <v>248</v>
      </c>
      <c r="AU1892" s="197" t="s">
        <v>86</v>
      </c>
      <c r="AV1892" s="14" t="s">
        <v>86</v>
      </c>
      <c r="AW1892" s="14" t="s">
        <v>33</v>
      </c>
      <c r="AX1892" s="14" t="s">
        <v>73</v>
      </c>
      <c r="AY1892" s="197" t="s">
        <v>239</v>
      </c>
    </row>
    <row r="1893" s="13" customFormat="1">
      <c r="A1893" s="13"/>
      <c r="B1893" s="188"/>
      <c r="C1893" s="13"/>
      <c r="D1893" s="189" t="s">
        <v>248</v>
      </c>
      <c r="E1893" s="190" t="s">
        <v>3</v>
      </c>
      <c r="F1893" s="191" t="s">
        <v>933</v>
      </c>
      <c r="G1893" s="13"/>
      <c r="H1893" s="190" t="s">
        <v>3</v>
      </c>
      <c r="I1893" s="192"/>
      <c r="J1893" s="13"/>
      <c r="K1893" s="13"/>
      <c r="L1893" s="188"/>
      <c r="M1893" s="193"/>
      <c r="N1893" s="194"/>
      <c r="O1893" s="194"/>
      <c r="P1893" s="194"/>
      <c r="Q1893" s="194"/>
      <c r="R1893" s="194"/>
      <c r="S1893" s="194"/>
      <c r="T1893" s="195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190" t="s">
        <v>248</v>
      </c>
      <c r="AU1893" s="190" t="s">
        <v>86</v>
      </c>
      <c r="AV1893" s="13" t="s">
        <v>80</v>
      </c>
      <c r="AW1893" s="13" t="s">
        <v>33</v>
      </c>
      <c r="AX1893" s="13" t="s">
        <v>73</v>
      </c>
      <c r="AY1893" s="190" t="s">
        <v>239</v>
      </c>
    </row>
    <row r="1894" s="14" customFormat="1">
      <c r="A1894" s="14"/>
      <c r="B1894" s="196"/>
      <c r="C1894" s="14"/>
      <c r="D1894" s="189" t="s">
        <v>248</v>
      </c>
      <c r="E1894" s="197" t="s">
        <v>3</v>
      </c>
      <c r="F1894" s="198" t="s">
        <v>953</v>
      </c>
      <c r="G1894" s="14"/>
      <c r="H1894" s="199">
        <v>339.28800000000001</v>
      </c>
      <c r="I1894" s="200"/>
      <c r="J1894" s="14"/>
      <c r="K1894" s="14"/>
      <c r="L1894" s="196"/>
      <c r="M1894" s="201"/>
      <c r="N1894" s="202"/>
      <c r="O1894" s="202"/>
      <c r="P1894" s="202"/>
      <c r="Q1894" s="202"/>
      <c r="R1894" s="202"/>
      <c r="S1894" s="202"/>
      <c r="T1894" s="203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197" t="s">
        <v>248</v>
      </c>
      <c r="AU1894" s="197" t="s">
        <v>86</v>
      </c>
      <c r="AV1894" s="14" t="s">
        <v>86</v>
      </c>
      <c r="AW1894" s="14" t="s">
        <v>33</v>
      </c>
      <c r="AX1894" s="14" t="s">
        <v>73</v>
      </c>
      <c r="AY1894" s="197" t="s">
        <v>239</v>
      </c>
    </row>
    <row r="1895" s="13" customFormat="1">
      <c r="A1895" s="13"/>
      <c r="B1895" s="188"/>
      <c r="C1895" s="13"/>
      <c r="D1895" s="189" t="s">
        <v>248</v>
      </c>
      <c r="E1895" s="190" t="s">
        <v>3</v>
      </c>
      <c r="F1895" s="191" t="s">
        <v>937</v>
      </c>
      <c r="G1895" s="13"/>
      <c r="H1895" s="190" t="s">
        <v>3</v>
      </c>
      <c r="I1895" s="192"/>
      <c r="J1895" s="13"/>
      <c r="K1895" s="13"/>
      <c r="L1895" s="188"/>
      <c r="M1895" s="193"/>
      <c r="N1895" s="194"/>
      <c r="O1895" s="194"/>
      <c r="P1895" s="194"/>
      <c r="Q1895" s="194"/>
      <c r="R1895" s="194"/>
      <c r="S1895" s="194"/>
      <c r="T1895" s="195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190" t="s">
        <v>248</v>
      </c>
      <c r="AU1895" s="190" t="s">
        <v>86</v>
      </c>
      <c r="AV1895" s="13" t="s">
        <v>80</v>
      </c>
      <c r="AW1895" s="13" t="s">
        <v>33</v>
      </c>
      <c r="AX1895" s="13" t="s">
        <v>73</v>
      </c>
      <c r="AY1895" s="190" t="s">
        <v>239</v>
      </c>
    </row>
    <row r="1896" s="14" customFormat="1">
      <c r="A1896" s="14"/>
      <c r="B1896" s="196"/>
      <c r="C1896" s="14"/>
      <c r="D1896" s="189" t="s">
        <v>248</v>
      </c>
      <c r="E1896" s="197" t="s">
        <v>3</v>
      </c>
      <c r="F1896" s="198" t="s">
        <v>956</v>
      </c>
      <c r="G1896" s="14"/>
      <c r="H1896" s="199">
        <v>328.83600000000001</v>
      </c>
      <c r="I1896" s="200"/>
      <c r="J1896" s="14"/>
      <c r="K1896" s="14"/>
      <c r="L1896" s="196"/>
      <c r="M1896" s="201"/>
      <c r="N1896" s="202"/>
      <c r="O1896" s="202"/>
      <c r="P1896" s="202"/>
      <c r="Q1896" s="202"/>
      <c r="R1896" s="202"/>
      <c r="S1896" s="202"/>
      <c r="T1896" s="203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197" t="s">
        <v>248</v>
      </c>
      <c r="AU1896" s="197" t="s">
        <v>86</v>
      </c>
      <c r="AV1896" s="14" t="s">
        <v>86</v>
      </c>
      <c r="AW1896" s="14" t="s">
        <v>33</v>
      </c>
      <c r="AX1896" s="14" t="s">
        <v>73</v>
      </c>
      <c r="AY1896" s="197" t="s">
        <v>239</v>
      </c>
    </row>
    <row r="1897" s="13" customFormat="1">
      <c r="A1897" s="13"/>
      <c r="B1897" s="188"/>
      <c r="C1897" s="13"/>
      <c r="D1897" s="189" t="s">
        <v>248</v>
      </c>
      <c r="E1897" s="190" t="s">
        <v>3</v>
      </c>
      <c r="F1897" s="191" t="s">
        <v>941</v>
      </c>
      <c r="G1897" s="13"/>
      <c r="H1897" s="190" t="s">
        <v>3</v>
      </c>
      <c r="I1897" s="192"/>
      <c r="J1897" s="13"/>
      <c r="K1897" s="13"/>
      <c r="L1897" s="188"/>
      <c r="M1897" s="193"/>
      <c r="N1897" s="194"/>
      <c r="O1897" s="194"/>
      <c r="P1897" s="194"/>
      <c r="Q1897" s="194"/>
      <c r="R1897" s="194"/>
      <c r="S1897" s="194"/>
      <c r="T1897" s="195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190" t="s">
        <v>248</v>
      </c>
      <c r="AU1897" s="190" t="s">
        <v>86</v>
      </c>
      <c r="AV1897" s="13" t="s">
        <v>80</v>
      </c>
      <c r="AW1897" s="13" t="s">
        <v>33</v>
      </c>
      <c r="AX1897" s="13" t="s">
        <v>73</v>
      </c>
      <c r="AY1897" s="190" t="s">
        <v>239</v>
      </c>
    </row>
    <row r="1898" s="14" customFormat="1">
      <c r="A1898" s="14"/>
      <c r="B1898" s="196"/>
      <c r="C1898" s="14"/>
      <c r="D1898" s="189" t="s">
        <v>248</v>
      </c>
      <c r="E1898" s="197" t="s">
        <v>3</v>
      </c>
      <c r="F1898" s="198" t="s">
        <v>959</v>
      </c>
      <c r="G1898" s="14"/>
      <c r="H1898" s="199">
        <v>332.45400000000001</v>
      </c>
      <c r="I1898" s="200"/>
      <c r="J1898" s="14"/>
      <c r="K1898" s="14"/>
      <c r="L1898" s="196"/>
      <c r="M1898" s="201"/>
      <c r="N1898" s="202"/>
      <c r="O1898" s="202"/>
      <c r="P1898" s="202"/>
      <c r="Q1898" s="202"/>
      <c r="R1898" s="202"/>
      <c r="S1898" s="202"/>
      <c r="T1898" s="203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197" t="s">
        <v>248</v>
      </c>
      <c r="AU1898" s="197" t="s">
        <v>86</v>
      </c>
      <c r="AV1898" s="14" t="s">
        <v>86</v>
      </c>
      <c r="AW1898" s="14" t="s">
        <v>33</v>
      </c>
      <c r="AX1898" s="14" t="s">
        <v>73</v>
      </c>
      <c r="AY1898" s="197" t="s">
        <v>239</v>
      </c>
    </row>
    <row r="1899" s="14" customFormat="1">
      <c r="A1899" s="14"/>
      <c r="B1899" s="196"/>
      <c r="C1899" s="14"/>
      <c r="D1899" s="189" t="s">
        <v>248</v>
      </c>
      <c r="E1899" s="197" t="s">
        <v>3</v>
      </c>
      <c r="F1899" s="198" t="s">
        <v>2384</v>
      </c>
      <c r="G1899" s="14"/>
      <c r="H1899" s="199">
        <v>-5.4000000000000004</v>
      </c>
      <c r="I1899" s="200"/>
      <c r="J1899" s="14"/>
      <c r="K1899" s="14"/>
      <c r="L1899" s="196"/>
      <c r="M1899" s="201"/>
      <c r="N1899" s="202"/>
      <c r="O1899" s="202"/>
      <c r="P1899" s="202"/>
      <c r="Q1899" s="202"/>
      <c r="R1899" s="202"/>
      <c r="S1899" s="202"/>
      <c r="T1899" s="203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197" t="s">
        <v>248</v>
      </c>
      <c r="AU1899" s="197" t="s">
        <v>86</v>
      </c>
      <c r="AV1899" s="14" t="s">
        <v>86</v>
      </c>
      <c r="AW1899" s="14" t="s">
        <v>33</v>
      </c>
      <c r="AX1899" s="14" t="s">
        <v>73</v>
      </c>
      <c r="AY1899" s="197" t="s">
        <v>239</v>
      </c>
    </row>
    <row r="1900" s="13" customFormat="1">
      <c r="A1900" s="13"/>
      <c r="B1900" s="188"/>
      <c r="C1900" s="13"/>
      <c r="D1900" s="189" t="s">
        <v>248</v>
      </c>
      <c r="E1900" s="190" t="s">
        <v>3</v>
      </c>
      <c r="F1900" s="191" t="s">
        <v>945</v>
      </c>
      <c r="G1900" s="13"/>
      <c r="H1900" s="190" t="s">
        <v>3</v>
      </c>
      <c r="I1900" s="192"/>
      <c r="J1900" s="13"/>
      <c r="K1900" s="13"/>
      <c r="L1900" s="188"/>
      <c r="M1900" s="193"/>
      <c r="N1900" s="194"/>
      <c r="O1900" s="194"/>
      <c r="P1900" s="194"/>
      <c r="Q1900" s="194"/>
      <c r="R1900" s="194"/>
      <c r="S1900" s="194"/>
      <c r="T1900" s="195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T1900" s="190" t="s">
        <v>248</v>
      </c>
      <c r="AU1900" s="190" t="s">
        <v>86</v>
      </c>
      <c r="AV1900" s="13" t="s">
        <v>80</v>
      </c>
      <c r="AW1900" s="13" t="s">
        <v>33</v>
      </c>
      <c r="AX1900" s="13" t="s">
        <v>73</v>
      </c>
      <c r="AY1900" s="190" t="s">
        <v>239</v>
      </c>
    </row>
    <row r="1901" s="14" customFormat="1">
      <c r="A1901" s="14"/>
      <c r="B1901" s="196"/>
      <c r="C1901" s="14"/>
      <c r="D1901" s="189" t="s">
        <v>248</v>
      </c>
      <c r="E1901" s="197" t="s">
        <v>3</v>
      </c>
      <c r="F1901" s="198" t="s">
        <v>962</v>
      </c>
      <c r="G1901" s="14"/>
      <c r="H1901" s="199">
        <v>417.47699999999998</v>
      </c>
      <c r="I1901" s="200"/>
      <c r="J1901" s="14"/>
      <c r="K1901" s="14"/>
      <c r="L1901" s="196"/>
      <c r="M1901" s="201"/>
      <c r="N1901" s="202"/>
      <c r="O1901" s="202"/>
      <c r="P1901" s="202"/>
      <c r="Q1901" s="202"/>
      <c r="R1901" s="202"/>
      <c r="S1901" s="202"/>
      <c r="T1901" s="203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197" t="s">
        <v>248</v>
      </c>
      <c r="AU1901" s="197" t="s">
        <v>86</v>
      </c>
      <c r="AV1901" s="14" t="s">
        <v>86</v>
      </c>
      <c r="AW1901" s="14" t="s">
        <v>33</v>
      </c>
      <c r="AX1901" s="14" t="s">
        <v>73</v>
      </c>
      <c r="AY1901" s="197" t="s">
        <v>239</v>
      </c>
    </row>
    <row r="1902" s="14" customFormat="1">
      <c r="A1902" s="14"/>
      <c r="B1902" s="196"/>
      <c r="C1902" s="14"/>
      <c r="D1902" s="189" t="s">
        <v>248</v>
      </c>
      <c r="E1902" s="197" t="s">
        <v>3</v>
      </c>
      <c r="F1902" s="198" t="s">
        <v>2384</v>
      </c>
      <c r="G1902" s="14"/>
      <c r="H1902" s="199">
        <v>-5.4000000000000004</v>
      </c>
      <c r="I1902" s="200"/>
      <c r="J1902" s="14"/>
      <c r="K1902" s="14"/>
      <c r="L1902" s="196"/>
      <c r="M1902" s="201"/>
      <c r="N1902" s="202"/>
      <c r="O1902" s="202"/>
      <c r="P1902" s="202"/>
      <c r="Q1902" s="202"/>
      <c r="R1902" s="202"/>
      <c r="S1902" s="202"/>
      <c r="T1902" s="203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197" t="s">
        <v>248</v>
      </c>
      <c r="AU1902" s="197" t="s">
        <v>86</v>
      </c>
      <c r="AV1902" s="14" t="s">
        <v>86</v>
      </c>
      <c r="AW1902" s="14" t="s">
        <v>33</v>
      </c>
      <c r="AX1902" s="14" t="s">
        <v>73</v>
      </c>
      <c r="AY1902" s="197" t="s">
        <v>239</v>
      </c>
    </row>
    <row r="1903" s="16" customFormat="1">
      <c r="A1903" s="16"/>
      <c r="B1903" s="239"/>
      <c r="C1903" s="16"/>
      <c r="D1903" s="189" t="s">
        <v>248</v>
      </c>
      <c r="E1903" s="240" t="s">
        <v>591</v>
      </c>
      <c r="F1903" s="241" t="s">
        <v>695</v>
      </c>
      <c r="G1903" s="16"/>
      <c r="H1903" s="242">
        <v>5577.098</v>
      </c>
      <c r="I1903" s="243"/>
      <c r="J1903" s="16"/>
      <c r="K1903" s="16"/>
      <c r="L1903" s="239"/>
      <c r="M1903" s="244"/>
      <c r="N1903" s="245"/>
      <c r="O1903" s="245"/>
      <c r="P1903" s="245"/>
      <c r="Q1903" s="245"/>
      <c r="R1903" s="245"/>
      <c r="S1903" s="245"/>
      <c r="T1903" s="24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T1903" s="240" t="s">
        <v>248</v>
      </c>
      <c r="AU1903" s="240" t="s">
        <v>86</v>
      </c>
      <c r="AV1903" s="16" t="s">
        <v>117</v>
      </c>
      <c r="AW1903" s="16" t="s">
        <v>33</v>
      </c>
      <c r="AX1903" s="16" t="s">
        <v>73</v>
      </c>
      <c r="AY1903" s="240" t="s">
        <v>239</v>
      </c>
    </row>
    <row r="1904" s="15" customFormat="1">
      <c r="A1904" s="15"/>
      <c r="B1904" s="204"/>
      <c r="C1904" s="15"/>
      <c r="D1904" s="189" t="s">
        <v>248</v>
      </c>
      <c r="E1904" s="205" t="s">
        <v>3</v>
      </c>
      <c r="F1904" s="206" t="s">
        <v>251</v>
      </c>
      <c r="G1904" s="15"/>
      <c r="H1904" s="207">
        <v>8379.9140000000007</v>
      </c>
      <c r="I1904" s="208"/>
      <c r="J1904" s="15"/>
      <c r="K1904" s="15"/>
      <c r="L1904" s="204"/>
      <c r="M1904" s="209"/>
      <c r="N1904" s="210"/>
      <c r="O1904" s="210"/>
      <c r="P1904" s="210"/>
      <c r="Q1904" s="210"/>
      <c r="R1904" s="210"/>
      <c r="S1904" s="210"/>
      <c r="T1904" s="211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T1904" s="205" t="s">
        <v>248</v>
      </c>
      <c r="AU1904" s="205" t="s">
        <v>86</v>
      </c>
      <c r="AV1904" s="15" t="s">
        <v>246</v>
      </c>
      <c r="AW1904" s="15" t="s">
        <v>33</v>
      </c>
      <c r="AX1904" s="15" t="s">
        <v>80</v>
      </c>
      <c r="AY1904" s="205" t="s">
        <v>239</v>
      </c>
    </row>
    <row r="1905" s="12" customFormat="1" ht="22.8" customHeight="1">
      <c r="A1905" s="12"/>
      <c r="B1905" s="161"/>
      <c r="C1905" s="12"/>
      <c r="D1905" s="162" t="s">
        <v>72</v>
      </c>
      <c r="E1905" s="172" t="s">
        <v>2385</v>
      </c>
      <c r="F1905" s="172" t="s">
        <v>2386</v>
      </c>
      <c r="G1905" s="12"/>
      <c r="H1905" s="12"/>
      <c r="I1905" s="164"/>
      <c r="J1905" s="173">
        <f>BK1905</f>
        <v>0</v>
      </c>
      <c r="K1905" s="12"/>
      <c r="L1905" s="161"/>
      <c r="M1905" s="166"/>
      <c r="N1905" s="167"/>
      <c r="O1905" s="167"/>
      <c r="P1905" s="168">
        <f>SUM(P1906:P1920)</f>
        <v>0</v>
      </c>
      <c r="Q1905" s="167"/>
      <c r="R1905" s="168">
        <f>SUM(R1906:R1920)</f>
        <v>0</v>
      </c>
      <c r="S1905" s="167"/>
      <c r="T1905" s="169">
        <f>SUM(T1906:T1920)</f>
        <v>0</v>
      </c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R1905" s="162" t="s">
        <v>86</v>
      </c>
      <c r="AT1905" s="170" t="s">
        <v>72</v>
      </c>
      <c r="AU1905" s="170" t="s">
        <v>80</v>
      </c>
      <c r="AY1905" s="162" t="s">
        <v>239</v>
      </c>
      <c r="BK1905" s="171">
        <f>SUM(BK1906:BK1920)</f>
        <v>0</v>
      </c>
    </row>
    <row r="1906" s="2" customFormat="1" ht="21.75" customHeight="1">
      <c r="A1906" s="39"/>
      <c r="B1906" s="174"/>
      <c r="C1906" s="175" t="s">
        <v>2387</v>
      </c>
      <c r="D1906" s="175" t="s">
        <v>241</v>
      </c>
      <c r="E1906" s="176" t="s">
        <v>2388</v>
      </c>
      <c r="F1906" s="177" t="s">
        <v>2389</v>
      </c>
      <c r="G1906" s="178" t="s">
        <v>244</v>
      </c>
      <c r="H1906" s="179">
        <v>380.03699999999998</v>
      </c>
      <c r="I1906" s="180"/>
      <c r="J1906" s="181">
        <f>ROUND(I1906*H1906,2)</f>
        <v>0</v>
      </c>
      <c r="K1906" s="177" t="s">
        <v>460</v>
      </c>
      <c r="L1906" s="40"/>
      <c r="M1906" s="182" t="s">
        <v>3</v>
      </c>
      <c r="N1906" s="183" t="s">
        <v>45</v>
      </c>
      <c r="O1906" s="73"/>
      <c r="P1906" s="184">
        <f>O1906*H1906</f>
        <v>0</v>
      </c>
      <c r="Q1906" s="184">
        <v>0</v>
      </c>
      <c r="R1906" s="184">
        <f>Q1906*H1906</f>
        <v>0</v>
      </c>
      <c r="S1906" s="184">
        <v>0</v>
      </c>
      <c r="T1906" s="185">
        <f>S1906*H1906</f>
        <v>0</v>
      </c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R1906" s="186" t="s">
        <v>377</v>
      </c>
      <c r="AT1906" s="186" t="s">
        <v>241</v>
      </c>
      <c r="AU1906" s="186" t="s">
        <v>86</v>
      </c>
      <c r="AY1906" s="20" t="s">
        <v>239</v>
      </c>
      <c r="BE1906" s="187">
        <f>IF(N1906="základní",J1906,0)</f>
        <v>0</v>
      </c>
      <c r="BF1906" s="187">
        <f>IF(N1906="snížená",J1906,0)</f>
        <v>0</v>
      </c>
      <c r="BG1906" s="187">
        <f>IF(N1906="zákl. přenesená",J1906,0)</f>
        <v>0</v>
      </c>
      <c r="BH1906" s="187">
        <f>IF(N1906="sníž. přenesená",J1906,0)</f>
        <v>0</v>
      </c>
      <c r="BI1906" s="187">
        <f>IF(N1906="nulová",J1906,0)</f>
        <v>0</v>
      </c>
      <c r="BJ1906" s="20" t="s">
        <v>86</v>
      </c>
      <c r="BK1906" s="187">
        <f>ROUND(I1906*H1906,2)</f>
        <v>0</v>
      </c>
      <c r="BL1906" s="20" t="s">
        <v>377</v>
      </c>
      <c r="BM1906" s="186" t="s">
        <v>2390</v>
      </c>
    </row>
    <row r="1907" s="13" customFormat="1">
      <c r="A1907" s="13"/>
      <c r="B1907" s="188"/>
      <c r="C1907" s="13"/>
      <c r="D1907" s="189" t="s">
        <v>248</v>
      </c>
      <c r="E1907" s="190" t="s">
        <v>3</v>
      </c>
      <c r="F1907" s="191" t="s">
        <v>2391</v>
      </c>
      <c r="G1907" s="13"/>
      <c r="H1907" s="190" t="s">
        <v>3</v>
      </c>
      <c r="I1907" s="192"/>
      <c r="J1907" s="13"/>
      <c r="K1907" s="13"/>
      <c r="L1907" s="188"/>
      <c r="M1907" s="193"/>
      <c r="N1907" s="194"/>
      <c r="O1907" s="194"/>
      <c r="P1907" s="194"/>
      <c r="Q1907" s="194"/>
      <c r="R1907" s="194"/>
      <c r="S1907" s="194"/>
      <c r="T1907" s="195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190" t="s">
        <v>248</v>
      </c>
      <c r="AU1907" s="190" t="s">
        <v>86</v>
      </c>
      <c r="AV1907" s="13" t="s">
        <v>80</v>
      </c>
      <c r="AW1907" s="13" t="s">
        <v>33</v>
      </c>
      <c r="AX1907" s="13" t="s">
        <v>73</v>
      </c>
      <c r="AY1907" s="190" t="s">
        <v>239</v>
      </c>
    </row>
    <row r="1908" s="13" customFormat="1">
      <c r="A1908" s="13"/>
      <c r="B1908" s="188"/>
      <c r="C1908" s="13"/>
      <c r="D1908" s="189" t="s">
        <v>248</v>
      </c>
      <c r="E1908" s="190" t="s">
        <v>3</v>
      </c>
      <c r="F1908" s="191" t="s">
        <v>2006</v>
      </c>
      <c r="G1908" s="13"/>
      <c r="H1908" s="190" t="s">
        <v>3</v>
      </c>
      <c r="I1908" s="192"/>
      <c r="J1908" s="13"/>
      <c r="K1908" s="13"/>
      <c r="L1908" s="188"/>
      <c r="M1908" s="193"/>
      <c r="N1908" s="194"/>
      <c r="O1908" s="194"/>
      <c r="P1908" s="194"/>
      <c r="Q1908" s="194"/>
      <c r="R1908" s="194"/>
      <c r="S1908" s="194"/>
      <c r="T1908" s="195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190" t="s">
        <v>248</v>
      </c>
      <c r="AU1908" s="190" t="s">
        <v>86</v>
      </c>
      <c r="AV1908" s="13" t="s">
        <v>80</v>
      </c>
      <c r="AW1908" s="13" t="s">
        <v>33</v>
      </c>
      <c r="AX1908" s="13" t="s">
        <v>73</v>
      </c>
      <c r="AY1908" s="190" t="s">
        <v>239</v>
      </c>
    </row>
    <row r="1909" s="14" customFormat="1">
      <c r="A1909" s="14"/>
      <c r="B1909" s="196"/>
      <c r="C1909" s="14"/>
      <c r="D1909" s="189" t="s">
        <v>248</v>
      </c>
      <c r="E1909" s="197" t="s">
        <v>3</v>
      </c>
      <c r="F1909" s="198" t="s">
        <v>2007</v>
      </c>
      <c r="G1909" s="14"/>
      <c r="H1909" s="199">
        <v>26.966000000000001</v>
      </c>
      <c r="I1909" s="200"/>
      <c r="J1909" s="14"/>
      <c r="K1909" s="14"/>
      <c r="L1909" s="196"/>
      <c r="M1909" s="201"/>
      <c r="N1909" s="202"/>
      <c r="O1909" s="202"/>
      <c r="P1909" s="202"/>
      <c r="Q1909" s="202"/>
      <c r="R1909" s="202"/>
      <c r="S1909" s="202"/>
      <c r="T1909" s="203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197" t="s">
        <v>248</v>
      </c>
      <c r="AU1909" s="197" t="s">
        <v>86</v>
      </c>
      <c r="AV1909" s="14" t="s">
        <v>86</v>
      </c>
      <c r="AW1909" s="14" t="s">
        <v>33</v>
      </c>
      <c r="AX1909" s="14" t="s">
        <v>73</v>
      </c>
      <c r="AY1909" s="197" t="s">
        <v>239</v>
      </c>
    </row>
    <row r="1910" s="16" customFormat="1">
      <c r="A1910" s="16"/>
      <c r="B1910" s="239"/>
      <c r="C1910" s="16"/>
      <c r="D1910" s="189" t="s">
        <v>248</v>
      </c>
      <c r="E1910" s="240" t="s">
        <v>3</v>
      </c>
      <c r="F1910" s="241" t="s">
        <v>695</v>
      </c>
      <c r="G1910" s="16"/>
      <c r="H1910" s="242">
        <v>26.966000000000001</v>
      </c>
      <c r="I1910" s="243"/>
      <c r="J1910" s="16"/>
      <c r="K1910" s="16"/>
      <c r="L1910" s="239"/>
      <c r="M1910" s="244"/>
      <c r="N1910" s="245"/>
      <c r="O1910" s="245"/>
      <c r="P1910" s="245"/>
      <c r="Q1910" s="245"/>
      <c r="R1910" s="245"/>
      <c r="S1910" s="245"/>
      <c r="T1910" s="24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T1910" s="240" t="s">
        <v>248</v>
      </c>
      <c r="AU1910" s="240" t="s">
        <v>86</v>
      </c>
      <c r="AV1910" s="16" t="s">
        <v>117</v>
      </c>
      <c r="AW1910" s="16" t="s">
        <v>33</v>
      </c>
      <c r="AX1910" s="16" t="s">
        <v>73</v>
      </c>
      <c r="AY1910" s="240" t="s">
        <v>239</v>
      </c>
    </row>
    <row r="1911" s="13" customFormat="1">
      <c r="A1911" s="13"/>
      <c r="B1911" s="188"/>
      <c r="C1911" s="13"/>
      <c r="D1911" s="189" t="s">
        <v>248</v>
      </c>
      <c r="E1911" s="190" t="s">
        <v>3</v>
      </c>
      <c r="F1911" s="191" t="s">
        <v>2392</v>
      </c>
      <c r="G1911" s="13"/>
      <c r="H1911" s="190" t="s">
        <v>3</v>
      </c>
      <c r="I1911" s="192"/>
      <c r="J1911" s="13"/>
      <c r="K1911" s="13"/>
      <c r="L1911" s="188"/>
      <c r="M1911" s="193"/>
      <c r="N1911" s="194"/>
      <c r="O1911" s="194"/>
      <c r="P1911" s="194"/>
      <c r="Q1911" s="194"/>
      <c r="R1911" s="194"/>
      <c r="S1911" s="194"/>
      <c r="T1911" s="195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190" t="s">
        <v>248</v>
      </c>
      <c r="AU1911" s="190" t="s">
        <v>86</v>
      </c>
      <c r="AV1911" s="13" t="s">
        <v>80</v>
      </c>
      <c r="AW1911" s="13" t="s">
        <v>33</v>
      </c>
      <c r="AX1911" s="13" t="s">
        <v>73</v>
      </c>
      <c r="AY1911" s="190" t="s">
        <v>239</v>
      </c>
    </row>
    <row r="1912" s="13" customFormat="1">
      <c r="A1912" s="13"/>
      <c r="B1912" s="188"/>
      <c r="C1912" s="13"/>
      <c r="D1912" s="189" t="s">
        <v>248</v>
      </c>
      <c r="E1912" s="190" t="s">
        <v>3</v>
      </c>
      <c r="F1912" s="191" t="s">
        <v>2012</v>
      </c>
      <c r="G1912" s="13"/>
      <c r="H1912" s="190" t="s">
        <v>3</v>
      </c>
      <c r="I1912" s="192"/>
      <c r="J1912" s="13"/>
      <c r="K1912" s="13"/>
      <c r="L1912" s="188"/>
      <c r="M1912" s="193"/>
      <c r="N1912" s="194"/>
      <c r="O1912" s="194"/>
      <c r="P1912" s="194"/>
      <c r="Q1912" s="194"/>
      <c r="R1912" s="194"/>
      <c r="S1912" s="194"/>
      <c r="T1912" s="195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190" t="s">
        <v>248</v>
      </c>
      <c r="AU1912" s="190" t="s">
        <v>86</v>
      </c>
      <c r="AV1912" s="13" t="s">
        <v>80</v>
      </c>
      <c r="AW1912" s="13" t="s">
        <v>33</v>
      </c>
      <c r="AX1912" s="13" t="s">
        <v>73</v>
      </c>
      <c r="AY1912" s="190" t="s">
        <v>239</v>
      </c>
    </row>
    <row r="1913" s="14" customFormat="1">
      <c r="A1913" s="14"/>
      <c r="B1913" s="196"/>
      <c r="C1913" s="14"/>
      <c r="D1913" s="189" t="s">
        <v>248</v>
      </c>
      <c r="E1913" s="197" t="s">
        <v>3</v>
      </c>
      <c r="F1913" s="198" t="s">
        <v>2013</v>
      </c>
      <c r="G1913" s="14"/>
      <c r="H1913" s="199">
        <v>5.0229999999999997</v>
      </c>
      <c r="I1913" s="200"/>
      <c r="J1913" s="14"/>
      <c r="K1913" s="14"/>
      <c r="L1913" s="196"/>
      <c r="M1913" s="201"/>
      <c r="N1913" s="202"/>
      <c r="O1913" s="202"/>
      <c r="P1913" s="202"/>
      <c r="Q1913" s="202"/>
      <c r="R1913" s="202"/>
      <c r="S1913" s="202"/>
      <c r="T1913" s="203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197" t="s">
        <v>248</v>
      </c>
      <c r="AU1913" s="197" t="s">
        <v>86</v>
      </c>
      <c r="AV1913" s="14" t="s">
        <v>86</v>
      </c>
      <c r="AW1913" s="14" t="s">
        <v>33</v>
      </c>
      <c r="AX1913" s="14" t="s">
        <v>73</v>
      </c>
      <c r="AY1913" s="197" t="s">
        <v>239</v>
      </c>
    </row>
    <row r="1914" s="14" customFormat="1">
      <c r="A1914" s="14"/>
      <c r="B1914" s="196"/>
      <c r="C1914" s="14"/>
      <c r="D1914" s="189" t="s">
        <v>248</v>
      </c>
      <c r="E1914" s="197" t="s">
        <v>3</v>
      </c>
      <c r="F1914" s="198" t="s">
        <v>2014</v>
      </c>
      <c r="G1914" s="14"/>
      <c r="H1914" s="199">
        <v>9.3659999999999997</v>
      </c>
      <c r="I1914" s="200"/>
      <c r="J1914" s="14"/>
      <c r="K1914" s="14"/>
      <c r="L1914" s="196"/>
      <c r="M1914" s="201"/>
      <c r="N1914" s="202"/>
      <c r="O1914" s="202"/>
      <c r="P1914" s="202"/>
      <c r="Q1914" s="202"/>
      <c r="R1914" s="202"/>
      <c r="S1914" s="202"/>
      <c r="T1914" s="203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197" t="s">
        <v>248</v>
      </c>
      <c r="AU1914" s="197" t="s">
        <v>86</v>
      </c>
      <c r="AV1914" s="14" t="s">
        <v>86</v>
      </c>
      <c r="AW1914" s="14" t="s">
        <v>33</v>
      </c>
      <c r="AX1914" s="14" t="s">
        <v>73</v>
      </c>
      <c r="AY1914" s="197" t="s">
        <v>239</v>
      </c>
    </row>
    <row r="1915" s="13" customFormat="1">
      <c r="A1915" s="13"/>
      <c r="B1915" s="188"/>
      <c r="C1915" s="13"/>
      <c r="D1915" s="189" t="s">
        <v>248</v>
      </c>
      <c r="E1915" s="190" t="s">
        <v>3</v>
      </c>
      <c r="F1915" s="191" t="s">
        <v>2015</v>
      </c>
      <c r="G1915" s="13"/>
      <c r="H1915" s="190" t="s">
        <v>3</v>
      </c>
      <c r="I1915" s="192"/>
      <c r="J1915" s="13"/>
      <c r="K1915" s="13"/>
      <c r="L1915" s="188"/>
      <c r="M1915" s="193"/>
      <c r="N1915" s="194"/>
      <c r="O1915" s="194"/>
      <c r="P1915" s="194"/>
      <c r="Q1915" s="194"/>
      <c r="R1915" s="194"/>
      <c r="S1915" s="194"/>
      <c r="T1915" s="195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190" t="s">
        <v>248</v>
      </c>
      <c r="AU1915" s="190" t="s">
        <v>86</v>
      </c>
      <c r="AV1915" s="13" t="s">
        <v>80</v>
      </c>
      <c r="AW1915" s="13" t="s">
        <v>33</v>
      </c>
      <c r="AX1915" s="13" t="s">
        <v>73</v>
      </c>
      <c r="AY1915" s="190" t="s">
        <v>239</v>
      </c>
    </row>
    <row r="1916" s="14" customFormat="1">
      <c r="A1916" s="14"/>
      <c r="B1916" s="196"/>
      <c r="C1916" s="14"/>
      <c r="D1916" s="189" t="s">
        <v>248</v>
      </c>
      <c r="E1916" s="197" t="s">
        <v>3</v>
      </c>
      <c r="F1916" s="198" t="s">
        <v>2016</v>
      </c>
      <c r="G1916" s="14"/>
      <c r="H1916" s="199">
        <v>19.866</v>
      </c>
      <c r="I1916" s="200"/>
      <c r="J1916" s="14"/>
      <c r="K1916" s="14"/>
      <c r="L1916" s="196"/>
      <c r="M1916" s="201"/>
      <c r="N1916" s="202"/>
      <c r="O1916" s="202"/>
      <c r="P1916" s="202"/>
      <c r="Q1916" s="202"/>
      <c r="R1916" s="202"/>
      <c r="S1916" s="202"/>
      <c r="T1916" s="203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197" t="s">
        <v>248</v>
      </c>
      <c r="AU1916" s="197" t="s">
        <v>86</v>
      </c>
      <c r="AV1916" s="14" t="s">
        <v>86</v>
      </c>
      <c r="AW1916" s="14" t="s">
        <v>33</v>
      </c>
      <c r="AX1916" s="14" t="s">
        <v>73</v>
      </c>
      <c r="AY1916" s="197" t="s">
        <v>239</v>
      </c>
    </row>
    <row r="1917" s="13" customFormat="1">
      <c r="A1917" s="13"/>
      <c r="B1917" s="188"/>
      <c r="C1917" s="13"/>
      <c r="D1917" s="189" t="s">
        <v>248</v>
      </c>
      <c r="E1917" s="190" t="s">
        <v>3</v>
      </c>
      <c r="F1917" s="191" t="s">
        <v>2017</v>
      </c>
      <c r="G1917" s="13"/>
      <c r="H1917" s="190" t="s">
        <v>3</v>
      </c>
      <c r="I1917" s="192"/>
      <c r="J1917" s="13"/>
      <c r="K1917" s="13"/>
      <c r="L1917" s="188"/>
      <c r="M1917" s="193"/>
      <c r="N1917" s="194"/>
      <c r="O1917" s="194"/>
      <c r="P1917" s="194"/>
      <c r="Q1917" s="194"/>
      <c r="R1917" s="194"/>
      <c r="S1917" s="194"/>
      <c r="T1917" s="195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190" t="s">
        <v>248</v>
      </c>
      <c r="AU1917" s="190" t="s">
        <v>86</v>
      </c>
      <c r="AV1917" s="13" t="s">
        <v>80</v>
      </c>
      <c r="AW1917" s="13" t="s">
        <v>33</v>
      </c>
      <c r="AX1917" s="13" t="s">
        <v>73</v>
      </c>
      <c r="AY1917" s="190" t="s">
        <v>239</v>
      </c>
    </row>
    <row r="1918" s="14" customFormat="1">
      <c r="A1918" s="14"/>
      <c r="B1918" s="196"/>
      <c r="C1918" s="14"/>
      <c r="D1918" s="189" t="s">
        <v>248</v>
      </c>
      <c r="E1918" s="197" t="s">
        <v>3</v>
      </c>
      <c r="F1918" s="198" t="s">
        <v>2018</v>
      </c>
      <c r="G1918" s="14"/>
      <c r="H1918" s="199">
        <v>318.81599999999997</v>
      </c>
      <c r="I1918" s="200"/>
      <c r="J1918" s="14"/>
      <c r="K1918" s="14"/>
      <c r="L1918" s="196"/>
      <c r="M1918" s="201"/>
      <c r="N1918" s="202"/>
      <c r="O1918" s="202"/>
      <c r="P1918" s="202"/>
      <c r="Q1918" s="202"/>
      <c r="R1918" s="202"/>
      <c r="S1918" s="202"/>
      <c r="T1918" s="203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197" t="s">
        <v>248</v>
      </c>
      <c r="AU1918" s="197" t="s">
        <v>86</v>
      </c>
      <c r="AV1918" s="14" t="s">
        <v>86</v>
      </c>
      <c r="AW1918" s="14" t="s">
        <v>33</v>
      </c>
      <c r="AX1918" s="14" t="s">
        <v>73</v>
      </c>
      <c r="AY1918" s="197" t="s">
        <v>239</v>
      </c>
    </row>
    <row r="1919" s="16" customFormat="1">
      <c r="A1919" s="16"/>
      <c r="B1919" s="239"/>
      <c r="C1919" s="16"/>
      <c r="D1919" s="189" t="s">
        <v>248</v>
      </c>
      <c r="E1919" s="240" t="s">
        <v>3</v>
      </c>
      <c r="F1919" s="241" t="s">
        <v>695</v>
      </c>
      <c r="G1919" s="16"/>
      <c r="H1919" s="242">
        <v>353.07100000000003</v>
      </c>
      <c r="I1919" s="243"/>
      <c r="J1919" s="16"/>
      <c r="K1919" s="16"/>
      <c r="L1919" s="239"/>
      <c r="M1919" s="244"/>
      <c r="N1919" s="245"/>
      <c r="O1919" s="245"/>
      <c r="P1919" s="245"/>
      <c r="Q1919" s="245"/>
      <c r="R1919" s="245"/>
      <c r="S1919" s="245"/>
      <c r="T1919" s="24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T1919" s="240" t="s">
        <v>248</v>
      </c>
      <c r="AU1919" s="240" t="s">
        <v>86</v>
      </c>
      <c r="AV1919" s="16" t="s">
        <v>117</v>
      </c>
      <c r="AW1919" s="16" t="s">
        <v>33</v>
      </c>
      <c r="AX1919" s="16" t="s">
        <v>73</v>
      </c>
      <c r="AY1919" s="240" t="s">
        <v>239</v>
      </c>
    </row>
    <row r="1920" s="15" customFormat="1">
      <c r="A1920" s="15"/>
      <c r="B1920" s="204"/>
      <c r="C1920" s="15"/>
      <c r="D1920" s="189" t="s">
        <v>248</v>
      </c>
      <c r="E1920" s="205" t="s">
        <v>3</v>
      </c>
      <c r="F1920" s="206" t="s">
        <v>251</v>
      </c>
      <c r="G1920" s="15"/>
      <c r="H1920" s="207">
        <v>380.03699999999998</v>
      </c>
      <c r="I1920" s="208"/>
      <c r="J1920" s="15"/>
      <c r="K1920" s="15"/>
      <c r="L1920" s="204"/>
      <c r="M1920" s="209"/>
      <c r="N1920" s="210"/>
      <c r="O1920" s="210"/>
      <c r="P1920" s="210"/>
      <c r="Q1920" s="210"/>
      <c r="R1920" s="210"/>
      <c r="S1920" s="210"/>
      <c r="T1920" s="211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T1920" s="205" t="s">
        <v>248</v>
      </c>
      <c r="AU1920" s="205" t="s">
        <v>86</v>
      </c>
      <c r="AV1920" s="15" t="s">
        <v>246</v>
      </c>
      <c r="AW1920" s="15" t="s">
        <v>33</v>
      </c>
      <c r="AX1920" s="15" t="s">
        <v>80</v>
      </c>
      <c r="AY1920" s="205" t="s">
        <v>239</v>
      </c>
    </row>
    <row r="1921" s="12" customFormat="1" ht="22.8" customHeight="1">
      <c r="A1921" s="12"/>
      <c r="B1921" s="161"/>
      <c r="C1921" s="12"/>
      <c r="D1921" s="162" t="s">
        <v>72</v>
      </c>
      <c r="E1921" s="172" t="s">
        <v>2393</v>
      </c>
      <c r="F1921" s="172" t="s">
        <v>2394</v>
      </c>
      <c r="G1921" s="12"/>
      <c r="H1921" s="12"/>
      <c r="I1921" s="164"/>
      <c r="J1921" s="173">
        <f>BK1921</f>
        <v>0</v>
      </c>
      <c r="K1921" s="12"/>
      <c r="L1921" s="161"/>
      <c r="M1921" s="166"/>
      <c r="N1921" s="167"/>
      <c r="O1921" s="167"/>
      <c r="P1921" s="168">
        <f>SUM(P1922:P1948)</f>
        <v>0</v>
      </c>
      <c r="Q1921" s="167"/>
      <c r="R1921" s="168">
        <f>SUM(R1922:R1948)</f>
        <v>0.54306959999999993</v>
      </c>
      <c r="S1921" s="167"/>
      <c r="T1921" s="169">
        <f>SUM(T1922:T1948)</f>
        <v>0</v>
      </c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R1921" s="162" t="s">
        <v>86</v>
      </c>
      <c r="AT1921" s="170" t="s">
        <v>72</v>
      </c>
      <c r="AU1921" s="170" t="s">
        <v>80</v>
      </c>
      <c r="AY1921" s="162" t="s">
        <v>239</v>
      </c>
      <c r="BK1921" s="171">
        <f>SUM(BK1922:BK1948)</f>
        <v>0</v>
      </c>
    </row>
    <row r="1922" s="2" customFormat="1" ht="21.75" customHeight="1">
      <c r="A1922" s="39"/>
      <c r="B1922" s="174"/>
      <c r="C1922" s="175" t="s">
        <v>2395</v>
      </c>
      <c r="D1922" s="175" t="s">
        <v>241</v>
      </c>
      <c r="E1922" s="176" t="s">
        <v>2396</v>
      </c>
      <c r="F1922" s="177" t="s">
        <v>2397</v>
      </c>
      <c r="G1922" s="178" t="s">
        <v>244</v>
      </c>
      <c r="H1922" s="179">
        <v>13.76</v>
      </c>
      <c r="I1922" s="180"/>
      <c r="J1922" s="181">
        <f>ROUND(I1922*H1922,2)</f>
        <v>0</v>
      </c>
      <c r="K1922" s="177" t="s">
        <v>460</v>
      </c>
      <c r="L1922" s="40"/>
      <c r="M1922" s="182" t="s">
        <v>3</v>
      </c>
      <c r="N1922" s="183" t="s">
        <v>45</v>
      </c>
      <c r="O1922" s="73"/>
      <c r="P1922" s="184">
        <f>O1922*H1922</f>
        <v>0</v>
      </c>
      <c r="Q1922" s="184">
        <v>0</v>
      </c>
      <c r="R1922" s="184">
        <f>Q1922*H1922</f>
        <v>0</v>
      </c>
      <c r="S1922" s="184">
        <v>0</v>
      </c>
      <c r="T1922" s="185">
        <f>S1922*H1922</f>
        <v>0</v>
      </c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R1922" s="186" t="s">
        <v>377</v>
      </c>
      <c r="AT1922" s="186" t="s">
        <v>241</v>
      </c>
      <c r="AU1922" s="186" t="s">
        <v>86</v>
      </c>
      <c r="AY1922" s="20" t="s">
        <v>239</v>
      </c>
      <c r="BE1922" s="187">
        <f>IF(N1922="základní",J1922,0)</f>
        <v>0</v>
      </c>
      <c r="BF1922" s="187">
        <f>IF(N1922="snížená",J1922,0)</f>
        <v>0</v>
      </c>
      <c r="BG1922" s="187">
        <f>IF(N1922="zákl. přenesená",J1922,0)</f>
        <v>0</v>
      </c>
      <c r="BH1922" s="187">
        <f>IF(N1922="sníž. přenesená",J1922,0)</f>
        <v>0</v>
      </c>
      <c r="BI1922" s="187">
        <f>IF(N1922="nulová",J1922,0)</f>
        <v>0</v>
      </c>
      <c r="BJ1922" s="20" t="s">
        <v>86</v>
      </c>
      <c r="BK1922" s="187">
        <f>ROUND(I1922*H1922,2)</f>
        <v>0</v>
      </c>
      <c r="BL1922" s="20" t="s">
        <v>377</v>
      </c>
      <c r="BM1922" s="186" t="s">
        <v>2398</v>
      </c>
    </row>
    <row r="1923" s="13" customFormat="1">
      <c r="A1923" s="13"/>
      <c r="B1923" s="188"/>
      <c r="C1923" s="13"/>
      <c r="D1923" s="189" t="s">
        <v>248</v>
      </c>
      <c r="E1923" s="190" t="s">
        <v>3</v>
      </c>
      <c r="F1923" s="191" t="s">
        <v>2399</v>
      </c>
      <c r="G1923" s="13"/>
      <c r="H1923" s="190" t="s">
        <v>3</v>
      </c>
      <c r="I1923" s="192"/>
      <c r="J1923" s="13"/>
      <c r="K1923" s="13"/>
      <c r="L1923" s="188"/>
      <c r="M1923" s="193"/>
      <c r="N1923" s="194"/>
      <c r="O1923" s="194"/>
      <c r="P1923" s="194"/>
      <c r="Q1923" s="194"/>
      <c r="R1923" s="194"/>
      <c r="S1923" s="194"/>
      <c r="T1923" s="195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190" t="s">
        <v>248</v>
      </c>
      <c r="AU1923" s="190" t="s">
        <v>86</v>
      </c>
      <c r="AV1923" s="13" t="s">
        <v>80</v>
      </c>
      <c r="AW1923" s="13" t="s">
        <v>33</v>
      </c>
      <c r="AX1923" s="13" t="s">
        <v>73</v>
      </c>
      <c r="AY1923" s="190" t="s">
        <v>239</v>
      </c>
    </row>
    <row r="1924" s="14" customFormat="1">
      <c r="A1924" s="14"/>
      <c r="B1924" s="196"/>
      <c r="C1924" s="14"/>
      <c r="D1924" s="189" t="s">
        <v>248</v>
      </c>
      <c r="E1924" s="197" t="s">
        <v>3</v>
      </c>
      <c r="F1924" s="198" t="s">
        <v>2400</v>
      </c>
      <c r="G1924" s="14"/>
      <c r="H1924" s="199">
        <v>13.76</v>
      </c>
      <c r="I1924" s="200"/>
      <c r="J1924" s="14"/>
      <c r="K1924" s="14"/>
      <c r="L1924" s="196"/>
      <c r="M1924" s="201"/>
      <c r="N1924" s="202"/>
      <c r="O1924" s="202"/>
      <c r="P1924" s="202"/>
      <c r="Q1924" s="202"/>
      <c r="R1924" s="202"/>
      <c r="S1924" s="202"/>
      <c r="T1924" s="203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197" t="s">
        <v>248</v>
      </c>
      <c r="AU1924" s="197" t="s">
        <v>86</v>
      </c>
      <c r="AV1924" s="14" t="s">
        <v>86</v>
      </c>
      <c r="AW1924" s="14" t="s">
        <v>33</v>
      </c>
      <c r="AX1924" s="14" t="s">
        <v>73</v>
      </c>
      <c r="AY1924" s="197" t="s">
        <v>239</v>
      </c>
    </row>
    <row r="1925" s="15" customFormat="1">
      <c r="A1925" s="15"/>
      <c r="B1925" s="204"/>
      <c r="C1925" s="15"/>
      <c r="D1925" s="189" t="s">
        <v>248</v>
      </c>
      <c r="E1925" s="205" t="s">
        <v>3</v>
      </c>
      <c r="F1925" s="206" t="s">
        <v>251</v>
      </c>
      <c r="G1925" s="15"/>
      <c r="H1925" s="207">
        <v>13.76</v>
      </c>
      <c r="I1925" s="208"/>
      <c r="J1925" s="15"/>
      <c r="K1925" s="15"/>
      <c r="L1925" s="204"/>
      <c r="M1925" s="209"/>
      <c r="N1925" s="210"/>
      <c r="O1925" s="210"/>
      <c r="P1925" s="210"/>
      <c r="Q1925" s="210"/>
      <c r="R1925" s="210"/>
      <c r="S1925" s="210"/>
      <c r="T1925" s="211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05" t="s">
        <v>248</v>
      </c>
      <c r="AU1925" s="205" t="s">
        <v>86</v>
      </c>
      <c r="AV1925" s="15" t="s">
        <v>246</v>
      </c>
      <c r="AW1925" s="15" t="s">
        <v>33</v>
      </c>
      <c r="AX1925" s="15" t="s">
        <v>80</v>
      </c>
      <c r="AY1925" s="205" t="s">
        <v>239</v>
      </c>
    </row>
    <row r="1926" s="2" customFormat="1">
      <c r="A1926" s="39"/>
      <c r="B1926" s="174"/>
      <c r="C1926" s="175" t="s">
        <v>2401</v>
      </c>
      <c r="D1926" s="175" t="s">
        <v>241</v>
      </c>
      <c r="E1926" s="176" t="s">
        <v>2402</v>
      </c>
      <c r="F1926" s="177" t="s">
        <v>2403</v>
      </c>
      <c r="G1926" s="178" t="s">
        <v>244</v>
      </c>
      <c r="H1926" s="179">
        <v>878.75300000000004</v>
      </c>
      <c r="I1926" s="180"/>
      <c r="J1926" s="181">
        <f>ROUND(I1926*H1926,2)</f>
        <v>0</v>
      </c>
      <c r="K1926" s="177" t="s">
        <v>245</v>
      </c>
      <c r="L1926" s="40"/>
      <c r="M1926" s="182" t="s">
        <v>3</v>
      </c>
      <c r="N1926" s="183" t="s">
        <v>45</v>
      </c>
      <c r="O1926" s="73"/>
      <c r="P1926" s="184">
        <f>O1926*H1926</f>
        <v>0</v>
      </c>
      <c r="Q1926" s="184">
        <v>0</v>
      </c>
      <c r="R1926" s="184">
        <f>Q1926*H1926</f>
        <v>0</v>
      </c>
      <c r="S1926" s="184">
        <v>0</v>
      </c>
      <c r="T1926" s="185">
        <f>S1926*H1926</f>
        <v>0</v>
      </c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39"/>
      <c r="AE1926" s="39"/>
      <c r="AR1926" s="186" t="s">
        <v>377</v>
      </c>
      <c r="AT1926" s="186" t="s">
        <v>241</v>
      </c>
      <c r="AU1926" s="186" t="s">
        <v>86</v>
      </c>
      <c r="AY1926" s="20" t="s">
        <v>239</v>
      </c>
      <c r="BE1926" s="187">
        <f>IF(N1926="základní",J1926,0)</f>
        <v>0</v>
      </c>
      <c r="BF1926" s="187">
        <f>IF(N1926="snížená",J1926,0)</f>
        <v>0</v>
      </c>
      <c r="BG1926" s="187">
        <f>IF(N1926="zákl. přenesená",J1926,0)</f>
        <v>0</v>
      </c>
      <c r="BH1926" s="187">
        <f>IF(N1926="sníž. přenesená",J1926,0)</f>
        <v>0</v>
      </c>
      <c r="BI1926" s="187">
        <f>IF(N1926="nulová",J1926,0)</f>
        <v>0</v>
      </c>
      <c r="BJ1926" s="20" t="s">
        <v>86</v>
      </c>
      <c r="BK1926" s="187">
        <f>ROUND(I1926*H1926,2)</f>
        <v>0</v>
      </c>
      <c r="BL1926" s="20" t="s">
        <v>377</v>
      </c>
      <c r="BM1926" s="186" t="s">
        <v>2404</v>
      </c>
    </row>
    <row r="1927" s="14" customFormat="1">
      <c r="A1927" s="14"/>
      <c r="B1927" s="196"/>
      <c r="C1927" s="14"/>
      <c r="D1927" s="189" t="s">
        <v>248</v>
      </c>
      <c r="E1927" s="197" t="s">
        <v>3</v>
      </c>
      <c r="F1927" s="198" t="s">
        <v>1816</v>
      </c>
      <c r="G1927" s="14"/>
      <c r="H1927" s="199">
        <v>1.6000000000000001</v>
      </c>
      <c r="I1927" s="200"/>
      <c r="J1927" s="14"/>
      <c r="K1927" s="14"/>
      <c r="L1927" s="196"/>
      <c r="M1927" s="201"/>
      <c r="N1927" s="202"/>
      <c r="O1927" s="202"/>
      <c r="P1927" s="202"/>
      <c r="Q1927" s="202"/>
      <c r="R1927" s="202"/>
      <c r="S1927" s="202"/>
      <c r="T1927" s="203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197" t="s">
        <v>248</v>
      </c>
      <c r="AU1927" s="197" t="s">
        <v>86</v>
      </c>
      <c r="AV1927" s="14" t="s">
        <v>86</v>
      </c>
      <c r="AW1927" s="14" t="s">
        <v>33</v>
      </c>
      <c r="AX1927" s="14" t="s">
        <v>73</v>
      </c>
      <c r="AY1927" s="197" t="s">
        <v>239</v>
      </c>
    </row>
    <row r="1928" s="14" customFormat="1">
      <c r="A1928" s="14"/>
      <c r="B1928" s="196"/>
      <c r="C1928" s="14"/>
      <c r="D1928" s="189" t="s">
        <v>248</v>
      </c>
      <c r="E1928" s="197" t="s">
        <v>3</v>
      </c>
      <c r="F1928" s="198" t="s">
        <v>1837</v>
      </c>
      <c r="G1928" s="14"/>
      <c r="H1928" s="199">
        <v>9.5999999999999996</v>
      </c>
      <c r="I1928" s="200"/>
      <c r="J1928" s="14"/>
      <c r="K1928" s="14"/>
      <c r="L1928" s="196"/>
      <c r="M1928" s="201"/>
      <c r="N1928" s="202"/>
      <c r="O1928" s="202"/>
      <c r="P1928" s="202"/>
      <c r="Q1928" s="202"/>
      <c r="R1928" s="202"/>
      <c r="S1928" s="202"/>
      <c r="T1928" s="203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T1928" s="197" t="s">
        <v>248</v>
      </c>
      <c r="AU1928" s="197" t="s">
        <v>86</v>
      </c>
      <c r="AV1928" s="14" t="s">
        <v>86</v>
      </c>
      <c r="AW1928" s="14" t="s">
        <v>33</v>
      </c>
      <c r="AX1928" s="14" t="s">
        <v>73</v>
      </c>
      <c r="AY1928" s="197" t="s">
        <v>239</v>
      </c>
    </row>
    <row r="1929" s="14" customFormat="1">
      <c r="A1929" s="14"/>
      <c r="B1929" s="196"/>
      <c r="C1929" s="14"/>
      <c r="D1929" s="189" t="s">
        <v>248</v>
      </c>
      <c r="E1929" s="197" t="s">
        <v>3</v>
      </c>
      <c r="F1929" s="198" t="s">
        <v>1838</v>
      </c>
      <c r="G1929" s="14"/>
      <c r="H1929" s="199">
        <v>107.8</v>
      </c>
      <c r="I1929" s="200"/>
      <c r="J1929" s="14"/>
      <c r="K1929" s="14"/>
      <c r="L1929" s="196"/>
      <c r="M1929" s="201"/>
      <c r="N1929" s="202"/>
      <c r="O1929" s="202"/>
      <c r="P1929" s="202"/>
      <c r="Q1929" s="202"/>
      <c r="R1929" s="202"/>
      <c r="S1929" s="202"/>
      <c r="T1929" s="203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T1929" s="197" t="s">
        <v>248</v>
      </c>
      <c r="AU1929" s="197" t="s">
        <v>86</v>
      </c>
      <c r="AV1929" s="14" t="s">
        <v>86</v>
      </c>
      <c r="AW1929" s="14" t="s">
        <v>33</v>
      </c>
      <c r="AX1929" s="14" t="s">
        <v>73</v>
      </c>
      <c r="AY1929" s="197" t="s">
        <v>239</v>
      </c>
    </row>
    <row r="1930" s="14" customFormat="1">
      <c r="A1930" s="14"/>
      <c r="B1930" s="196"/>
      <c r="C1930" s="14"/>
      <c r="D1930" s="189" t="s">
        <v>248</v>
      </c>
      <c r="E1930" s="197" t="s">
        <v>3</v>
      </c>
      <c r="F1930" s="198" t="s">
        <v>1839</v>
      </c>
      <c r="G1930" s="14"/>
      <c r="H1930" s="199">
        <v>4.9000000000000004</v>
      </c>
      <c r="I1930" s="200"/>
      <c r="J1930" s="14"/>
      <c r="K1930" s="14"/>
      <c r="L1930" s="196"/>
      <c r="M1930" s="201"/>
      <c r="N1930" s="202"/>
      <c r="O1930" s="202"/>
      <c r="P1930" s="202"/>
      <c r="Q1930" s="202"/>
      <c r="R1930" s="202"/>
      <c r="S1930" s="202"/>
      <c r="T1930" s="203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197" t="s">
        <v>248</v>
      </c>
      <c r="AU1930" s="197" t="s">
        <v>86</v>
      </c>
      <c r="AV1930" s="14" t="s">
        <v>86</v>
      </c>
      <c r="AW1930" s="14" t="s">
        <v>33</v>
      </c>
      <c r="AX1930" s="14" t="s">
        <v>73</v>
      </c>
      <c r="AY1930" s="197" t="s">
        <v>239</v>
      </c>
    </row>
    <row r="1931" s="14" customFormat="1">
      <c r="A1931" s="14"/>
      <c r="B1931" s="196"/>
      <c r="C1931" s="14"/>
      <c r="D1931" s="189" t="s">
        <v>248</v>
      </c>
      <c r="E1931" s="197" t="s">
        <v>3</v>
      </c>
      <c r="F1931" s="198" t="s">
        <v>1840</v>
      </c>
      <c r="G1931" s="14"/>
      <c r="H1931" s="199">
        <v>122.5</v>
      </c>
      <c r="I1931" s="200"/>
      <c r="J1931" s="14"/>
      <c r="K1931" s="14"/>
      <c r="L1931" s="196"/>
      <c r="M1931" s="201"/>
      <c r="N1931" s="202"/>
      <c r="O1931" s="202"/>
      <c r="P1931" s="202"/>
      <c r="Q1931" s="202"/>
      <c r="R1931" s="202"/>
      <c r="S1931" s="202"/>
      <c r="T1931" s="203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197" t="s">
        <v>248</v>
      </c>
      <c r="AU1931" s="197" t="s">
        <v>86</v>
      </c>
      <c r="AV1931" s="14" t="s">
        <v>86</v>
      </c>
      <c r="AW1931" s="14" t="s">
        <v>33</v>
      </c>
      <c r="AX1931" s="14" t="s">
        <v>73</v>
      </c>
      <c r="AY1931" s="197" t="s">
        <v>239</v>
      </c>
    </row>
    <row r="1932" s="14" customFormat="1">
      <c r="A1932" s="14"/>
      <c r="B1932" s="196"/>
      <c r="C1932" s="14"/>
      <c r="D1932" s="189" t="s">
        <v>248</v>
      </c>
      <c r="E1932" s="197" t="s">
        <v>3</v>
      </c>
      <c r="F1932" s="198" t="s">
        <v>1841</v>
      </c>
      <c r="G1932" s="14"/>
      <c r="H1932" s="199">
        <v>4.9000000000000004</v>
      </c>
      <c r="I1932" s="200"/>
      <c r="J1932" s="14"/>
      <c r="K1932" s="14"/>
      <c r="L1932" s="196"/>
      <c r="M1932" s="201"/>
      <c r="N1932" s="202"/>
      <c r="O1932" s="202"/>
      <c r="P1932" s="202"/>
      <c r="Q1932" s="202"/>
      <c r="R1932" s="202"/>
      <c r="S1932" s="202"/>
      <c r="T1932" s="203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197" t="s">
        <v>248</v>
      </c>
      <c r="AU1932" s="197" t="s">
        <v>86</v>
      </c>
      <c r="AV1932" s="14" t="s">
        <v>86</v>
      </c>
      <c r="AW1932" s="14" t="s">
        <v>33</v>
      </c>
      <c r="AX1932" s="14" t="s">
        <v>73</v>
      </c>
      <c r="AY1932" s="197" t="s">
        <v>239</v>
      </c>
    </row>
    <row r="1933" s="14" customFormat="1">
      <c r="A1933" s="14"/>
      <c r="B1933" s="196"/>
      <c r="C1933" s="14"/>
      <c r="D1933" s="189" t="s">
        <v>248</v>
      </c>
      <c r="E1933" s="197" t="s">
        <v>3</v>
      </c>
      <c r="F1933" s="198" t="s">
        <v>1842</v>
      </c>
      <c r="G1933" s="14"/>
      <c r="H1933" s="199">
        <v>2.4500000000000002</v>
      </c>
      <c r="I1933" s="200"/>
      <c r="J1933" s="14"/>
      <c r="K1933" s="14"/>
      <c r="L1933" s="196"/>
      <c r="M1933" s="201"/>
      <c r="N1933" s="202"/>
      <c r="O1933" s="202"/>
      <c r="P1933" s="202"/>
      <c r="Q1933" s="202"/>
      <c r="R1933" s="202"/>
      <c r="S1933" s="202"/>
      <c r="T1933" s="203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197" t="s">
        <v>248</v>
      </c>
      <c r="AU1933" s="197" t="s">
        <v>86</v>
      </c>
      <c r="AV1933" s="14" t="s">
        <v>86</v>
      </c>
      <c r="AW1933" s="14" t="s">
        <v>33</v>
      </c>
      <c r="AX1933" s="14" t="s">
        <v>73</v>
      </c>
      <c r="AY1933" s="197" t="s">
        <v>239</v>
      </c>
    </row>
    <row r="1934" s="14" customFormat="1">
      <c r="A1934" s="14"/>
      <c r="B1934" s="196"/>
      <c r="C1934" s="14"/>
      <c r="D1934" s="189" t="s">
        <v>248</v>
      </c>
      <c r="E1934" s="197" t="s">
        <v>3</v>
      </c>
      <c r="F1934" s="198" t="s">
        <v>1843</v>
      </c>
      <c r="G1934" s="14"/>
      <c r="H1934" s="199">
        <v>68.900000000000006</v>
      </c>
      <c r="I1934" s="200"/>
      <c r="J1934" s="14"/>
      <c r="K1934" s="14"/>
      <c r="L1934" s="196"/>
      <c r="M1934" s="201"/>
      <c r="N1934" s="202"/>
      <c r="O1934" s="202"/>
      <c r="P1934" s="202"/>
      <c r="Q1934" s="202"/>
      <c r="R1934" s="202"/>
      <c r="S1934" s="202"/>
      <c r="T1934" s="203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197" t="s">
        <v>248</v>
      </c>
      <c r="AU1934" s="197" t="s">
        <v>86</v>
      </c>
      <c r="AV1934" s="14" t="s">
        <v>86</v>
      </c>
      <c r="AW1934" s="14" t="s">
        <v>33</v>
      </c>
      <c r="AX1934" s="14" t="s">
        <v>73</v>
      </c>
      <c r="AY1934" s="197" t="s">
        <v>239</v>
      </c>
    </row>
    <row r="1935" s="14" customFormat="1">
      <c r="A1935" s="14"/>
      <c r="B1935" s="196"/>
      <c r="C1935" s="14"/>
      <c r="D1935" s="189" t="s">
        <v>248</v>
      </c>
      <c r="E1935" s="197" t="s">
        <v>3</v>
      </c>
      <c r="F1935" s="198" t="s">
        <v>1844</v>
      </c>
      <c r="G1935" s="14"/>
      <c r="H1935" s="199">
        <v>10.800000000000001</v>
      </c>
      <c r="I1935" s="200"/>
      <c r="J1935" s="14"/>
      <c r="K1935" s="14"/>
      <c r="L1935" s="196"/>
      <c r="M1935" s="201"/>
      <c r="N1935" s="202"/>
      <c r="O1935" s="202"/>
      <c r="P1935" s="202"/>
      <c r="Q1935" s="202"/>
      <c r="R1935" s="202"/>
      <c r="S1935" s="202"/>
      <c r="T1935" s="203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197" t="s">
        <v>248</v>
      </c>
      <c r="AU1935" s="197" t="s">
        <v>86</v>
      </c>
      <c r="AV1935" s="14" t="s">
        <v>86</v>
      </c>
      <c r="AW1935" s="14" t="s">
        <v>33</v>
      </c>
      <c r="AX1935" s="14" t="s">
        <v>73</v>
      </c>
      <c r="AY1935" s="197" t="s">
        <v>239</v>
      </c>
    </row>
    <row r="1936" s="14" customFormat="1">
      <c r="A1936" s="14"/>
      <c r="B1936" s="196"/>
      <c r="C1936" s="14"/>
      <c r="D1936" s="189" t="s">
        <v>248</v>
      </c>
      <c r="E1936" s="197" t="s">
        <v>3</v>
      </c>
      <c r="F1936" s="198" t="s">
        <v>1825</v>
      </c>
      <c r="G1936" s="14"/>
      <c r="H1936" s="199">
        <v>5.7199999999999998</v>
      </c>
      <c r="I1936" s="200"/>
      <c r="J1936" s="14"/>
      <c r="K1936" s="14"/>
      <c r="L1936" s="196"/>
      <c r="M1936" s="201"/>
      <c r="N1936" s="202"/>
      <c r="O1936" s="202"/>
      <c r="P1936" s="202"/>
      <c r="Q1936" s="202"/>
      <c r="R1936" s="202"/>
      <c r="S1936" s="202"/>
      <c r="T1936" s="203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197" t="s">
        <v>248</v>
      </c>
      <c r="AU1936" s="197" t="s">
        <v>86</v>
      </c>
      <c r="AV1936" s="14" t="s">
        <v>86</v>
      </c>
      <c r="AW1936" s="14" t="s">
        <v>33</v>
      </c>
      <c r="AX1936" s="14" t="s">
        <v>73</v>
      </c>
      <c r="AY1936" s="197" t="s">
        <v>239</v>
      </c>
    </row>
    <row r="1937" s="14" customFormat="1">
      <c r="A1937" s="14"/>
      <c r="B1937" s="196"/>
      <c r="C1937" s="14"/>
      <c r="D1937" s="189" t="s">
        <v>248</v>
      </c>
      <c r="E1937" s="197" t="s">
        <v>3</v>
      </c>
      <c r="F1937" s="198" t="s">
        <v>2405</v>
      </c>
      <c r="G1937" s="14"/>
      <c r="H1937" s="199">
        <v>7.8399999999999999</v>
      </c>
      <c r="I1937" s="200"/>
      <c r="J1937" s="14"/>
      <c r="K1937" s="14"/>
      <c r="L1937" s="196"/>
      <c r="M1937" s="201"/>
      <c r="N1937" s="202"/>
      <c r="O1937" s="202"/>
      <c r="P1937" s="202"/>
      <c r="Q1937" s="202"/>
      <c r="R1937" s="202"/>
      <c r="S1937" s="202"/>
      <c r="T1937" s="203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197" t="s">
        <v>248</v>
      </c>
      <c r="AU1937" s="197" t="s">
        <v>86</v>
      </c>
      <c r="AV1937" s="14" t="s">
        <v>86</v>
      </c>
      <c r="AW1937" s="14" t="s">
        <v>33</v>
      </c>
      <c r="AX1937" s="14" t="s">
        <v>73</v>
      </c>
      <c r="AY1937" s="197" t="s">
        <v>239</v>
      </c>
    </row>
    <row r="1938" s="14" customFormat="1">
      <c r="A1938" s="14"/>
      <c r="B1938" s="196"/>
      <c r="C1938" s="14"/>
      <c r="D1938" s="189" t="s">
        <v>248</v>
      </c>
      <c r="E1938" s="197" t="s">
        <v>3</v>
      </c>
      <c r="F1938" s="198" t="s">
        <v>1846</v>
      </c>
      <c r="G1938" s="14"/>
      <c r="H1938" s="199">
        <v>63.600000000000001</v>
      </c>
      <c r="I1938" s="200"/>
      <c r="J1938" s="14"/>
      <c r="K1938" s="14"/>
      <c r="L1938" s="196"/>
      <c r="M1938" s="201"/>
      <c r="N1938" s="202"/>
      <c r="O1938" s="202"/>
      <c r="P1938" s="202"/>
      <c r="Q1938" s="202"/>
      <c r="R1938" s="202"/>
      <c r="S1938" s="202"/>
      <c r="T1938" s="203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197" t="s">
        <v>248</v>
      </c>
      <c r="AU1938" s="197" t="s">
        <v>86</v>
      </c>
      <c r="AV1938" s="14" t="s">
        <v>86</v>
      </c>
      <c r="AW1938" s="14" t="s">
        <v>33</v>
      </c>
      <c r="AX1938" s="14" t="s">
        <v>73</v>
      </c>
      <c r="AY1938" s="197" t="s">
        <v>239</v>
      </c>
    </row>
    <row r="1939" s="16" customFormat="1">
      <c r="A1939" s="16"/>
      <c r="B1939" s="239"/>
      <c r="C1939" s="16"/>
      <c r="D1939" s="189" t="s">
        <v>248</v>
      </c>
      <c r="E1939" s="240" t="s">
        <v>3</v>
      </c>
      <c r="F1939" s="241" t="s">
        <v>695</v>
      </c>
      <c r="G1939" s="16"/>
      <c r="H1939" s="242">
        <v>410.61000000000001</v>
      </c>
      <c r="I1939" s="243"/>
      <c r="J1939" s="16"/>
      <c r="K1939" s="16"/>
      <c r="L1939" s="239"/>
      <c r="M1939" s="244"/>
      <c r="N1939" s="245"/>
      <c r="O1939" s="245"/>
      <c r="P1939" s="245"/>
      <c r="Q1939" s="245"/>
      <c r="R1939" s="245"/>
      <c r="S1939" s="245"/>
      <c r="T1939" s="24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T1939" s="240" t="s">
        <v>248</v>
      </c>
      <c r="AU1939" s="240" t="s">
        <v>86</v>
      </c>
      <c r="AV1939" s="16" t="s">
        <v>117</v>
      </c>
      <c r="AW1939" s="16" t="s">
        <v>33</v>
      </c>
      <c r="AX1939" s="16" t="s">
        <v>73</v>
      </c>
      <c r="AY1939" s="240" t="s">
        <v>239</v>
      </c>
    </row>
    <row r="1940" s="13" customFormat="1">
      <c r="A1940" s="13"/>
      <c r="B1940" s="188"/>
      <c r="C1940" s="13"/>
      <c r="D1940" s="189" t="s">
        <v>248</v>
      </c>
      <c r="E1940" s="190" t="s">
        <v>3</v>
      </c>
      <c r="F1940" s="191" t="s">
        <v>2391</v>
      </c>
      <c r="G1940" s="13"/>
      <c r="H1940" s="190" t="s">
        <v>3</v>
      </c>
      <c r="I1940" s="192"/>
      <c r="J1940" s="13"/>
      <c r="K1940" s="13"/>
      <c r="L1940" s="188"/>
      <c r="M1940" s="193"/>
      <c r="N1940" s="194"/>
      <c r="O1940" s="194"/>
      <c r="P1940" s="194"/>
      <c r="Q1940" s="194"/>
      <c r="R1940" s="194"/>
      <c r="S1940" s="194"/>
      <c r="T1940" s="195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190" t="s">
        <v>248</v>
      </c>
      <c r="AU1940" s="190" t="s">
        <v>86</v>
      </c>
      <c r="AV1940" s="13" t="s">
        <v>80</v>
      </c>
      <c r="AW1940" s="13" t="s">
        <v>33</v>
      </c>
      <c r="AX1940" s="13" t="s">
        <v>73</v>
      </c>
      <c r="AY1940" s="190" t="s">
        <v>239</v>
      </c>
    </row>
    <row r="1941" s="14" customFormat="1">
      <c r="A1941" s="14"/>
      <c r="B1941" s="196"/>
      <c r="C1941" s="14"/>
      <c r="D1941" s="189" t="s">
        <v>248</v>
      </c>
      <c r="E1941" s="197" t="s">
        <v>3</v>
      </c>
      <c r="F1941" s="198" t="s">
        <v>2406</v>
      </c>
      <c r="G1941" s="14"/>
      <c r="H1941" s="199">
        <v>115.072</v>
      </c>
      <c r="I1941" s="200"/>
      <c r="J1941" s="14"/>
      <c r="K1941" s="14"/>
      <c r="L1941" s="196"/>
      <c r="M1941" s="201"/>
      <c r="N1941" s="202"/>
      <c r="O1941" s="202"/>
      <c r="P1941" s="202"/>
      <c r="Q1941" s="202"/>
      <c r="R1941" s="202"/>
      <c r="S1941" s="202"/>
      <c r="T1941" s="203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197" t="s">
        <v>248</v>
      </c>
      <c r="AU1941" s="197" t="s">
        <v>86</v>
      </c>
      <c r="AV1941" s="14" t="s">
        <v>86</v>
      </c>
      <c r="AW1941" s="14" t="s">
        <v>33</v>
      </c>
      <c r="AX1941" s="14" t="s">
        <v>73</v>
      </c>
      <c r="AY1941" s="197" t="s">
        <v>239</v>
      </c>
    </row>
    <row r="1942" s="13" customFormat="1">
      <c r="A1942" s="13"/>
      <c r="B1942" s="188"/>
      <c r="C1942" s="13"/>
      <c r="D1942" s="189" t="s">
        <v>248</v>
      </c>
      <c r="E1942" s="190" t="s">
        <v>3</v>
      </c>
      <c r="F1942" s="191" t="s">
        <v>2392</v>
      </c>
      <c r="G1942" s="13"/>
      <c r="H1942" s="190" t="s">
        <v>3</v>
      </c>
      <c r="I1942" s="192"/>
      <c r="J1942" s="13"/>
      <c r="K1942" s="13"/>
      <c r="L1942" s="188"/>
      <c r="M1942" s="193"/>
      <c r="N1942" s="194"/>
      <c r="O1942" s="194"/>
      <c r="P1942" s="194"/>
      <c r="Q1942" s="194"/>
      <c r="R1942" s="194"/>
      <c r="S1942" s="194"/>
      <c r="T1942" s="195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190" t="s">
        <v>248</v>
      </c>
      <c r="AU1942" s="190" t="s">
        <v>86</v>
      </c>
      <c r="AV1942" s="13" t="s">
        <v>80</v>
      </c>
      <c r="AW1942" s="13" t="s">
        <v>33</v>
      </c>
      <c r="AX1942" s="13" t="s">
        <v>73</v>
      </c>
      <c r="AY1942" s="190" t="s">
        <v>239</v>
      </c>
    </row>
    <row r="1943" s="14" customFormat="1">
      <c r="A1943" s="14"/>
      <c r="B1943" s="196"/>
      <c r="C1943" s="14"/>
      <c r="D1943" s="189" t="s">
        <v>248</v>
      </c>
      <c r="E1943" s="197" t="s">
        <v>3</v>
      </c>
      <c r="F1943" s="198" t="s">
        <v>2407</v>
      </c>
      <c r="G1943" s="14"/>
      <c r="H1943" s="199">
        <v>353.07100000000003</v>
      </c>
      <c r="I1943" s="200"/>
      <c r="J1943" s="14"/>
      <c r="K1943" s="14"/>
      <c r="L1943" s="196"/>
      <c r="M1943" s="201"/>
      <c r="N1943" s="202"/>
      <c r="O1943" s="202"/>
      <c r="P1943" s="202"/>
      <c r="Q1943" s="202"/>
      <c r="R1943" s="202"/>
      <c r="S1943" s="202"/>
      <c r="T1943" s="203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197" t="s">
        <v>248</v>
      </c>
      <c r="AU1943" s="197" t="s">
        <v>86</v>
      </c>
      <c r="AV1943" s="14" t="s">
        <v>86</v>
      </c>
      <c r="AW1943" s="14" t="s">
        <v>33</v>
      </c>
      <c r="AX1943" s="14" t="s">
        <v>73</v>
      </c>
      <c r="AY1943" s="197" t="s">
        <v>239</v>
      </c>
    </row>
    <row r="1944" s="16" customFormat="1">
      <c r="A1944" s="16"/>
      <c r="B1944" s="239"/>
      <c r="C1944" s="16"/>
      <c r="D1944" s="189" t="s">
        <v>248</v>
      </c>
      <c r="E1944" s="240" t="s">
        <v>3</v>
      </c>
      <c r="F1944" s="241" t="s">
        <v>695</v>
      </c>
      <c r="G1944" s="16"/>
      <c r="H1944" s="242">
        <v>468.14299999999997</v>
      </c>
      <c r="I1944" s="243"/>
      <c r="J1944" s="16"/>
      <c r="K1944" s="16"/>
      <c r="L1944" s="239"/>
      <c r="M1944" s="244"/>
      <c r="N1944" s="245"/>
      <c r="O1944" s="245"/>
      <c r="P1944" s="245"/>
      <c r="Q1944" s="245"/>
      <c r="R1944" s="245"/>
      <c r="S1944" s="245"/>
      <c r="T1944" s="24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T1944" s="240" t="s">
        <v>248</v>
      </c>
      <c r="AU1944" s="240" t="s">
        <v>86</v>
      </c>
      <c r="AV1944" s="16" t="s">
        <v>117</v>
      </c>
      <c r="AW1944" s="16" t="s">
        <v>33</v>
      </c>
      <c r="AX1944" s="16" t="s">
        <v>73</v>
      </c>
      <c r="AY1944" s="240" t="s">
        <v>239</v>
      </c>
    </row>
    <row r="1945" s="15" customFormat="1">
      <c r="A1945" s="15"/>
      <c r="B1945" s="204"/>
      <c r="C1945" s="15"/>
      <c r="D1945" s="189" t="s">
        <v>248</v>
      </c>
      <c r="E1945" s="205" t="s">
        <v>3</v>
      </c>
      <c r="F1945" s="206" t="s">
        <v>251</v>
      </c>
      <c r="G1945" s="15"/>
      <c r="H1945" s="207">
        <v>878.75300000000004</v>
      </c>
      <c r="I1945" s="208"/>
      <c r="J1945" s="15"/>
      <c r="K1945" s="15"/>
      <c r="L1945" s="204"/>
      <c r="M1945" s="209"/>
      <c r="N1945" s="210"/>
      <c r="O1945" s="210"/>
      <c r="P1945" s="210"/>
      <c r="Q1945" s="210"/>
      <c r="R1945" s="210"/>
      <c r="S1945" s="210"/>
      <c r="T1945" s="211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T1945" s="205" t="s">
        <v>248</v>
      </c>
      <c r="AU1945" s="205" t="s">
        <v>86</v>
      </c>
      <c r="AV1945" s="15" t="s">
        <v>246</v>
      </c>
      <c r="AW1945" s="15" t="s">
        <v>33</v>
      </c>
      <c r="AX1945" s="15" t="s">
        <v>80</v>
      </c>
      <c r="AY1945" s="205" t="s">
        <v>239</v>
      </c>
    </row>
    <row r="1946" s="2" customFormat="1" ht="16.5" customHeight="1">
      <c r="A1946" s="39"/>
      <c r="B1946" s="174"/>
      <c r="C1946" s="212" t="s">
        <v>2408</v>
      </c>
      <c r="D1946" s="212" t="s">
        <v>294</v>
      </c>
      <c r="E1946" s="213" t="s">
        <v>2409</v>
      </c>
      <c r="F1946" s="214" t="s">
        <v>2410</v>
      </c>
      <c r="G1946" s="215" t="s">
        <v>244</v>
      </c>
      <c r="H1946" s="216">
        <v>905.11599999999999</v>
      </c>
      <c r="I1946" s="217"/>
      <c r="J1946" s="218">
        <f>ROUND(I1946*H1946,2)</f>
        <v>0</v>
      </c>
      <c r="K1946" s="214" t="s">
        <v>245</v>
      </c>
      <c r="L1946" s="219"/>
      <c r="M1946" s="220" t="s">
        <v>3</v>
      </c>
      <c r="N1946" s="221" t="s">
        <v>45</v>
      </c>
      <c r="O1946" s="73"/>
      <c r="P1946" s="184">
        <f>O1946*H1946</f>
        <v>0</v>
      </c>
      <c r="Q1946" s="184">
        <v>0.00059999999999999995</v>
      </c>
      <c r="R1946" s="184">
        <f>Q1946*H1946</f>
        <v>0.54306959999999993</v>
      </c>
      <c r="S1946" s="184">
        <v>0</v>
      </c>
      <c r="T1946" s="185">
        <f>S1946*H1946</f>
        <v>0</v>
      </c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R1946" s="186" t="s">
        <v>542</v>
      </c>
      <c r="AT1946" s="186" t="s">
        <v>294</v>
      </c>
      <c r="AU1946" s="186" t="s">
        <v>86</v>
      </c>
      <c r="AY1946" s="20" t="s">
        <v>239</v>
      </c>
      <c r="BE1946" s="187">
        <f>IF(N1946="základní",J1946,0)</f>
        <v>0</v>
      </c>
      <c r="BF1946" s="187">
        <f>IF(N1946="snížená",J1946,0)</f>
        <v>0</v>
      </c>
      <c r="BG1946" s="187">
        <f>IF(N1946="zákl. přenesená",J1946,0)</f>
        <v>0</v>
      </c>
      <c r="BH1946" s="187">
        <f>IF(N1946="sníž. přenesená",J1946,0)</f>
        <v>0</v>
      </c>
      <c r="BI1946" s="187">
        <f>IF(N1946="nulová",J1946,0)</f>
        <v>0</v>
      </c>
      <c r="BJ1946" s="20" t="s">
        <v>86</v>
      </c>
      <c r="BK1946" s="187">
        <f>ROUND(I1946*H1946,2)</f>
        <v>0</v>
      </c>
      <c r="BL1946" s="20" t="s">
        <v>377</v>
      </c>
      <c r="BM1946" s="186" t="s">
        <v>2411</v>
      </c>
    </row>
    <row r="1947" s="14" customFormat="1">
      <c r="A1947" s="14"/>
      <c r="B1947" s="196"/>
      <c r="C1947" s="14"/>
      <c r="D1947" s="189" t="s">
        <v>248</v>
      </c>
      <c r="E1947" s="14"/>
      <c r="F1947" s="198" t="s">
        <v>2412</v>
      </c>
      <c r="G1947" s="14"/>
      <c r="H1947" s="199">
        <v>905.11599999999999</v>
      </c>
      <c r="I1947" s="200"/>
      <c r="J1947" s="14"/>
      <c r="K1947" s="14"/>
      <c r="L1947" s="196"/>
      <c r="M1947" s="201"/>
      <c r="N1947" s="202"/>
      <c r="O1947" s="202"/>
      <c r="P1947" s="202"/>
      <c r="Q1947" s="202"/>
      <c r="R1947" s="202"/>
      <c r="S1947" s="202"/>
      <c r="T1947" s="203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197" t="s">
        <v>248</v>
      </c>
      <c r="AU1947" s="197" t="s">
        <v>86</v>
      </c>
      <c r="AV1947" s="14" t="s">
        <v>86</v>
      </c>
      <c r="AW1947" s="14" t="s">
        <v>4</v>
      </c>
      <c r="AX1947" s="14" t="s">
        <v>80</v>
      </c>
      <c r="AY1947" s="197" t="s">
        <v>239</v>
      </c>
    </row>
    <row r="1948" s="2" customFormat="1" ht="44.25" customHeight="1">
      <c r="A1948" s="39"/>
      <c r="B1948" s="174"/>
      <c r="C1948" s="175" t="s">
        <v>2413</v>
      </c>
      <c r="D1948" s="175" t="s">
        <v>241</v>
      </c>
      <c r="E1948" s="176" t="s">
        <v>2414</v>
      </c>
      <c r="F1948" s="177" t="s">
        <v>2415</v>
      </c>
      <c r="G1948" s="178" t="s">
        <v>279</v>
      </c>
      <c r="H1948" s="179">
        <v>0.54300000000000004</v>
      </c>
      <c r="I1948" s="180"/>
      <c r="J1948" s="181">
        <f>ROUND(I1948*H1948,2)</f>
        <v>0</v>
      </c>
      <c r="K1948" s="177" t="s">
        <v>245</v>
      </c>
      <c r="L1948" s="40"/>
      <c r="M1948" s="222" t="s">
        <v>3</v>
      </c>
      <c r="N1948" s="223" t="s">
        <v>45</v>
      </c>
      <c r="O1948" s="224"/>
      <c r="P1948" s="225">
        <f>O1948*H1948</f>
        <v>0</v>
      </c>
      <c r="Q1948" s="225">
        <v>0</v>
      </c>
      <c r="R1948" s="225">
        <f>Q1948*H1948</f>
        <v>0</v>
      </c>
      <c r="S1948" s="225">
        <v>0</v>
      </c>
      <c r="T1948" s="226">
        <f>S1948*H1948</f>
        <v>0</v>
      </c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R1948" s="186" t="s">
        <v>377</v>
      </c>
      <c r="AT1948" s="186" t="s">
        <v>241</v>
      </c>
      <c r="AU1948" s="186" t="s">
        <v>86</v>
      </c>
      <c r="AY1948" s="20" t="s">
        <v>239</v>
      </c>
      <c r="BE1948" s="187">
        <f>IF(N1948="základní",J1948,0)</f>
        <v>0</v>
      </c>
      <c r="BF1948" s="187">
        <f>IF(N1948="snížená",J1948,0)</f>
        <v>0</v>
      </c>
      <c r="BG1948" s="187">
        <f>IF(N1948="zákl. přenesená",J1948,0)</f>
        <v>0</v>
      </c>
      <c r="BH1948" s="187">
        <f>IF(N1948="sníž. přenesená",J1948,0)</f>
        <v>0</v>
      </c>
      <c r="BI1948" s="187">
        <f>IF(N1948="nulová",J1948,0)</f>
        <v>0</v>
      </c>
      <c r="BJ1948" s="20" t="s">
        <v>86</v>
      </c>
      <c r="BK1948" s="187">
        <f>ROUND(I1948*H1948,2)</f>
        <v>0</v>
      </c>
      <c r="BL1948" s="20" t="s">
        <v>377</v>
      </c>
      <c r="BM1948" s="186" t="s">
        <v>2416</v>
      </c>
    </row>
    <row r="1949" s="2" customFormat="1" ht="6.96" customHeight="1">
      <c r="A1949" s="39"/>
      <c r="B1949" s="56"/>
      <c r="C1949" s="57"/>
      <c r="D1949" s="57"/>
      <c r="E1949" s="57"/>
      <c r="F1949" s="57"/>
      <c r="G1949" s="57"/>
      <c r="H1949" s="57"/>
      <c r="I1949" s="57"/>
      <c r="J1949" s="57"/>
      <c r="K1949" s="57"/>
      <c r="L1949" s="40"/>
      <c r="M1949" s="39"/>
      <c r="O1949" s="39"/>
      <c r="P1949" s="39"/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</row>
  </sheetData>
  <autoFilter ref="C109:K194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8:H98"/>
    <mergeCell ref="E100:H100"/>
    <mergeCell ref="E102:H10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111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80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 s="1" customFormat="1" ht="12" customHeight="1">
      <c r="B8" s="23"/>
      <c r="D8" s="33" t="s">
        <v>213</v>
      </c>
      <c r="L8" s="23"/>
    </row>
    <row r="9" s="2" customFormat="1" ht="16.5" customHeight="1">
      <c r="A9" s="39"/>
      <c r="B9" s="40"/>
      <c r="C9" s="39"/>
      <c r="D9" s="39"/>
      <c r="E9" s="125" t="s">
        <v>571</v>
      </c>
      <c r="F9" s="39"/>
      <c r="G9" s="39"/>
      <c r="H9" s="39"/>
      <c r="I9" s="39"/>
      <c r="J9" s="39"/>
      <c r="K9" s="39"/>
      <c r="L9" s="12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0"/>
      <c r="C10" s="39"/>
      <c r="D10" s="33" t="s">
        <v>215</v>
      </c>
      <c r="E10" s="39"/>
      <c r="F10" s="39"/>
      <c r="G10" s="39"/>
      <c r="H10" s="39"/>
      <c r="I10" s="39"/>
      <c r="J10" s="39"/>
      <c r="K10" s="39"/>
      <c r="L10" s="12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0"/>
      <c r="C11" s="39"/>
      <c r="D11" s="39"/>
      <c r="E11" s="63" t="s">
        <v>2417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0"/>
      <c r="C12" s="39"/>
      <c r="D12" s="39"/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0"/>
      <c r="C13" s="39"/>
      <c r="D13" s="33" t="s">
        <v>19</v>
      </c>
      <c r="E13" s="39"/>
      <c r="F13" s="28" t="s">
        <v>20</v>
      </c>
      <c r="G13" s="39"/>
      <c r="H13" s="39"/>
      <c r="I13" s="33" t="s">
        <v>21</v>
      </c>
      <c r="J13" s="28" t="s">
        <v>3</v>
      </c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0"/>
      <c r="C14" s="39"/>
      <c r="D14" s="33" t="s">
        <v>22</v>
      </c>
      <c r="E14" s="39"/>
      <c r="F14" s="28" t="s">
        <v>23</v>
      </c>
      <c r="G14" s="39"/>
      <c r="H14" s="39"/>
      <c r="I14" s="33" t="s">
        <v>24</v>
      </c>
      <c r="J14" s="65" t="str">
        <f>'Rekapitulace stavby'!AN8</f>
        <v>28. 6. 2021</v>
      </c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26</v>
      </c>
      <c r="E16" s="39"/>
      <c r="F16" s="39"/>
      <c r="G16" s="39"/>
      <c r="H16" s="39"/>
      <c r="I16" s="33" t="s">
        <v>27</v>
      </c>
      <c r="J16" s="28" t="s">
        <v>3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0"/>
      <c r="C17" s="39"/>
      <c r="D17" s="39"/>
      <c r="E17" s="28" t="s">
        <v>28</v>
      </c>
      <c r="F17" s="39"/>
      <c r="G17" s="39"/>
      <c r="H17" s="39"/>
      <c r="I17" s="33" t="s">
        <v>29</v>
      </c>
      <c r="J17" s="28" t="s">
        <v>3</v>
      </c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0"/>
      <c r="C18" s="39"/>
      <c r="D18" s="39"/>
      <c r="E18" s="39"/>
      <c r="F18" s="39"/>
      <c r="G18" s="39"/>
      <c r="H18" s="39"/>
      <c r="I18" s="39"/>
      <c r="J18" s="39"/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0"/>
      <c r="C19" s="39"/>
      <c r="D19" s="33" t="s">
        <v>30</v>
      </c>
      <c r="E19" s="39"/>
      <c r="F19" s="39"/>
      <c r="G19" s="39"/>
      <c r="H19" s="39"/>
      <c r="I19" s="33" t="s">
        <v>27</v>
      </c>
      <c r="J19" s="34" t="str">
        <f>'Rekapitulace stavby'!AN13</f>
        <v>Vyplň údaj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0"/>
      <c r="C20" s="39"/>
      <c r="D20" s="39"/>
      <c r="E20" s="34" t="str">
        <f>'Rekapitulace stavby'!E14</f>
        <v>Vyplň údaj</v>
      </c>
      <c r="F20" s="28"/>
      <c r="G20" s="28"/>
      <c r="H20" s="28"/>
      <c r="I20" s="33" t="s">
        <v>29</v>
      </c>
      <c r="J20" s="34" t="str">
        <f>'Rekapitulace stavby'!AN14</f>
        <v>Vyplň údaj</v>
      </c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0"/>
      <c r="C21" s="39"/>
      <c r="D21" s="39"/>
      <c r="E21" s="39"/>
      <c r="F21" s="39"/>
      <c r="G21" s="39"/>
      <c r="H21" s="39"/>
      <c r="I21" s="39"/>
      <c r="J21" s="39"/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0"/>
      <c r="C22" s="39"/>
      <c r="D22" s="33" t="s">
        <v>32</v>
      </c>
      <c r="E22" s="39"/>
      <c r="F22" s="39"/>
      <c r="G22" s="39"/>
      <c r="H22" s="39"/>
      <c r="I22" s="33" t="s">
        <v>27</v>
      </c>
      <c r="J22" s="28" t="s">
        <v>3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0"/>
      <c r="C23" s="39"/>
      <c r="D23" s="39"/>
      <c r="E23" s="28" t="s">
        <v>28</v>
      </c>
      <c r="F23" s="39"/>
      <c r="G23" s="39"/>
      <c r="H23" s="39"/>
      <c r="I23" s="33" t="s">
        <v>29</v>
      </c>
      <c r="J23" s="28" t="s">
        <v>3</v>
      </c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0"/>
      <c r="C24" s="39"/>
      <c r="D24" s="39"/>
      <c r="E24" s="39"/>
      <c r="F24" s="39"/>
      <c r="G24" s="39"/>
      <c r="H24" s="39"/>
      <c r="I24" s="39"/>
      <c r="J24" s="39"/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0"/>
      <c r="C25" s="39"/>
      <c r="D25" s="33" t="s">
        <v>34</v>
      </c>
      <c r="E25" s="39"/>
      <c r="F25" s="39"/>
      <c r="G25" s="39"/>
      <c r="H25" s="39"/>
      <c r="I25" s="33" t="s">
        <v>27</v>
      </c>
      <c r="J25" s="28" t="s">
        <v>35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0"/>
      <c r="C26" s="39"/>
      <c r="D26" s="39"/>
      <c r="E26" s="28" t="s">
        <v>36</v>
      </c>
      <c r="F26" s="39"/>
      <c r="G26" s="39"/>
      <c r="H26" s="39"/>
      <c r="I26" s="33" t="s">
        <v>29</v>
      </c>
      <c r="J26" s="28" t="s">
        <v>3</v>
      </c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0"/>
      <c r="C27" s="39"/>
      <c r="D27" s="39"/>
      <c r="E27" s="39"/>
      <c r="F27" s="39"/>
      <c r="G27" s="39"/>
      <c r="H27" s="39"/>
      <c r="I27" s="39"/>
      <c r="J27" s="39"/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0"/>
      <c r="C28" s="39"/>
      <c r="D28" s="33" t="s">
        <v>37</v>
      </c>
      <c r="E28" s="39"/>
      <c r="F28" s="39"/>
      <c r="G28" s="39"/>
      <c r="H28" s="39"/>
      <c r="I28" s="39"/>
      <c r="J28" s="39"/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71.25" customHeight="1">
      <c r="A29" s="127"/>
      <c r="B29" s="128"/>
      <c r="C29" s="127"/>
      <c r="D29" s="127"/>
      <c r="E29" s="37" t="s">
        <v>38</v>
      </c>
      <c r="F29" s="37"/>
      <c r="G29" s="37"/>
      <c r="H29" s="37"/>
      <c r="I29" s="127"/>
      <c r="J29" s="127"/>
      <c r="K29" s="127"/>
      <c r="L29" s="129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="2" customFormat="1" ht="6.96" customHeight="1">
      <c r="A30" s="39"/>
      <c r="B30" s="40"/>
      <c r="C30" s="39"/>
      <c r="D30" s="39"/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0"/>
      <c r="C31" s="39"/>
      <c r="D31" s="85"/>
      <c r="E31" s="85"/>
      <c r="F31" s="85"/>
      <c r="G31" s="85"/>
      <c r="H31" s="85"/>
      <c r="I31" s="85"/>
      <c r="J31" s="85"/>
      <c r="K31" s="85"/>
      <c r="L31" s="12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0"/>
      <c r="C32" s="39"/>
      <c r="D32" s="130" t="s">
        <v>39</v>
      </c>
      <c r="E32" s="39"/>
      <c r="F32" s="39"/>
      <c r="G32" s="39"/>
      <c r="H32" s="39"/>
      <c r="I32" s="39"/>
      <c r="J32" s="91">
        <f>ROUND(J90, 2)</f>
        <v>0</v>
      </c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0"/>
      <c r="C34" s="39"/>
      <c r="D34" s="39"/>
      <c r="E34" s="39"/>
      <c r="F34" s="44" t="s">
        <v>41</v>
      </c>
      <c r="G34" s="39"/>
      <c r="H34" s="39"/>
      <c r="I34" s="44" t="s">
        <v>40</v>
      </c>
      <c r="J34" s="44" t="s">
        <v>42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0"/>
      <c r="C35" s="39"/>
      <c r="D35" s="131" t="s">
        <v>43</v>
      </c>
      <c r="E35" s="33" t="s">
        <v>44</v>
      </c>
      <c r="F35" s="132">
        <f>ROUND((SUM(BE90:BE301)),  2)</f>
        <v>0</v>
      </c>
      <c r="G35" s="39"/>
      <c r="H35" s="39"/>
      <c r="I35" s="133">
        <v>0.20999999999999999</v>
      </c>
      <c r="J35" s="132">
        <f>ROUND(((SUM(BE90:BE301))*I35),  2)</f>
        <v>0</v>
      </c>
      <c r="K35" s="39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3" t="s">
        <v>45</v>
      </c>
      <c r="F36" s="132">
        <f>ROUND((SUM(BF90:BF301)),  2)</f>
        <v>0</v>
      </c>
      <c r="G36" s="39"/>
      <c r="H36" s="39"/>
      <c r="I36" s="133">
        <v>0.14999999999999999</v>
      </c>
      <c r="J36" s="132">
        <f>ROUND(((SUM(BF90:BF301))*I36),  2)</f>
        <v>0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0"/>
      <c r="C37" s="39"/>
      <c r="D37" s="39"/>
      <c r="E37" s="33" t="s">
        <v>46</v>
      </c>
      <c r="F37" s="132">
        <f>ROUND((SUM(BG90:BG301)),  2)</f>
        <v>0</v>
      </c>
      <c r="G37" s="39"/>
      <c r="H37" s="39"/>
      <c r="I37" s="133">
        <v>0.20999999999999999</v>
      </c>
      <c r="J37" s="132">
        <f>0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0"/>
      <c r="C38" s="39"/>
      <c r="D38" s="39"/>
      <c r="E38" s="33" t="s">
        <v>47</v>
      </c>
      <c r="F38" s="132">
        <f>ROUND((SUM(BH90:BH301)),  2)</f>
        <v>0</v>
      </c>
      <c r="G38" s="39"/>
      <c r="H38" s="39"/>
      <c r="I38" s="133">
        <v>0.14999999999999999</v>
      </c>
      <c r="J38" s="132">
        <f>0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48</v>
      </c>
      <c r="F39" s="132">
        <f>ROUND((SUM(BI90:BI301)),  2)</f>
        <v>0</v>
      </c>
      <c r="G39" s="39"/>
      <c r="H39" s="39"/>
      <c r="I39" s="133">
        <v>0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0"/>
      <c r="C40" s="39"/>
      <c r="D40" s="39"/>
      <c r="E40" s="39"/>
      <c r="F40" s="39"/>
      <c r="G40" s="39"/>
      <c r="H40" s="39"/>
      <c r="I40" s="39"/>
      <c r="J40" s="39"/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0"/>
      <c r="C41" s="134"/>
      <c r="D41" s="135" t="s">
        <v>49</v>
      </c>
      <c r="E41" s="77"/>
      <c r="F41" s="77"/>
      <c r="G41" s="136" t="s">
        <v>50</v>
      </c>
      <c r="H41" s="137" t="s">
        <v>51</v>
      </c>
      <c r="I41" s="77"/>
      <c r="J41" s="138">
        <f>SUM(J32:J39)</f>
        <v>0</v>
      </c>
      <c r="K41" s="1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6" s="2" customFormat="1" ht="6.96" customHeight="1">
      <c r="A46" s="39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12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="2" customFormat="1" ht="24.96" customHeight="1">
      <c r="A47" s="39"/>
      <c r="B47" s="40"/>
      <c r="C47" s="24" t="s">
        <v>217</v>
      </c>
      <c r="D47" s="39"/>
      <c r="E47" s="39"/>
      <c r="F47" s="39"/>
      <c r="G47" s="39"/>
      <c r="H47" s="39"/>
      <c r="I47" s="39"/>
      <c r="J47" s="39"/>
      <c r="K47" s="39"/>
      <c r="L47" s="12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="2" customFormat="1" ht="6.96" customHeight="1">
      <c r="A48" s="39"/>
      <c r="B48" s="40"/>
      <c r="C48" s="39"/>
      <c r="D48" s="39"/>
      <c r="E48" s="39"/>
      <c r="F48" s="39"/>
      <c r="G48" s="39"/>
      <c r="H48" s="39"/>
      <c r="I48" s="39"/>
      <c r="J48" s="39"/>
      <c r="K48" s="3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12" customHeight="1">
      <c r="A49" s="39"/>
      <c r="B49" s="40"/>
      <c r="C49" s="33" t="s">
        <v>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16.5" customHeight="1">
      <c r="A50" s="39"/>
      <c r="B50" s="40"/>
      <c r="C50" s="39"/>
      <c r="D50" s="39"/>
      <c r="E50" s="125" t="str">
        <f>E7</f>
        <v>Kolovraty - dostupné bydlení</v>
      </c>
      <c r="F50" s="33"/>
      <c r="G50" s="33"/>
      <c r="H50" s="33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1" customFormat="1" ht="12" customHeight="1">
      <c r="B51" s="23"/>
      <c r="C51" s="33" t="s">
        <v>213</v>
      </c>
      <c r="L51" s="23"/>
    </row>
    <row r="52" s="2" customFormat="1" ht="16.5" customHeight="1">
      <c r="A52" s="39"/>
      <c r="B52" s="40"/>
      <c r="C52" s="39"/>
      <c r="D52" s="39"/>
      <c r="E52" s="125" t="s">
        <v>571</v>
      </c>
      <c r="F52" s="39"/>
      <c r="G52" s="39"/>
      <c r="H52" s="39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2" customFormat="1" ht="12" customHeight="1">
      <c r="A53" s="39"/>
      <c r="B53" s="40"/>
      <c r="C53" s="33" t="s">
        <v>215</v>
      </c>
      <c r="D53" s="39"/>
      <c r="E53" s="39"/>
      <c r="F53" s="39"/>
      <c r="G53" s="39"/>
      <c r="H53" s="39"/>
      <c r="I53" s="39"/>
      <c r="J53" s="39"/>
      <c r="K53" s="39"/>
      <c r="L53" s="12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="2" customFormat="1" ht="16.5" customHeight="1">
      <c r="A54" s="39"/>
      <c r="B54" s="40"/>
      <c r="C54" s="39"/>
      <c r="D54" s="39"/>
      <c r="E54" s="63" t="str">
        <f>E11</f>
        <v>SO-04.02 - Konstrukční část objektu</v>
      </c>
      <c r="F54" s="39"/>
      <c r="G54" s="39"/>
      <c r="H54" s="39"/>
      <c r="I54" s="39"/>
      <c r="J54" s="39"/>
      <c r="K54" s="39"/>
      <c r="L54" s="12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="2" customFormat="1" ht="6.96" customHeight="1">
      <c r="A55" s="39"/>
      <c r="B55" s="40"/>
      <c r="C55" s="39"/>
      <c r="D55" s="39"/>
      <c r="E55" s="39"/>
      <c r="F55" s="39"/>
      <c r="G55" s="39"/>
      <c r="H55" s="39"/>
      <c r="I55" s="39"/>
      <c r="J55" s="39"/>
      <c r="K55" s="39"/>
      <c r="L55" s="12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="2" customFormat="1" ht="12" customHeight="1">
      <c r="A56" s="39"/>
      <c r="B56" s="40"/>
      <c r="C56" s="33" t="s">
        <v>22</v>
      </c>
      <c r="D56" s="39"/>
      <c r="E56" s="39"/>
      <c r="F56" s="28" t="str">
        <f>F14</f>
        <v>Kolovraty</v>
      </c>
      <c r="G56" s="39"/>
      <c r="H56" s="39"/>
      <c r="I56" s="33" t="s">
        <v>24</v>
      </c>
      <c r="J56" s="65" t="str">
        <f>IF(J14="","",J14)</f>
        <v>28. 6. 2021</v>
      </c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6.96" customHeight="1">
      <c r="A57" s="39"/>
      <c r="B57" s="40"/>
      <c r="C57" s="39"/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5.15" customHeight="1">
      <c r="A58" s="39"/>
      <c r="B58" s="40"/>
      <c r="C58" s="33" t="s">
        <v>26</v>
      </c>
      <c r="D58" s="39"/>
      <c r="E58" s="39"/>
      <c r="F58" s="28" t="str">
        <f>E17</f>
        <v>atelier HETA s.r.o.</v>
      </c>
      <c r="G58" s="39"/>
      <c r="H58" s="39"/>
      <c r="I58" s="33" t="s">
        <v>32</v>
      </c>
      <c r="J58" s="37" t="str">
        <f>E23</f>
        <v>atelier HETA s.r.o.</v>
      </c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15.15" customHeight="1">
      <c r="A59" s="39"/>
      <c r="B59" s="40"/>
      <c r="C59" s="33" t="s">
        <v>30</v>
      </c>
      <c r="D59" s="39"/>
      <c r="E59" s="39"/>
      <c r="F59" s="28" t="str">
        <f>IF(E20="","",E20)</f>
        <v>Vyplň údaj</v>
      </c>
      <c r="G59" s="39"/>
      <c r="H59" s="39"/>
      <c r="I59" s="33" t="s">
        <v>34</v>
      </c>
      <c r="J59" s="37" t="str">
        <f>E26</f>
        <v>Toman Martin</v>
      </c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0.32" customHeight="1">
      <c r="A60" s="39"/>
      <c r="B60" s="40"/>
      <c r="C60" s="39"/>
      <c r="D60" s="39"/>
      <c r="E60" s="39"/>
      <c r="F60" s="39"/>
      <c r="G60" s="39"/>
      <c r="H60" s="39"/>
      <c r="I60" s="39"/>
      <c r="J60" s="39"/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29.28" customHeight="1">
      <c r="A61" s="39"/>
      <c r="B61" s="40"/>
      <c r="C61" s="140" t="s">
        <v>218</v>
      </c>
      <c r="D61" s="134"/>
      <c r="E61" s="134"/>
      <c r="F61" s="134"/>
      <c r="G61" s="134"/>
      <c r="H61" s="134"/>
      <c r="I61" s="134"/>
      <c r="J61" s="141" t="s">
        <v>219</v>
      </c>
      <c r="K61" s="134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0.32" customHeight="1">
      <c r="A62" s="39"/>
      <c r="B62" s="40"/>
      <c r="C62" s="39"/>
      <c r="D62" s="39"/>
      <c r="E62" s="39"/>
      <c r="F62" s="39"/>
      <c r="G62" s="39"/>
      <c r="H62" s="39"/>
      <c r="I62" s="39"/>
      <c r="J62" s="39"/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22.8" customHeight="1">
      <c r="A63" s="39"/>
      <c r="B63" s="40"/>
      <c r="C63" s="142" t="s">
        <v>71</v>
      </c>
      <c r="D63" s="39"/>
      <c r="E63" s="39"/>
      <c r="F63" s="39"/>
      <c r="G63" s="39"/>
      <c r="H63" s="39"/>
      <c r="I63" s="39"/>
      <c r="J63" s="91">
        <f>J90</f>
        <v>0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20" t="s">
        <v>220</v>
      </c>
    </row>
    <row r="64" s="9" customFormat="1" ht="24.96" customHeight="1">
      <c r="A64" s="9"/>
      <c r="B64" s="143"/>
      <c r="C64" s="9"/>
      <c r="D64" s="144" t="s">
        <v>221</v>
      </c>
      <c r="E64" s="145"/>
      <c r="F64" s="145"/>
      <c r="G64" s="145"/>
      <c r="H64" s="145"/>
      <c r="I64" s="145"/>
      <c r="J64" s="146">
        <f>J91</f>
        <v>0</v>
      </c>
      <c r="K64" s="9"/>
      <c r="L64" s="14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47"/>
      <c r="C65" s="10"/>
      <c r="D65" s="148" t="s">
        <v>640</v>
      </c>
      <c r="E65" s="149"/>
      <c r="F65" s="149"/>
      <c r="G65" s="149"/>
      <c r="H65" s="149"/>
      <c r="I65" s="149"/>
      <c r="J65" s="150">
        <f>J92</f>
        <v>0</v>
      </c>
      <c r="K65" s="10"/>
      <c r="L65" s="14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47"/>
      <c r="C66" s="10"/>
      <c r="D66" s="148" t="s">
        <v>517</v>
      </c>
      <c r="E66" s="149"/>
      <c r="F66" s="149"/>
      <c r="G66" s="149"/>
      <c r="H66" s="149"/>
      <c r="I66" s="149"/>
      <c r="J66" s="150">
        <f>J126</f>
        <v>0</v>
      </c>
      <c r="K66" s="10"/>
      <c r="L66" s="14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47"/>
      <c r="C67" s="10"/>
      <c r="D67" s="148" t="s">
        <v>2418</v>
      </c>
      <c r="E67" s="149"/>
      <c r="F67" s="149"/>
      <c r="G67" s="149"/>
      <c r="H67" s="149"/>
      <c r="I67" s="149"/>
      <c r="J67" s="150">
        <f>J183</f>
        <v>0</v>
      </c>
      <c r="K67" s="10"/>
      <c r="L67" s="14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47"/>
      <c r="C68" s="10"/>
      <c r="D68" s="148" t="s">
        <v>223</v>
      </c>
      <c r="E68" s="149"/>
      <c r="F68" s="149"/>
      <c r="G68" s="149"/>
      <c r="H68" s="149"/>
      <c r="I68" s="149"/>
      <c r="J68" s="150">
        <f>J300</f>
        <v>0</v>
      </c>
      <c r="K68" s="10"/>
      <c r="L68" s="14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39"/>
      <c r="B69" s="40"/>
      <c r="C69" s="39"/>
      <c r="D69" s="39"/>
      <c r="E69" s="39"/>
      <c r="F69" s="39"/>
      <c r="G69" s="39"/>
      <c r="H69" s="39"/>
      <c r="I69" s="39"/>
      <c r="J69" s="39"/>
      <c r="K69" s="39"/>
      <c r="L69" s="12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="2" customFormat="1" ht="6.96" customHeight="1">
      <c r="A70" s="39"/>
      <c r="B70" s="56"/>
      <c r="C70" s="57"/>
      <c r="D70" s="57"/>
      <c r="E70" s="57"/>
      <c r="F70" s="57"/>
      <c r="G70" s="57"/>
      <c r="H70" s="57"/>
      <c r="I70" s="57"/>
      <c r="J70" s="57"/>
      <c r="K70" s="57"/>
      <c r="L70" s="12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4" s="2" customFormat="1" ht="6.96" customHeight="1">
      <c r="A74" s="39"/>
      <c r="B74" s="58"/>
      <c r="C74" s="59"/>
      <c r="D74" s="59"/>
      <c r="E74" s="59"/>
      <c r="F74" s="59"/>
      <c r="G74" s="59"/>
      <c r="H74" s="59"/>
      <c r="I74" s="59"/>
      <c r="J74" s="59"/>
      <c r="K74" s="5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224</v>
      </c>
      <c r="D75" s="39"/>
      <c r="E75" s="39"/>
      <c r="F75" s="39"/>
      <c r="G75" s="39"/>
      <c r="H75" s="39"/>
      <c r="I75" s="39"/>
      <c r="J75" s="39"/>
      <c r="K75" s="39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39"/>
      <c r="D76" s="39"/>
      <c r="E76" s="39"/>
      <c r="F76" s="39"/>
      <c r="G76" s="39"/>
      <c r="H76" s="39"/>
      <c r="I76" s="39"/>
      <c r="J76" s="39"/>
      <c r="K76" s="3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17</v>
      </c>
      <c r="D77" s="39"/>
      <c r="E77" s="39"/>
      <c r="F77" s="39"/>
      <c r="G77" s="39"/>
      <c r="H77" s="39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39"/>
      <c r="D78" s="39"/>
      <c r="E78" s="125" t="str">
        <f>E7</f>
        <v>Kolovraty - dostupné bydlení</v>
      </c>
      <c r="F78" s="33"/>
      <c r="G78" s="33"/>
      <c r="H78" s="33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3"/>
      <c r="C79" s="33" t="s">
        <v>213</v>
      </c>
      <c r="L79" s="23"/>
    </row>
    <row r="80" s="2" customFormat="1" ht="16.5" customHeight="1">
      <c r="A80" s="39"/>
      <c r="B80" s="40"/>
      <c r="C80" s="39"/>
      <c r="D80" s="39"/>
      <c r="E80" s="125" t="s">
        <v>571</v>
      </c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215</v>
      </c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39"/>
      <c r="D82" s="39"/>
      <c r="E82" s="63" t="str">
        <f>E11</f>
        <v>SO-04.02 - Konstrukční část objektu</v>
      </c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39"/>
      <c r="D83" s="39"/>
      <c r="E83" s="39"/>
      <c r="F83" s="39"/>
      <c r="G83" s="39"/>
      <c r="H83" s="39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22</v>
      </c>
      <c r="D84" s="39"/>
      <c r="E84" s="39"/>
      <c r="F84" s="28" t="str">
        <f>F14</f>
        <v>Kolovraty</v>
      </c>
      <c r="G84" s="39"/>
      <c r="H84" s="39"/>
      <c r="I84" s="33" t="s">
        <v>24</v>
      </c>
      <c r="J84" s="65" t="str">
        <f>IF(J14="","",J14)</f>
        <v>28. 6. 2021</v>
      </c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39"/>
      <c r="D85" s="39"/>
      <c r="E85" s="39"/>
      <c r="F85" s="39"/>
      <c r="G85" s="39"/>
      <c r="H85" s="39"/>
      <c r="I85" s="39"/>
      <c r="J85" s="39"/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26</v>
      </c>
      <c r="D86" s="39"/>
      <c r="E86" s="39"/>
      <c r="F86" s="28" t="str">
        <f>E17</f>
        <v>atelier HETA s.r.o.</v>
      </c>
      <c r="G86" s="39"/>
      <c r="H86" s="39"/>
      <c r="I86" s="33" t="s">
        <v>32</v>
      </c>
      <c r="J86" s="37" t="str">
        <f>E23</f>
        <v>atelier HETA s.r.o.</v>
      </c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30</v>
      </c>
      <c r="D87" s="39"/>
      <c r="E87" s="39"/>
      <c r="F87" s="28" t="str">
        <f>IF(E20="","",E20)</f>
        <v>Vyplň údaj</v>
      </c>
      <c r="G87" s="39"/>
      <c r="H87" s="39"/>
      <c r="I87" s="33" t="s">
        <v>34</v>
      </c>
      <c r="J87" s="37" t="str">
        <f>E26</f>
        <v>Toman Martin</v>
      </c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39"/>
      <c r="D88" s="39"/>
      <c r="E88" s="39"/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51"/>
      <c r="B89" s="152"/>
      <c r="C89" s="153" t="s">
        <v>225</v>
      </c>
      <c r="D89" s="154" t="s">
        <v>58</v>
      </c>
      <c r="E89" s="154" t="s">
        <v>54</v>
      </c>
      <c r="F89" s="154" t="s">
        <v>55</v>
      </c>
      <c r="G89" s="154" t="s">
        <v>226</v>
      </c>
      <c r="H89" s="154" t="s">
        <v>227</v>
      </c>
      <c r="I89" s="154" t="s">
        <v>228</v>
      </c>
      <c r="J89" s="154" t="s">
        <v>219</v>
      </c>
      <c r="K89" s="155" t="s">
        <v>229</v>
      </c>
      <c r="L89" s="156"/>
      <c r="M89" s="81" t="s">
        <v>3</v>
      </c>
      <c r="N89" s="82" t="s">
        <v>43</v>
      </c>
      <c r="O89" s="82" t="s">
        <v>230</v>
      </c>
      <c r="P89" s="82" t="s">
        <v>231</v>
      </c>
      <c r="Q89" s="82" t="s">
        <v>232</v>
      </c>
      <c r="R89" s="82" t="s">
        <v>233</v>
      </c>
      <c r="S89" s="82" t="s">
        <v>234</v>
      </c>
      <c r="T89" s="83" t="s">
        <v>235</v>
      </c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</row>
    <row r="90" s="2" customFormat="1" ht="22.8" customHeight="1">
      <c r="A90" s="39"/>
      <c r="B90" s="40"/>
      <c r="C90" s="88" t="s">
        <v>236</v>
      </c>
      <c r="D90" s="39"/>
      <c r="E90" s="39"/>
      <c r="F90" s="39"/>
      <c r="G90" s="39"/>
      <c r="H90" s="39"/>
      <c r="I90" s="39"/>
      <c r="J90" s="157">
        <f>BK90</f>
        <v>0</v>
      </c>
      <c r="K90" s="39"/>
      <c r="L90" s="40"/>
      <c r="M90" s="84"/>
      <c r="N90" s="69"/>
      <c r="O90" s="85"/>
      <c r="P90" s="158">
        <f>P91</f>
        <v>0</v>
      </c>
      <c r="Q90" s="85"/>
      <c r="R90" s="158">
        <f>R91</f>
        <v>6125.44251807</v>
      </c>
      <c r="S90" s="85"/>
      <c r="T90" s="159">
        <f>T91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20" t="s">
        <v>72</v>
      </c>
      <c r="AU90" s="20" t="s">
        <v>220</v>
      </c>
      <c r="BK90" s="160">
        <f>BK91</f>
        <v>0</v>
      </c>
    </row>
    <row r="91" s="12" customFormat="1" ht="25.92" customHeight="1">
      <c r="A91" s="12"/>
      <c r="B91" s="161"/>
      <c r="C91" s="12"/>
      <c r="D91" s="162" t="s">
        <v>72</v>
      </c>
      <c r="E91" s="163" t="s">
        <v>237</v>
      </c>
      <c r="F91" s="163" t="s">
        <v>238</v>
      </c>
      <c r="G91" s="12"/>
      <c r="H91" s="12"/>
      <c r="I91" s="164"/>
      <c r="J91" s="165">
        <f>BK91</f>
        <v>0</v>
      </c>
      <c r="K91" s="12"/>
      <c r="L91" s="161"/>
      <c r="M91" s="166"/>
      <c r="N91" s="167"/>
      <c r="O91" s="167"/>
      <c r="P91" s="168">
        <f>P92+P126+P183+P300</f>
        <v>0</v>
      </c>
      <c r="Q91" s="167"/>
      <c r="R91" s="168">
        <f>R92+R126+R183+R300</f>
        <v>6125.44251807</v>
      </c>
      <c r="S91" s="167"/>
      <c r="T91" s="169">
        <f>T92+T126+T183+T300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162" t="s">
        <v>80</v>
      </c>
      <c r="AT91" s="170" t="s">
        <v>72</v>
      </c>
      <c r="AU91" s="170" t="s">
        <v>73</v>
      </c>
      <c r="AY91" s="162" t="s">
        <v>239</v>
      </c>
      <c r="BK91" s="171">
        <f>BK92+BK126+BK183+BK300</f>
        <v>0</v>
      </c>
    </row>
    <row r="92" s="12" customFormat="1" ht="22.8" customHeight="1">
      <c r="A92" s="12"/>
      <c r="B92" s="161"/>
      <c r="C92" s="12"/>
      <c r="D92" s="162" t="s">
        <v>72</v>
      </c>
      <c r="E92" s="172" t="s">
        <v>86</v>
      </c>
      <c r="F92" s="172" t="s">
        <v>657</v>
      </c>
      <c r="G92" s="12"/>
      <c r="H92" s="12"/>
      <c r="I92" s="164"/>
      <c r="J92" s="173">
        <f>BK92</f>
        <v>0</v>
      </c>
      <c r="K92" s="12"/>
      <c r="L92" s="161"/>
      <c r="M92" s="166"/>
      <c r="N92" s="167"/>
      <c r="O92" s="167"/>
      <c r="P92" s="168">
        <f>SUM(P93:P125)</f>
        <v>0</v>
      </c>
      <c r="Q92" s="167"/>
      <c r="R92" s="168">
        <f>SUM(R93:R125)</f>
        <v>2262.8179404300004</v>
      </c>
      <c r="S92" s="167"/>
      <c r="T92" s="169">
        <f>SUM(T93:T125)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162" t="s">
        <v>80</v>
      </c>
      <c r="AT92" s="170" t="s">
        <v>72</v>
      </c>
      <c r="AU92" s="170" t="s">
        <v>80</v>
      </c>
      <c r="AY92" s="162" t="s">
        <v>239</v>
      </c>
      <c r="BK92" s="171">
        <f>SUM(BK93:BK125)</f>
        <v>0</v>
      </c>
    </row>
    <row r="93" s="2" customFormat="1">
      <c r="A93" s="39"/>
      <c r="B93" s="174"/>
      <c r="C93" s="175" t="s">
        <v>80</v>
      </c>
      <c r="D93" s="175" t="s">
        <v>241</v>
      </c>
      <c r="E93" s="176" t="s">
        <v>2419</v>
      </c>
      <c r="F93" s="177" t="s">
        <v>2420</v>
      </c>
      <c r="G93" s="178" t="s">
        <v>254</v>
      </c>
      <c r="H93" s="179">
        <v>685.95500000000004</v>
      </c>
      <c r="I93" s="180"/>
      <c r="J93" s="181">
        <f>ROUND(I93*H93,2)</f>
        <v>0</v>
      </c>
      <c r="K93" s="177" t="s">
        <v>245</v>
      </c>
      <c r="L93" s="40"/>
      <c r="M93" s="182" t="s">
        <v>3</v>
      </c>
      <c r="N93" s="183" t="s">
        <v>45</v>
      </c>
      <c r="O93" s="73"/>
      <c r="P93" s="184">
        <f>O93*H93</f>
        <v>0</v>
      </c>
      <c r="Q93" s="184">
        <v>2.4746100000000002</v>
      </c>
      <c r="R93" s="184">
        <f>Q93*H93</f>
        <v>1697.4711025500003</v>
      </c>
      <c r="S93" s="184">
        <v>0</v>
      </c>
      <c r="T93" s="185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186" t="s">
        <v>246</v>
      </c>
      <c r="AT93" s="186" t="s">
        <v>241</v>
      </c>
      <c r="AU93" s="186" t="s">
        <v>86</v>
      </c>
      <c r="AY93" s="20" t="s">
        <v>239</v>
      </c>
      <c r="BE93" s="187">
        <f>IF(N93="základní",J93,0)</f>
        <v>0</v>
      </c>
      <c r="BF93" s="187">
        <f>IF(N93="snížená",J93,0)</f>
        <v>0</v>
      </c>
      <c r="BG93" s="187">
        <f>IF(N93="zákl. přenesená",J93,0)</f>
        <v>0</v>
      </c>
      <c r="BH93" s="187">
        <f>IF(N93="sníž. přenesená",J93,0)</f>
        <v>0</v>
      </c>
      <c r="BI93" s="187">
        <f>IF(N93="nulová",J93,0)</f>
        <v>0</v>
      </c>
      <c r="BJ93" s="20" t="s">
        <v>86</v>
      </c>
      <c r="BK93" s="187">
        <f>ROUND(I93*H93,2)</f>
        <v>0</v>
      </c>
      <c r="BL93" s="20" t="s">
        <v>246</v>
      </c>
      <c r="BM93" s="186" t="s">
        <v>2421</v>
      </c>
    </row>
    <row r="94" s="13" customFormat="1">
      <c r="A94" s="13"/>
      <c r="B94" s="188"/>
      <c r="C94" s="13"/>
      <c r="D94" s="189" t="s">
        <v>248</v>
      </c>
      <c r="E94" s="190" t="s">
        <v>3</v>
      </c>
      <c r="F94" s="191" t="s">
        <v>2422</v>
      </c>
      <c r="G94" s="13"/>
      <c r="H94" s="190" t="s">
        <v>3</v>
      </c>
      <c r="I94" s="192"/>
      <c r="J94" s="13"/>
      <c r="K94" s="13"/>
      <c r="L94" s="188"/>
      <c r="M94" s="193"/>
      <c r="N94" s="194"/>
      <c r="O94" s="194"/>
      <c r="P94" s="194"/>
      <c r="Q94" s="194"/>
      <c r="R94" s="194"/>
      <c r="S94" s="194"/>
      <c r="T94" s="195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190" t="s">
        <v>248</v>
      </c>
      <c r="AU94" s="190" t="s">
        <v>86</v>
      </c>
      <c r="AV94" s="13" t="s">
        <v>80</v>
      </c>
      <c r="AW94" s="13" t="s">
        <v>33</v>
      </c>
      <c r="AX94" s="13" t="s">
        <v>73</v>
      </c>
      <c r="AY94" s="190" t="s">
        <v>239</v>
      </c>
    </row>
    <row r="95" s="14" customFormat="1">
      <c r="A95" s="14"/>
      <c r="B95" s="196"/>
      <c r="C95" s="14"/>
      <c r="D95" s="189" t="s">
        <v>248</v>
      </c>
      <c r="E95" s="197" t="s">
        <v>3</v>
      </c>
      <c r="F95" s="198" t="s">
        <v>2423</v>
      </c>
      <c r="G95" s="14"/>
      <c r="H95" s="199">
        <v>685.95500000000004</v>
      </c>
      <c r="I95" s="200"/>
      <c r="J95" s="14"/>
      <c r="K95" s="14"/>
      <c r="L95" s="196"/>
      <c r="M95" s="201"/>
      <c r="N95" s="202"/>
      <c r="O95" s="202"/>
      <c r="P95" s="202"/>
      <c r="Q95" s="202"/>
      <c r="R95" s="202"/>
      <c r="S95" s="202"/>
      <c r="T95" s="203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197" t="s">
        <v>248</v>
      </c>
      <c r="AU95" s="197" t="s">
        <v>86</v>
      </c>
      <c r="AV95" s="14" t="s">
        <v>86</v>
      </c>
      <c r="AW95" s="14" t="s">
        <v>33</v>
      </c>
      <c r="AX95" s="14" t="s">
        <v>73</v>
      </c>
      <c r="AY95" s="197" t="s">
        <v>239</v>
      </c>
    </row>
    <row r="96" s="15" customFormat="1">
      <c r="A96" s="15"/>
      <c r="B96" s="204"/>
      <c r="C96" s="15"/>
      <c r="D96" s="189" t="s">
        <v>248</v>
      </c>
      <c r="E96" s="205" t="s">
        <v>3</v>
      </c>
      <c r="F96" s="206" t="s">
        <v>251</v>
      </c>
      <c r="G96" s="15"/>
      <c r="H96" s="207">
        <v>685.95500000000004</v>
      </c>
      <c r="I96" s="208"/>
      <c r="J96" s="15"/>
      <c r="K96" s="15"/>
      <c r="L96" s="204"/>
      <c r="M96" s="209"/>
      <c r="N96" s="210"/>
      <c r="O96" s="210"/>
      <c r="P96" s="210"/>
      <c r="Q96" s="210"/>
      <c r="R96" s="210"/>
      <c r="S96" s="210"/>
      <c r="T96" s="211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T96" s="205" t="s">
        <v>248</v>
      </c>
      <c r="AU96" s="205" t="s">
        <v>86</v>
      </c>
      <c r="AV96" s="15" t="s">
        <v>246</v>
      </c>
      <c r="AW96" s="15" t="s">
        <v>33</v>
      </c>
      <c r="AX96" s="15" t="s">
        <v>80</v>
      </c>
      <c r="AY96" s="205" t="s">
        <v>239</v>
      </c>
    </row>
    <row r="97" s="2" customFormat="1" ht="16.5" customHeight="1">
      <c r="A97" s="39"/>
      <c r="B97" s="174"/>
      <c r="C97" s="175" t="s">
        <v>86</v>
      </c>
      <c r="D97" s="175" t="s">
        <v>241</v>
      </c>
      <c r="E97" s="176" t="s">
        <v>2424</v>
      </c>
      <c r="F97" s="177" t="s">
        <v>2425</v>
      </c>
      <c r="G97" s="178" t="s">
        <v>244</v>
      </c>
      <c r="H97" s="179">
        <v>2000</v>
      </c>
      <c r="I97" s="180"/>
      <c r="J97" s="181">
        <f>ROUND(I97*H97,2)</f>
        <v>0</v>
      </c>
      <c r="K97" s="177" t="s">
        <v>245</v>
      </c>
      <c r="L97" s="40"/>
      <c r="M97" s="182" t="s">
        <v>3</v>
      </c>
      <c r="N97" s="183" t="s">
        <v>45</v>
      </c>
      <c r="O97" s="73"/>
      <c r="P97" s="184">
        <f>O97*H97</f>
        <v>0</v>
      </c>
      <c r="Q97" s="184">
        <v>0.00247</v>
      </c>
      <c r="R97" s="184">
        <f>Q97*H97</f>
        <v>4.9399999999999995</v>
      </c>
      <c r="S97" s="184">
        <v>0</v>
      </c>
      <c r="T97" s="185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186" t="s">
        <v>246</v>
      </c>
      <c r="AT97" s="186" t="s">
        <v>241</v>
      </c>
      <c r="AU97" s="186" t="s">
        <v>86</v>
      </c>
      <c r="AY97" s="20" t="s">
        <v>239</v>
      </c>
      <c r="BE97" s="187">
        <f>IF(N97="základní",J97,0)</f>
        <v>0</v>
      </c>
      <c r="BF97" s="187">
        <f>IF(N97="snížená",J97,0)</f>
        <v>0</v>
      </c>
      <c r="BG97" s="187">
        <f>IF(N97="zákl. přenesená",J97,0)</f>
        <v>0</v>
      </c>
      <c r="BH97" s="187">
        <f>IF(N97="sníž. přenesená",J97,0)</f>
        <v>0</v>
      </c>
      <c r="BI97" s="187">
        <f>IF(N97="nulová",J97,0)</f>
        <v>0</v>
      </c>
      <c r="BJ97" s="20" t="s">
        <v>86</v>
      </c>
      <c r="BK97" s="187">
        <f>ROUND(I97*H97,2)</f>
        <v>0</v>
      </c>
      <c r="BL97" s="20" t="s">
        <v>246</v>
      </c>
      <c r="BM97" s="186" t="s">
        <v>2426</v>
      </c>
    </row>
    <row r="98" s="14" customFormat="1">
      <c r="A98" s="14"/>
      <c r="B98" s="196"/>
      <c r="C98" s="14"/>
      <c r="D98" s="189" t="s">
        <v>248</v>
      </c>
      <c r="E98" s="197" t="s">
        <v>3</v>
      </c>
      <c r="F98" s="198" t="s">
        <v>2427</v>
      </c>
      <c r="G98" s="14"/>
      <c r="H98" s="199">
        <v>2000</v>
      </c>
      <c r="I98" s="200"/>
      <c r="J98" s="14"/>
      <c r="K98" s="14"/>
      <c r="L98" s="196"/>
      <c r="M98" s="201"/>
      <c r="N98" s="202"/>
      <c r="O98" s="202"/>
      <c r="P98" s="202"/>
      <c r="Q98" s="202"/>
      <c r="R98" s="202"/>
      <c r="S98" s="202"/>
      <c r="T98" s="20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197" t="s">
        <v>248</v>
      </c>
      <c r="AU98" s="197" t="s">
        <v>86</v>
      </c>
      <c r="AV98" s="14" t="s">
        <v>86</v>
      </c>
      <c r="AW98" s="14" t="s">
        <v>33</v>
      </c>
      <c r="AX98" s="14" t="s">
        <v>73</v>
      </c>
      <c r="AY98" s="197" t="s">
        <v>239</v>
      </c>
    </row>
    <row r="99" s="15" customFormat="1">
      <c r="A99" s="15"/>
      <c r="B99" s="204"/>
      <c r="C99" s="15"/>
      <c r="D99" s="189" t="s">
        <v>248</v>
      </c>
      <c r="E99" s="205" t="s">
        <v>3</v>
      </c>
      <c r="F99" s="206" t="s">
        <v>251</v>
      </c>
      <c r="G99" s="15"/>
      <c r="H99" s="207">
        <v>2000</v>
      </c>
      <c r="I99" s="208"/>
      <c r="J99" s="15"/>
      <c r="K99" s="15"/>
      <c r="L99" s="204"/>
      <c r="M99" s="209"/>
      <c r="N99" s="210"/>
      <c r="O99" s="210"/>
      <c r="P99" s="210"/>
      <c r="Q99" s="210"/>
      <c r="R99" s="210"/>
      <c r="S99" s="210"/>
      <c r="T99" s="211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05" t="s">
        <v>248</v>
      </c>
      <c r="AU99" s="205" t="s">
        <v>86</v>
      </c>
      <c r="AV99" s="15" t="s">
        <v>246</v>
      </c>
      <c r="AW99" s="15" t="s">
        <v>33</v>
      </c>
      <c r="AX99" s="15" t="s">
        <v>80</v>
      </c>
      <c r="AY99" s="205" t="s">
        <v>239</v>
      </c>
    </row>
    <row r="100" s="2" customFormat="1" ht="16.5" customHeight="1">
      <c r="A100" s="39"/>
      <c r="B100" s="174"/>
      <c r="C100" s="175" t="s">
        <v>117</v>
      </c>
      <c r="D100" s="175" t="s">
        <v>241</v>
      </c>
      <c r="E100" s="176" t="s">
        <v>2428</v>
      </c>
      <c r="F100" s="177" t="s">
        <v>2429</v>
      </c>
      <c r="G100" s="178" t="s">
        <v>244</v>
      </c>
      <c r="H100" s="179">
        <v>2000</v>
      </c>
      <c r="I100" s="180"/>
      <c r="J100" s="181">
        <f>ROUND(I100*H100,2)</f>
        <v>0</v>
      </c>
      <c r="K100" s="177" t="s">
        <v>245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86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2430</v>
      </c>
    </row>
    <row r="101" s="2" customFormat="1">
      <c r="A101" s="39"/>
      <c r="B101" s="174"/>
      <c r="C101" s="175" t="s">
        <v>246</v>
      </c>
      <c r="D101" s="175" t="s">
        <v>241</v>
      </c>
      <c r="E101" s="176" t="s">
        <v>2431</v>
      </c>
      <c r="F101" s="177" t="s">
        <v>2432</v>
      </c>
      <c r="G101" s="178" t="s">
        <v>279</v>
      </c>
      <c r="H101" s="179">
        <v>96.034000000000006</v>
      </c>
      <c r="I101" s="180"/>
      <c r="J101" s="181">
        <f>ROUND(I101*H101,2)</f>
        <v>0</v>
      </c>
      <c r="K101" s="177" t="s">
        <v>245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1.0606199999999999</v>
      </c>
      <c r="R101" s="184">
        <f>Q101*H101</f>
        <v>101.85558107999999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86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2433</v>
      </c>
    </row>
    <row r="102" s="13" customFormat="1">
      <c r="A102" s="13"/>
      <c r="B102" s="188"/>
      <c r="C102" s="13"/>
      <c r="D102" s="189" t="s">
        <v>248</v>
      </c>
      <c r="E102" s="190" t="s">
        <v>3</v>
      </c>
      <c r="F102" s="191" t="s">
        <v>2422</v>
      </c>
      <c r="G102" s="13"/>
      <c r="H102" s="190" t="s">
        <v>3</v>
      </c>
      <c r="I102" s="192"/>
      <c r="J102" s="13"/>
      <c r="K102" s="13"/>
      <c r="L102" s="188"/>
      <c r="M102" s="193"/>
      <c r="N102" s="194"/>
      <c r="O102" s="194"/>
      <c r="P102" s="194"/>
      <c r="Q102" s="194"/>
      <c r="R102" s="194"/>
      <c r="S102" s="194"/>
      <c r="T102" s="195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190" t="s">
        <v>248</v>
      </c>
      <c r="AU102" s="190" t="s">
        <v>86</v>
      </c>
      <c r="AV102" s="13" t="s">
        <v>80</v>
      </c>
      <c r="AW102" s="13" t="s">
        <v>33</v>
      </c>
      <c r="AX102" s="13" t="s">
        <v>73</v>
      </c>
      <c r="AY102" s="190" t="s">
        <v>239</v>
      </c>
    </row>
    <row r="103" s="14" customFormat="1">
      <c r="A103" s="14"/>
      <c r="B103" s="196"/>
      <c r="C103" s="14"/>
      <c r="D103" s="189" t="s">
        <v>248</v>
      </c>
      <c r="E103" s="197" t="s">
        <v>3</v>
      </c>
      <c r="F103" s="198" t="s">
        <v>2434</v>
      </c>
      <c r="G103" s="14"/>
      <c r="H103" s="199">
        <v>96.034000000000006</v>
      </c>
      <c r="I103" s="200"/>
      <c r="J103" s="14"/>
      <c r="K103" s="14"/>
      <c r="L103" s="196"/>
      <c r="M103" s="201"/>
      <c r="N103" s="202"/>
      <c r="O103" s="202"/>
      <c r="P103" s="202"/>
      <c r="Q103" s="202"/>
      <c r="R103" s="202"/>
      <c r="S103" s="202"/>
      <c r="T103" s="20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197" t="s">
        <v>248</v>
      </c>
      <c r="AU103" s="197" t="s">
        <v>86</v>
      </c>
      <c r="AV103" s="14" t="s">
        <v>86</v>
      </c>
      <c r="AW103" s="14" t="s">
        <v>33</v>
      </c>
      <c r="AX103" s="14" t="s">
        <v>73</v>
      </c>
      <c r="AY103" s="197" t="s">
        <v>239</v>
      </c>
    </row>
    <row r="104" s="15" customFormat="1">
      <c r="A104" s="15"/>
      <c r="B104" s="204"/>
      <c r="C104" s="15"/>
      <c r="D104" s="189" t="s">
        <v>248</v>
      </c>
      <c r="E104" s="205" t="s">
        <v>3</v>
      </c>
      <c r="F104" s="206" t="s">
        <v>251</v>
      </c>
      <c r="G104" s="15"/>
      <c r="H104" s="207">
        <v>96.034000000000006</v>
      </c>
      <c r="I104" s="208"/>
      <c r="J104" s="15"/>
      <c r="K104" s="15"/>
      <c r="L104" s="204"/>
      <c r="M104" s="209"/>
      <c r="N104" s="210"/>
      <c r="O104" s="210"/>
      <c r="P104" s="210"/>
      <c r="Q104" s="210"/>
      <c r="R104" s="210"/>
      <c r="S104" s="210"/>
      <c r="T104" s="211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05" t="s">
        <v>248</v>
      </c>
      <c r="AU104" s="205" t="s">
        <v>86</v>
      </c>
      <c r="AV104" s="15" t="s">
        <v>246</v>
      </c>
      <c r="AW104" s="15" t="s">
        <v>33</v>
      </c>
      <c r="AX104" s="15" t="s">
        <v>80</v>
      </c>
      <c r="AY104" s="205" t="s">
        <v>239</v>
      </c>
    </row>
    <row r="105" s="2" customFormat="1">
      <c r="A105" s="39"/>
      <c r="B105" s="174"/>
      <c r="C105" s="175" t="s">
        <v>271</v>
      </c>
      <c r="D105" s="175" t="s">
        <v>241</v>
      </c>
      <c r="E105" s="176" t="s">
        <v>2435</v>
      </c>
      <c r="F105" s="177" t="s">
        <v>2436</v>
      </c>
      <c r="G105" s="178" t="s">
        <v>254</v>
      </c>
      <c r="H105" s="179">
        <v>172.30000000000001</v>
      </c>
      <c r="I105" s="180"/>
      <c r="J105" s="181">
        <f>ROUND(I105*H105,2)</f>
        <v>0</v>
      </c>
      <c r="K105" s="177" t="s">
        <v>245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2.4744999999999999</v>
      </c>
      <c r="R105" s="184">
        <f>Q105*H105</f>
        <v>426.35635000000002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2437</v>
      </c>
    </row>
    <row r="106" s="13" customFormat="1">
      <c r="A106" s="13"/>
      <c r="B106" s="188"/>
      <c r="C106" s="13"/>
      <c r="D106" s="189" t="s">
        <v>248</v>
      </c>
      <c r="E106" s="190" t="s">
        <v>3</v>
      </c>
      <c r="F106" s="191" t="s">
        <v>2438</v>
      </c>
      <c r="G106" s="13"/>
      <c r="H106" s="190" t="s">
        <v>3</v>
      </c>
      <c r="I106" s="192"/>
      <c r="J106" s="13"/>
      <c r="K106" s="13"/>
      <c r="L106" s="188"/>
      <c r="M106" s="193"/>
      <c r="N106" s="194"/>
      <c r="O106" s="194"/>
      <c r="P106" s="194"/>
      <c r="Q106" s="194"/>
      <c r="R106" s="194"/>
      <c r="S106" s="194"/>
      <c r="T106" s="195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190" t="s">
        <v>248</v>
      </c>
      <c r="AU106" s="190" t="s">
        <v>86</v>
      </c>
      <c r="AV106" s="13" t="s">
        <v>80</v>
      </c>
      <c r="AW106" s="13" t="s">
        <v>33</v>
      </c>
      <c r="AX106" s="13" t="s">
        <v>73</v>
      </c>
      <c r="AY106" s="190" t="s">
        <v>239</v>
      </c>
    </row>
    <row r="107" s="14" customFormat="1">
      <c r="A107" s="14"/>
      <c r="B107" s="196"/>
      <c r="C107" s="14"/>
      <c r="D107" s="189" t="s">
        <v>248</v>
      </c>
      <c r="E107" s="197" t="s">
        <v>3</v>
      </c>
      <c r="F107" s="198" t="s">
        <v>2439</v>
      </c>
      <c r="G107" s="14"/>
      <c r="H107" s="199">
        <v>132.30000000000001</v>
      </c>
      <c r="I107" s="200"/>
      <c r="J107" s="14"/>
      <c r="K107" s="14"/>
      <c r="L107" s="196"/>
      <c r="M107" s="201"/>
      <c r="N107" s="202"/>
      <c r="O107" s="202"/>
      <c r="P107" s="202"/>
      <c r="Q107" s="202"/>
      <c r="R107" s="202"/>
      <c r="S107" s="202"/>
      <c r="T107" s="20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197" t="s">
        <v>248</v>
      </c>
      <c r="AU107" s="197" t="s">
        <v>86</v>
      </c>
      <c r="AV107" s="14" t="s">
        <v>86</v>
      </c>
      <c r="AW107" s="14" t="s">
        <v>33</v>
      </c>
      <c r="AX107" s="14" t="s">
        <v>73</v>
      </c>
      <c r="AY107" s="197" t="s">
        <v>239</v>
      </c>
    </row>
    <row r="108" s="13" customFormat="1">
      <c r="A108" s="13"/>
      <c r="B108" s="188"/>
      <c r="C108" s="13"/>
      <c r="D108" s="189" t="s">
        <v>248</v>
      </c>
      <c r="E108" s="190" t="s">
        <v>3</v>
      </c>
      <c r="F108" s="191" t="s">
        <v>2440</v>
      </c>
      <c r="G108" s="13"/>
      <c r="H108" s="190" t="s">
        <v>3</v>
      </c>
      <c r="I108" s="192"/>
      <c r="J108" s="13"/>
      <c r="K108" s="13"/>
      <c r="L108" s="188"/>
      <c r="M108" s="193"/>
      <c r="N108" s="194"/>
      <c r="O108" s="194"/>
      <c r="P108" s="194"/>
      <c r="Q108" s="194"/>
      <c r="R108" s="194"/>
      <c r="S108" s="194"/>
      <c r="T108" s="195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190" t="s">
        <v>248</v>
      </c>
      <c r="AU108" s="190" t="s">
        <v>86</v>
      </c>
      <c r="AV108" s="13" t="s">
        <v>80</v>
      </c>
      <c r="AW108" s="13" t="s">
        <v>33</v>
      </c>
      <c r="AX108" s="13" t="s">
        <v>73</v>
      </c>
      <c r="AY108" s="190" t="s">
        <v>239</v>
      </c>
    </row>
    <row r="109" s="14" customFormat="1">
      <c r="A109" s="14"/>
      <c r="B109" s="196"/>
      <c r="C109" s="14"/>
      <c r="D109" s="189" t="s">
        <v>248</v>
      </c>
      <c r="E109" s="197" t="s">
        <v>3</v>
      </c>
      <c r="F109" s="198" t="s">
        <v>1061</v>
      </c>
      <c r="G109" s="14"/>
      <c r="H109" s="199">
        <v>40</v>
      </c>
      <c r="I109" s="200"/>
      <c r="J109" s="14"/>
      <c r="K109" s="14"/>
      <c r="L109" s="196"/>
      <c r="M109" s="201"/>
      <c r="N109" s="202"/>
      <c r="O109" s="202"/>
      <c r="P109" s="202"/>
      <c r="Q109" s="202"/>
      <c r="R109" s="202"/>
      <c r="S109" s="202"/>
      <c r="T109" s="20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197" t="s">
        <v>248</v>
      </c>
      <c r="AU109" s="197" t="s">
        <v>86</v>
      </c>
      <c r="AV109" s="14" t="s">
        <v>86</v>
      </c>
      <c r="AW109" s="14" t="s">
        <v>33</v>
      </c>
      <c r="AX109" s="14" t="s">
        <v>73</v>
      </c>
      <c r="AY109" s="197" t="s">
        <v>239</v>
      </c>
    </row>
    <row r="110" s="15" customFormat="1">
      <c r="A110" s="15"/>
      <c r="B110" s="204"/>
      <c r="C110" s="15"/>
      <c r="D110" s="189" t="s">
        <v>248</v>
      </c>
      <c r="E110" s="205" t="s">
        <v>3</v>
      </c>
      <c r="F110" s="206" t="s">
        <v>251</v>
      </c>
      <c r="G110" s="15"/>
      <c r="H110" s="207">
        <v>172.30000000000001</v>
      </c>
      <c r="I110" s="208"/>
      <c r="J110" s="15"/>
      <c r="K110" s="15"/>
      <c r="L110" s="204"/>
      <c r="M110" s="209"/>
      <c r="N110" s="210"/>
      <c r="O110" s="210"/>
      <c r="P110" s="210"/>
      <c r="Q110" s="210"/>
      <c r="R110" s="210"/>
      <c r="S110" s="210"/>
      <c r="T110" s="211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05" t="s">
        <v>248</v>
      </c>
      <c r="AU110" s="205" t="s">
        <v>86</v>
      </c>
      <c r="AV110" s="15" t="s">
        <v>246</v>
      </c>
      <c r="AW110" s="15" t="s">
        <v>33</v>
      </c>
      <c r="AX110" s="15" t="s">
        <v>80</v>
      </c>
      <c r="AY110" s="205" t="s">
        <v>239</v>
      </c>
    </row>
    <row r="111" s="2" customFormat="1">
      <c r="A111" s="39"/>
      <c r="B111" s="174"/>
      <c r="C111" s="175" t="s">
        <v>276</v>
      </c>
      <c r="D111" s="175" t="s">
        <v>241</v>
      </c>
      <c r="E111" s="176" t="s">
        <v>2441</v>
      </c>
      <c r="F111" s="177" t="s">
        <v>2442</v>
      </c>
      <c r="G111" s="178" t="s">
        <v>244</v>
      </c>
      <c r="H111" s="179">
        <v>1490</v>
      </c>
      <c r="I111" s="180"/>
      <c r="J111" s="181">
        <f>ROUND(I111*H111,2)</f>
        <v>0</v>
      </c>
      <c r="K111" s="177" t="s">
        <v>245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0.0027499999999999998</v>
      </c>
      <c r="R111" s="184">
        <f>Q111*H111</f>
        <v>4.0975000000000001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86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2443</v>
      </c>
    </row>
    <row r="112" s="13" customFormat="1">
      <c r="A112" s="13"/>
      <c r="B112" s="188"/>
      <c r="C112" s="13"/>
      <c r="D112" s="189" t="s">
        <v>248</v>
      </c>
      <c r="E112" s="190" t="s">
        <v>3</v>
      </c>
      <c r="F112" s="191" t="s">
        <v>2438</v>
      </c>
      <c r="G112" s="13"/>
      <c r="H112" s="190" t="s">
        <v>3</v>
      </c>
      <c r="I112" s="192"/>
      <c r="J112" s="13"/>
      <c r="K112" s="13"/>
      <c r="L112" s="188"/>
      <c r="M112" s="193"/>
      <c r="N112" s="194"/>
      <c r="O112" s="194"/>
      <c r="P112" s="194"/>
      <c r="Q112" s="194"/>
      <c r="R112" s="194"/>
      <c r="S112" s="194"/>
      <c r="T112" s="195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190" t="s">
        <v>248</v>
      </c>
      <c r="AU112" s="190" t="s">
        <v>86</v>
      </c>
      <c r="AV112" s="13" t="s">
        <v>80</v>
      </c>
      <c r="AW112" s="13" t="s">
        <v>33</v>
      </c>
      <c r="AX112" s="13" t="s">
        <v>73</v>
      </c>
      <c r="AY112" s="190" t="s">
        <v>239</v>
      </c>
    </row>
    <row r="113" s="14" customFormat="1">
      <c r="A113" s="14"/>
      <c r="B113" s="196"/>
      <c r="C113" s="14"/>
      <c r="D113" s="189" t="s">
        <v>248</v>
      </c>
      <c r="E113" s="197" t="s">
        <v>3</v>
      </c>
      <c r="F113" s="198" t="s">
        <v>2444</v>
      </c>
      <c r="G113" s="14"/>
      <c r="H113" s="199">
        <v>1400</v>
      </c>
      <c r="I113" s="200"/>
      <c r="J113" s="14"/>
      <c r="K113" s="14"/>
      <c r="L113" s="196"/>
      <c r="M113" s="201"/>
      <c r="N113" s="202"/>
      <c r="O113" s="202"/>
      <c r="P113" s="202"/>
      <c r="Q113" s="202"/>
      <c r="R113" s="202"/>
      <c r="S113" s="202"/>
      <c r="T113" s="20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197" t="s">
        <v>248</v>
      </c>
      <c r="AU113" s="197" t="s">
        <v>86</v>
      </c>
      <c r="AV113" s="14" t="s">
        <v>86</v>
      </c>
      <c r="AW113" s="14" t="s">
        <v>33</v>
      </c>
      <c r="AX113" s="14" t="s">
        <v>73</v>
      </c>
      <c r="AY113" s="197" t="s">
        <v>239</v>
      </c>
    </row>
    <row r="114" s="13" customFormat="1">
      <c r="A114" s="13"/>
      <c r="B114" s="188"/>
      <c r="C114" s="13"/>
      <c r="D114" s="189" t="s">
        <v>248</v>
      </c>
      <c r="E114" s="190" t="s">
        <v>3</v>
      </c>
      <c r="F114" s="191" t="s">
        <v>2445</v>
      </c>
      <c r="G114" s="13"/>
      <c r="H114" s="190" t="s">
        <v>3</v>
      </c>
      <c r="I114" s="192"/>
      <c r="J114" s="13"/>
      <c r="K114" s="13"/>
      <c r="L114" s="188"/>
      <c r="M114" s="193"/>
      <c r="N114" s="194"/>
      <c r="O114" s="194"/>
      <c r="P114" s="194"/>
      <c r="Q114" s="194"/>
      <c r="R114" s="194"/>
      <c r="S114" s="194"/>
      <c r="T114" s="19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190" t="s">
        <v>248</v>
      </c>
      <c r="AU114" s="190" t="s">
        <v>86</v>
      </c>
      <c r="AV114" s="13" t="s">
        <v>80</v>
      </c>
      <c r="AW114" s="13" t="s">
        <v>33</v>
      </c>
      <c r="AX114" s="13" t="s">
        <v>73</v>
      </c>
      <c r="AY114" s="190" t="s">
        <v>239</v>
      </c>
    </row>
    <row r="115" s="14" customFormat="1">
      <c r="A115" s="14"/>
      <c r="B115" s="196"/>
      <c r="C115" s="14"/>
      <c r="D115" s="189" t="s">
        <v>248</v>
      </c>
      <c r="E115" s="197" t="s">
        <v>3</v>
      </c>
      <c r="F115" s="198" t="s">
        <v>1384</v>
      </c>
      <c r="G115" s="14"/>
      <c r="H115" s="199">
        <v>90</v>
      </c>
      <c r="I115" s="200"/>
      <c r="J115" s="14"/>
      <c r="K115" s="14"/>
      <c r="L115" s="196"/>
      <c r="M115" s="201"/>
      <c r="N115" s="202"/>
      <c r="O115" s="202"/>
      <c r="P115" s="202"/>
      <c r="Q115" s="202"/>
      <c r="R115" s="202"/>
      <c r="S115" s="202"/>
      <c r="T115" s="20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197" t="s">
        <v>248</v>
      </c>
      <c r="AU115" s="197" t="s">
        <v>86</v>
      </c>
      <c r="AV115" s="14" t="s">
        <v>86</v>
      </c>
      <c r="AW115" s="14" t="s">
        <v>33</v>
      </c>
      <c r="AX115" s="14" t="s">
        <v>73</v>
      </c>
      <c r="AY115" s="197" t="s">
        <v>239</v>
      </c>
    </row>
    <row r="116" s="15" customFormat="1">
      <c r="A116" s="15"/>
      <c r="B116" s="204"/>
      <c r="C116" s="15"/>
      <c r="D116" s="189" t="s">
        <v>248</v>
      </c>
      <c r="E116" s="205" t="s">
        <v>3</v>
      </c>
      <c r="F116" s="206" t="s">
        <v>251</v>
      </c>
      <c r="G116" s="15"/>
      <c r="H116" s="207">
        <v>1490</v>
      </c>
      <c r="I116" s="208"/>
      <c r="J116" s="15"/>
      <c r="K116" s="15"/>
      <c r="L116" s="204"/>
      <c r="M116" s="209"/>
      <c r="N116" s="210"/>
      <c r="O116" s="210"/>
      <c r="P116" s="210"/>
      <c r="Q116" s="210"/>
      <c r="R116" s="210"/>
      <c r="S116" s="210"/>
      <c r="T116" s="211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05" t="s">
        <v>248</v>
      </c>
      <c r="AU116" s="205" t="s">
        <v>86</v>
      </c>
      <c r="AV116" s="15" t="s">
        <v>246</v>
      </c>
      <c r="AW116" s="15" t="s">
        <v>33</v>
      </c>
      <c r="AX116" s="15" t="s">
        <v>80</v>
      </c>
      <c r="AY116" s="205" t="s">
        <v>239</v>
      </c>
    </row>
    <row r="117" s="2" customFormat="1">
      <c r="A117" s="39"/>
      <c r="B117" s="174"/>
      <c r="C117" s="175" t="s">
        <v>283</v>
      </c>
      <c r="D117" s="175" t="s">
        <v>241</v>
      </c>
      <c r="E117" s="176" t="s">
        <v>2446</v>
      </c>
      <c r="F117" s="177" t="s">
        <v>2447</v>
      </c>
      <c r="G117" s="178" t="s">
        <v>244</v>
      </c>
      <c r="H117" s="179">
        <v>1490</v>
      </c>
      <c r="I117" s="180"/>
      <c r="J117" s="181">
        <f>ROUND(I117*H117,2)</f>
        <v>0</v>
      </c>
      <c r="K117" s="177" t="s">
        <v>245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86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2448</v>
      </c>
    </row>
    <row r="118" s="14" customFormat="1">
      <c r="A118" s="14"/>
      <c r="B118" s="196"/>
      <c r="C118" s="14"/>
      <c r="D118" s="189" t="s">
        <v>248</v>
      </c>
      <c r="E118" s="197" t="s">
        <v>3</v>
      </c>
      <c r="F118" s="198" t="s">
        <v>2449</v>
      </c>
      <c r="G118" s="14"/>
      <c r="H118" s="199">
        <v>1490</v>
      </c>
      <c r="I118" s="200"/>
      <c r="J118" s="14"/>
      <c r="K118" s="14"/>
      <c r="L118" s="196"/>
      <c r="M118" s="201"/>
      <c r="N118" s="202"/>
      <c r="O118" s="202"/>
      <c r="P118" s="202"/>
      <c r="Q118" s="202"/>
      <c r="R118" s="202"/>
      <c r="S118" s="202"/>
      <c r="T118" s="20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197" t="s">
        <v>248</v>
      </c>
      <c r="AU118" s="197" t="s">
        <v>86</v>
      </c>
      <c r="AV118" s="14" t="s">
        <v>86</v>
      </c>
      <c r="AW118" s="14" t="s">
        <v>33</v>
      </c>
      <c r="AX118" s="14" t="s">
        <v>73</v>
      </c>
      <c r="AY118" s="197" t="s">
        <v>239</v>
      </c>
    </row>
    <row r="119" s="15" customFormat="1">
      <c r="A119" s="15"/>
      <c r="B119" s="204"/>
      <c r="C119" s="15"/>
      <c r="D119" s="189" t="s">
        <v>248</v>
      </c>
      <c r="E119" s="205" t="s">
        <v>3</v>
      </c>
      <c r="F119" s="206" t="s">
        <v>251</v>
      </c>
      <c r="G119" s="15"/>
      <c r="H119" s="207">
        <v>1490</v>
      </c>
      <c r="I119" s="208"/>
      <c r="J119" s="15"/>
      <c r="K119" s="15"/>
      <c r="L119" s="204"/>
      <c r="M119" s="209"/>
      <c r="N119" s="210"/>
      <c r="O119" s="210"/>
      <c r="P119" s="210"/>
      <c r="Q119" s="210"/>
      <c r="R119" s="210"/>
      <c r="S119" s="210"/>
      <c r="T119" s="211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05" t="s">
        <v>248</v>
      </c>
      <c r="AU119" s="205" t="s">
        <v>86</v>
      </c>
      <c r="AV119" s="15" t="s">
        <v>246</v>
      </c>
      <c r="AW119" s="15" t="s">
        <v>33</v>
      </c>
      <c r="AX119" s="15" t="s">
        <v>80</v>
      </c>
      <c r="AY119" s="205" t="s">
        <v>239</v>
      </c>
    </row>
    <row r="120" s="2" customFormat="1" ht="55.5" customHeight="1">
      <c r="A120" s="39"/>
      <c r="B120" s="174"/>
      <c r="C120" s="175" t="s">
        <v>287</v>
      </c>
      <c r="D120" s="175" t="s">
        <v>241</v>
      </c>
      <c r="E120" s="176" t="s">
        <v>2450</v>
      </c>
      <c r="F120" s="177" t="s">
        <v>2451</v>
      </c>
      <c r="G120" s="178" t="s">
        <v>279</v>
      </c>
      <c r="H120" s="179">
        <v>26.521999999999998</v>
      </c>
      <c r="I120" s="180"/>
      <c r="J120" s="181">
        <f>ROUND(I120*H120,2)</f>
        <v>0</v>
      </c>
      <c r="K120" s="177" t="s">
        <v>245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1.0593999999999999</v>
      </c>
      <c r="R120" s="184">
        <f>Q120*H120</f>
        <v>28.097406799999995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246</v>
      </c>
      <c r="AT120" s="186" t="s">
        <v>241</v>
      </c>
      <c r="AU120" s="186" t="s">
        <v>86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246</v>
      </c>
      <c r="BM120" s="186" t="s">
        <v>2452</v>
      </c>
    </row>
    <row r="121" s="13" customFormat="1">
      <c r="A121" s="13"/>
      <c r="B121" s="188"/>
      <c r="C121" s="13"/>
      <c r="D121" s="189" t="s">
        <v>248</v>
      </c>
      <c r="E121" s="190" t="s">
        <v>3</v>
      </c>
      <c r="F121" s="191" t="s">
        <v>2438</v>
      </c>
      <c r="G121" s="13"/>
      <c r="H121" s="190" t="s">
        <v>3</v>
      </c>
      <c r="I121" s="192"/>
      <c r="J121" s="13"/>
      <c r="K121" s="13"/>
      <c r="L121" s="188"/>
      <c r="M121" s="193"/>
      <c r="N121" s="194"/>
      <c r="O121" s="194"/>
      <c r="P121" s="194"/>
      <c r="Q121" s="194"/>
      <c r="R121" s="194"/>
      <c r="S121" s="194"/>
      <c r="T121" s="195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190" t="s">
        <v>248</v>
      </c>
      <c r="AU121" s="190" t="s">
        <v>86</v>
      </c>
      <c r="AV121" s="13" t="s">
        <v>80</v>
      </c>
      <c r="AW121" s="13" t="s">
        <v>33</v>
      </c>
      <c r="AX121" s="13" t="s">
        <v>73</v>
      </c>
      <c r="AY121" s="190" t="s">
        <v>239</v>
      </c>
    </row>
    <row r="122" s="14" customFormat="1">
      <c r="A122" s="14"/>
      <c r="B122" s="196"/>
      <c r="C122" s="14"/>
      <c r="D122" s="189" t="s">
        <v>248</v>
      </c>
      <c r="E122" s="197" t="s">
        <v>3</v>
      </c>
      <c r="F122" s="198" t="s">
        <v>2453</v>
      </c>
      <c r="G122" s="14"/>
      <c r="H122" s="199">
        <v>18.521999999999998</v>
      </c>
      <c r="I122" s="200"/>
      <c r="J122" s="14"/>
      <c r="K122" s="14"/>
      <c r="L122" s="196"/>
      <c r="M122" s="201"/>
      <c r="N122" s="202"/>
      <c r="O122" s="202"/>
      <c r="P122" s="202"/>
      <c r="Q122" s="202"/>
      <c r="R122" s="202"/>
      <c r="S122" s="202"/>
      <c r="T122" s="20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197" t="s">
        <v>248</v>
      </c>
      <c r="AU122" s="197" t="s">
        <v>86</v>
      </c>
      <c r="AV122" s="14" t="s">
        <v>86</v>
      </c>
      <c r="AW122" s="14" t="s">
        <v>33</v>
      </c>
      <c r="AX122" s="14" t="s">
        <v>73</v>
      </c>
      <c r="AY122" s="197" t="s">
        <v>239</v>
      </c>
    </row>
    <row r="123" s="13" customFormat="1">
      <c r="A123" s="13"/>
      <c r="B123" s="188"/>
      <c r="C123" s="13"/>
      <c r="D123" s="189" t="s">
        <v>248</v>
      </c>
      <c r="E123" s="190" t="s">
        <v>3</v>
      </c>
      <c r="F123" s="191" t="s">
        <v>2440</v>
      </c>
      <c r="G123" s="13"/>
      <c r="H123" s="190" t="s">
        <v>3</v>
      </c>
      <c r="I123" s="192"/>
      <c r="J123" s="13"/>
      <c r="K123" s="13"/>
      <c r="L123" s="188"/>
      <c r="M123" s="193"/>
      <c r="N123" s="194"/>
      <c r="O123" s="194"/>
      <c r="P123" s="194"/>
      <c r="Q123" s="194"/>
      <c r="R123" s="194"/>
      <c r="S123" s="194"/>
      <c r="T123" s="195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190" t="s">
        <v>248</v>
      </c>
      <c r="AU123" s="190" t="s">
        <v>86</v>
      </c>
      <c r="AV123" s="13" t="s">
        <v>80</v>
      </c>
      <c r="AW123" s="13" t="s">
        <v>33</v>
      </c>
      <c r="AX123" s="13" t="s">
        <v>73</v>
      </c>
      <c r="AY123" s="190" t="s">
        <v>239</v>
      </c>
    </row>
    <row r="124" s="14" customFormat="1">
      <c r="A124" s="14"/>
      <c r="B124" s="196"/>
      <c r="C124" s="14"/>
      <c r="D124" s="189" t="s">
        <v>248</v>
      </c>
      <c r="E124" s="197" t="s">
        <v>3</v>
      </c>
      <c r="F124" s="198" t="s">
        <v>287</v>
      </c>
      <c r="G124" s="14"/>
      <c r="H124" s="199">
        <v>8</v>
      </c>
      <c r="I124" s="200"/>
      <c r="J124" s="14"/>
      <c r="K124" s="14"/>
      <c r="L124" s="196"/>
      <c r="M124" s="201"/>
      <c r="N124" s="202"/>
      <c r="O124" s="202"/>
      <c r="P124" s="202"/>
      <c r="Q124" s="202"/>
      <c r="R124" s="202"/>
      <c r="S124" s="202"/>
      <c r="T124" s="20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197" t="s">
        <v>248</v>
      </c>
      <c r="AU124" s="197" t="s">
        <v>86</v>
      </c>
      <c r="AV124" s="14" t="s">
        <v>86</v>
      </c>
      <c r="AW124" s="14" t="s">
        <v>33</v>
      </c>
      <c r="AX124" s="14" t="s">
        <v>73</v>
      </c>
      <c r="AY124" s="197" t="s">
        <v>239</v>
      </c>
    </row>
    <row r="125" s="15" customFormat="1">
      <c r="A125" s="15"/>
      <c r="B125" s="204"/>
      <c r="C125" s="15"/>
      <c r="D125" s="189" t="s">
        <v>248</v>
      </c>
      <c r="E125" s="205" t="s">
        <v>3</v>
      </c>
      <c r="F125" s="206" t="s">
        <v>251</v>
      </c>
      <c r="G125" s="15"/>
      <c r="H125" s="207">
        <v>26.521999999999998</v>
      </c>
      <c r="I125" s="208"/>
      <c r="J125" s="15"/>
      <c r="K125" s="15"/>
      <c r="L125" s="204"/>
      <c r="M125" s="209"/>
      <c r="N125" s="210"/>
      <c r="O125" s="210"/>
      <c r="P125" s="210"/>
      <c r="Q125" s="210"/>
      <c r="R125" s="210"/>
      <c r="S125" s="210"/>
      <c r="T125" s="211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05" t="s">
        <v>248</v>
      </c>
      <c r="AU125" s="205" t="s">
        <v>86</v>
      </c>
      <c r="AV125" s="15" t="s">
        <v>246</v>
      </c>
      <c r="AW125" s="15" t="s">
        <v>33</v>
      </c>
      <c r="AX125" s="15" t="s">
        <v>80</v>
      </c>
      <c r="AY125" s="205" t="s">
        <v>239</v>
      </c>
    </row>
    <row r="126" s="12" customFormat="1" ht="22.8" customHeight="1">
      <c r="A126" s="12"/>
      <c r="B126" s="161"/>
      <c r="C126" s="12"/>
      <c r="D126" s="162" t="s">
        <v>72</v>
      </c>
      <c r="E126" s="172" t="s">
        <v>117</v>
      </c>
      <c r="F126" s="172" t="s">
        <v>521</v>
      </c>
      <c r="G126" s="12"/>
      <c r="H126" s="12"/>
      <c r="I126" s="164"/>
      <c r="J126" s="173">
        <f>BK126</f>
        <v>0</v>
      </c>
      <c r="K126" s="12"/>
      <c r="L126" s="161"/>
      <c r="M126" s="166"/>
      <c r="N126" s="167"/>
      <c r="O126" s="167"/>
      <c r="P126" s="168">
        <f>SUM(P127:P182)</f>
        <v>0</v>
      </c>
      <c r="Q126" s="167"/>
      <c r="R126" s="168">
        <f>SUM(R127:R182)</f>
        <v>123.54943772</v>
      </c>
      <c r="S126" s="167"/>
      <c r="T126" s="169">
        <f>SUM(T127:T182)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2" t="s">
        <v>80</v>
      </c>
      <c r="AT126" s="170" t="s">
        <v>72</v>
      </c>
      <c r="AU126" s="170" t="s">
        <v>80</v>
      </c>
      <c r="AY126" s="162" t="s">
        <v>239</v>
      </c>
      <c r="BK126" s="171">
        <f>SUM(BK127:BK182)</f>
        <v>0</v>
      </c>
    </row>
    <row r="127" s="2" customFormat="1">
      <c r="A127" s="39"/>
      <c r="B127" s="174"/>
      <c r="C127" s="175" t="s">
        <v>293</v>
      </c>
      <c r="D127" s="175" t="s">
        <v>241</v>
      </c>
      <c r="E127" s="176" t="s">
        <v>2454</v>
      </c>
      <c r="F127" s="177" t="s">
        <v>2455</v>
      </c>
      <c r="G127" s="178" t="s">
        <v>254</v>
      </c>
      <c r="H127" s="179">
        <v>34.484999999999999</v>
      </c>
      <c r="I127" s="180"/>
      <c r="J127" s="181">
        <f>ROUND(I127*H127,2)</f>
        <v>0</v>
      </c>
      <c r="K127" s="177" t="s">
        <v>245</v>
      </c>
      <c r="L127" s="40"/>
      <c r="M127" s="182" t="s">
        <v>3</v>
      </c>
      <c r="N127" s="183" t="s">
        <v>45</v>
      </c>
      <c r="O127" s="73"/>
      <c r="P127" s="184">
        <f>O127*H127</f>
        <v>0</v>
      </c>
      <c r="Q127" s="184">
        <v>2.45329</v>
      </c>
      <c r="R127" s="184">
        <f>Q127*H127</f>
        <v>84.60170565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246</v>
      </c>
      <c r="AT127" s="186" t="s">
        <v>241</v>
      </c>
      <c r="AU127" s="186" t="s">
        <v>86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246</v>
      </c>
      <c r="BM127" s="186" t="s">
        <v>2456</v>
      </c>
    </row>
    <row r="128" s="13" customFormat="1">
      <c r="A128" s="13"/>
      <c r="B128" s="188"/>
      <c r="C128" s="13"/>
      <c r="D128" s="189" t="s">
        <v>248</v>
      </c>
      <c r="E128" s="190" t="s">
        <v>3</v>
      </c>
      <c r="F128" s="191" t="s">
        <v>2457</v>
      </c>
      <c r="G128" s="13"/>
      <c r="H128" s="190" t="s">
        <v>3</v>
      </c>
      <c r="I128" s="192"/>
      <c r="J128" s="13"/>
      <c r="K128" s="13"/>
      <c r="L128" s="188"/>
      <c r="M128" s="193"/>
      <c r="N128" s="194"/>
      <c r="O128" s="194"/>
      <c r="P128" s="194"/>
      <c r="Q128" s="194"/>
      <c r="R128" s="194"/>
      <c r="S128" s="194"/>
      <c r="T128" s="195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190" t="s">
        <v>248</v>
      </c>
      <c r="AU128" s="190" t="s">
        <v>86</v>
      </c>
      <c r="AV128" s="13" t="s">
        <v>80</v>
      </c>
      <c r="AW128" s="13" t="s">
        <v>33</v>
      </c>
      <c r="AX128" s="13" t="s">
        <v>73</v>
      </c>
      <c r="AY128" s="190" t="s">
        <v>239</v>
      </c>
    </row>
    <row r="129" s="14" customFormat="1">
      <c r="A129" s="14"/>
      <c r="B129" s="196"/>
      <c r="C129" s="14"/>
      <c r="D129" s="189" t="s">
        <v>248</v>
      </c>
      <c r="E129" s="197" t="s">
        <v>3</v>
      </c>
      <c r="F129" s="198" t="s">
        <v>2458</v>
      </c>
      <c r="G129" s="14"/>
      <c r="H129" s="199">
        <v>9.9109999999999996</v>
      </c>
      <c r="I129" s="200"/>
      <c r="J129" s="14"/>
      <c r="K129" s="14"/>
      <c r="L129" s="196"/>
      <c r="M129" s="201"/>
      <c r="N129" s="202"/>
      <c r="O129" s="202"/>
      <c r="P129" s="202"/>
      <c r="Q129" s="202"/>
      <c r="R129" s="202"/>
      <c r="S129" s="202"/>
      <c r="T129" s="20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197" t="s">
        <v>248</v>
      </c>
      <c r="AU129" s="197" t="s">
        <v>86</v>
      </c>
      <c r="AV129" s="14" t="s">
        <v>86</v>
      </c>
      <c r="AW129" s="14" t="s">
        <v>33</v>
      </c>
      <c r="AX129" s="14" t="s">
        <v>73</v>
      </c>
      <c r="AY129" s="197" t="s">
        <v>239</v>
      </c>
    </row>
    <row r="130" s="13" customFormat="1">
      <c r="A130" s="13"/>
      <c r="B130" s="188"/>
      <c r="C130" s="13"/>
      <c r="D130" s="189" t="s">
        <v>248</v>
      </c>
      <c r="E130" s="190" t="s">
        <v>3</v>
      </c>
      <c r="F130" s="191" t="s">
        <v>2459</v>
      </c>
      <c r="G130" s="13"/>
      <c r="H130" s="190" t="s">
        <v>3</v>
      </c>
      <c r="I130" s="192"/>
      <c r="J130" s="13"/>
      <c r="K130" s="13"/>
      <c r="L130" s="188"/>
      <c r="M130" s="193"/>
      <c r="N130" s="194"/>
      <c r="O130" s="194"/>
      <c r="P130" s="194"/>
      <c r="Q130" s="194"/>
      <c r="R130" s="194"/>
      <c r="S130" s="194"/>
      <c r="T130" s="195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90" t="s">
        <v>248</v>
      </c>
      <c r="AU130" s="190" t="s">
        <v>86</v>
      </c>
      <c r="AV130" s="13" t="s">
        <v>80</v>
      </c>
      <c r="AW130" s="13" t="s">
        <v>33</v>
      </c>
      <c r="AX130" s="13" t="s">
        <v>73</v>
      </c>
      <c r="AY130" s="190" t="s">
        <v>239</v>
      </c>
    </row>
    <row r="131" s="14" customFormat="1">
      <c r="A131" s="14"/>
      <c r="B131" s="196"/>
      <c r="C131" s="14"/>
      <c r="D131" s="189" t="s">
        <v>248</v>
      </c>
      <c r="E131" s="197" t="s">
        <v>3</v>
      </c>
      <c r="F131" s="198" t="s">
        <v>2460</v>
      </c>
      <c r="G131" s="14"/>
      <c r="H131" s="199">
        <v>8.359</v>
      </c>
      <c r="I131" s="200"/>
      <c r="J131" s="14"/>
      <c r="K131" s="14"/>
      <c r="L131" s="196"/>
      <c r="M131" s="201"/>
      <c r="N131" s="202"/>
      <c r="O131" s="202"/>
      <c r="P131" s="202"/>
      <c r="Q131" s="202"/>
      <c r="R131" s="202"/>
      <c r="S131" s="202"/>
      <c r="T131" s="20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7" t="s">
        <v>248</v>
      </c>
      <c r="AU131" s="197" t="s">
        <v>86</v>
      </c>
      <c r="AV131" s="14" t="s">
        <v>86</v>
      </c>
      <c r="AW131" s="14" t="s">
        <v>33</v>
      </c>
      <c r="AX131" s="14" t="s">
        <v>73</v>
      </c>
      <c r="AY131" s="197" t="s">
        <v>239</v>
      </c>
    </row>
    <row r="132" s="13" customFormat="1">
      <c r="A132" s="13"/>
      <c r="B132" s="188"/>
      <c r="C132" s="13"/>
      <c r="D132" s="189" t="s">
        <v>248</v>
      </c>
      <c r="E132" s="190" t="s">
        <v>3</v>
      </c>
      <c r="F132" s="191" t="s">
        <v>2461</v>
      </c>
      <c r="G132" s="13"/>
      <c r="H132" s="190" t="s">
        <v>3</v>
      </c>
      <c r="I132" s="192"/>
      <c r="J132" s="13"/>
      <c r="K132" s="13"/>
      <c r="L132" s="188"/>
      <c r="M132" s="193"/>
      <c r="N132" s="194"/>
      <c r="O132" s="194"/>
      <c r="P132" s="194"/>
      <c r="Q132" s="194"/>
      <c r="R132" s="194"/>
      <c r="S132" s="194"/>
      <c r="T132" s="195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190" t="s">
        <v>248</v>
      </c>
      <c r="AU132" s="190" t="s">
        <v>86</v>
      </c>
      <c r="AV132" s="13" t="s">
        <v>80</v>
      </c>
      <c r="AW132" s="13" t="s">
        <v>33</v>
      </c>
      <c r="AX132" s="13" t="s">
        <v>73</v>
      </c>
      <c r="AY132" s="190" t="s">
        <v>239</v>
      </c>
    </row>
    <row r="133" s="14" customFormat="1">
      <c r="A133" s="14"/>
      <c r="B133" s="196"/>
      <c r="C133" s="14"/>
      <c r="D133" s="189" t="s">
        <v>248</v>
      </c>
      <c r="E133" s="197" t="s">
        <v>3</v>
      </c>
      <c r="F133" s="198" t="s">
        <v>2462</v>
      </c>
      <c r="G133" s="14"/>
      <c r="H133" s="199">
        <v>14.686</v>
      </c>
      <c r="I133" s="200"/>
      <c r="J133" s="14"/>
      <c r="K133" s="14"/>
      <c r="L133" s="196"/>
      <c r="M133" s="201"/>
      <c r="N133" s="202"/>
      <c r="O133" s="202"/>
      <c r="P133" s="202"/>
      <c r="Q133" s="202"/>
      <c r="R133" s="202"/>
      <c r="S133" s="202"/>
      <c r="T133" s="20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197" t="s">
        <v>248</v>
      </c>
      <c r="AU133" s="197" t="s">
        <v>86</v>
      </c>
      <c r="AV133" s="14" t="s">
        <v>86</v>
      </c>
      <c r="AW133" s="14" t="s">
        <v>33</v>
      </c>
      <c r="AX133" s="14" t="s">
        <v>73</v>
      </c>
      <c r="AY133" s="197" t="s">
        <v>239</v>
      </c>
    </row>
    <row r="134" s="13" customFormat="1">
      <c r="A134" s="13"/>
      <c r="B134" s="188"/>
      <c r="C134" s="13"/>
      <c r="D134" s="189" t="s">
        <v>248</v>
      </c>
      <c r="E134" s="190" t="s">
        <v>3</v>
      </c>
      <c r="F134" s="191" t="s">
        <v>2463</v>
      </c>
      <c r="G134" s="13"/>
      <c r="H134" s="190" t="s">
        <v>3</v>
      </c>
      <c r="I134" s="192"/>
      <c r="J134" s="13"/>
      <c r="K134" s="13"/>
      <c r="L134" s="188"/>
      <c r="M134" s="193"/>
      <c r="N134" s="194"/>
      <c r="O134" s="194"/>
      <c r="P134" s="194"/>
      <c r="Q134" s="194"/>
      <c r="R134" s="194"/>
      <c r="S134" s="194"/>
      <c r="T134" s="195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190" t="s">
        <v>248</v>
      </c>
      <c r="AU134" s="190" t="s">
        <v>86</v>
      </c>
      <c r="AV134" s="13" t="s">
        <v>80</v>
      </c>
      <c r="AW134" s="13" t="s">
        <v>33</v>
      </c>
      <c r="AX134" s="13" t="s">
        <v>73</v>
      </c>
      <c r="AY134" s="190" t="s">
        <v>239</v>
      </c>
    </row>
    <row r="135" s="14" customFormat="1">
      <c r="A135" s="14"/>
      <c r="B135" s="196"/>
      <c r="C135" s="14"/>
      <c r="D135" s="189" t="s">
        <v>248</v>
      </c>
      <c r="E135" s="197" t="s">
        <v>3</v>
      </c>
      <c r="F135" s="198" t="s">
        <v>2464</v>
      </c>
      <c r="G135" s="14"/>
      <c r="H135" s="199">
        <v>1.5289999999999999</v>
      </c>
      <c r="I135" s="200"/>
      <c r="J135" s="14"/>
      <c r="K135" s="14"/>
      <c r="L135" s="196"/>
      <c r="M135" s="201"/>
      <c r="N135" s="202"/>
      <c r="O135" s="202"/>
      <c r="P135" s="202"/>
      <c r="Q135" s="202"/>
      <c r="R135" s="202"/>
      <c r="S135" s="202"/>
      <c r="T135" s="20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197" t="s">
        <v>248</v>
      </c>
      <c r="AU135" s="197" t="s">
        <v>86</v>
      </c>
      <c r="AV135" s="14" t="s">
        <v>86</v>
      </c>
      <c r="AW135" s="14" t="s">
        <v>33</v>
      </c>
      <c r="AX135" s="14" t="s">
        <v>73</v>
      </c>
      <c r="AY135" s="197" t="s">
        <v>239</v>
      </c>
    </row>
    <row r="136" s="15" customFormat="1">
      <c r="A136" s="15"/>
      <c r="B136" s="204"/>
      <c r="C136" s="15"/>
      <c r="D136" s="189" t="s">
        <v>248</v>
      </c>
      <c r="E136" s="205" t="s">
        <v>3</v>
      </c>
      <c r="F136" s="206" t="s">
        <v>251</v>
      </c>
      <c r="G136" s="15"/>
      <c r="H136" s="207">
        <v>34.484999999999999</v>
      </c>
      <c r="I136" s="208"/>
      <c r="J136" s="15"/>
      <c r="K136" s="15"/>
      <c r="L136" s="204"/>
      <c r="M136" s="209"/>
      <c r="N136" s="210"/>
      <c r="O136" s="210"/>
      <c r="P136" s="210"/>
      <c r="Q136" s="210"/>
      <c r="R136" s="210"/>
      <c r="S136" s="210"/>
      <c r="T136" s="211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05" t="s">
        <v>248</v>
      </c>
      <c r="AU136" s="205" t="s">
        <v>86</v>
      </c>
      <c r="AV136" s="15" t="s">
        <v>246</v>
      </c>
      <c r="AW136" s="15" t="s">
        <v>33</v>
      </c>
      <c r="AX136" s="15" t="s">
        <v>80</v>
      </c>
      <c r="AY136" s="205" t="s">
        <v>239</v>
      </c>
    </row>
    <row r="137" s="2" customFormat="1">
      <c r="A137" s="39"/>
      <c r="B137" s="174"/>
      <c r="C137" s="175" t="s">
        <v>299</v>
      </c>
      <c r="D137" s="175" t="s">
        <v>241</v>
      </c>
      <c r="E137" s="176" t="s">
        <v>2465</v>
      </c>
      <c r="F137" s="177" t="s">
        <v>2466</v>
      </c>
      <c r="G137" s="178" t="s">
        <v>244</v>
      </c>
      <c r="H137" s="179">
        <v>350</v>
      </c>
      <c r="I137" s="180"/>
      <c r="J137" s="181">
        <f>ROUND(I137*H137,2)</f>
        <v>0</v>
      </c>
      <c r="K137" s="177" t="s">
        <v>245</v>
      </c>
      <c r="L137" s="40"/>
      <c r="M137" s="182" t="s">
        <v>3</v>
      </c>
      <c r="N137" s="183" t="s">
        <v>45</v>
      </c>
      <c r="O137" s="73"/>
      <c r="P137" s="184">
        <f>O137*H137</f>
        <v>0</v>
      </c>
      <c r="Q137" s="184">
        <v>0.0027499999999999998</v>
      </c>
      <c r="R137" s="184">
        <f>Q137*H137</f>
        <v>0.96249999999999991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246</v>
      </c>
      <c r="AT137" s="186" t="s">
        <v>241</v>
      </c>
      <c r="AU137" s="186" t="s">
        <v>86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2467</v>
      </c>
    </row>
    <row r="138" s="13" customFormat="1">
      <c r="A138" s="13"/>
      <c r="B138" s="188"/>
      <c r="C138" s="13"/>
      <c r="D138" s="189" t="s">
        <v>248</v>
      </c>
      <c r="E138" s="190" t="s">
        <v>3</v>
      </c>
      <c r="F138" s="191" t="s">
        <v>2457</v>
      </c>
      <c r="G138" s="13"/>
      <c r="H138" s="190" t="s">
        <v>3</v>
      </c>
      <c r="I138" s="192"/>
      <c r="J138" s="13"/>
      <c r="K138" s="13"/>
      <c r="L138" s="188"/>
      <c r="M138" s="193"/>
      <c r="N138" s="194"/>
      <c r="O138" s="194"/>
      <c r="P138" s="194"/>
      <c r="Q138" s="194"/>
      <c r="R138" s="194"/>
      <c r="S138" s="194"/>
      <c r="T138" s="195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190" t="s">
        <v>248</v>
      </c>
      <c r="AU138" s="190" t="s">
        <v>86</v>
      </c>
      <c r="AV138" s="13" t="s">
        <v>80</v>
      </c>
      <c r="AW138" s="13" t="s">
        <v>33</v>
      </c>
      <c r="AX138" s="13" t="s">
        <v>73</v>
      </c>
      <c r="AY138" s="190" t="s">
        <v>239</v>
      </c>
    </row>
    <row r="139" s="14" customFormat="1">
      <c r="A139" s="14"/>
      <c r="B139" s="196"/>
      <c r="C139" s="14"/>
      <c r="D139" s="189" t="s">
        <v>248</v>
      </c>
      <c r="E139" s="197" t="s">
        <v>3</v>
      </c>
      <c r="F139" s="198" t="s">
        <v>1384</v>
      </c>
      <c r="G139" s="14"/>
      <c r="H139" s="199">
        <v>90</v>
      </c>
      <c r="I139" s="200"/>
      <c r="J139" s="14"/>
      <c r="K139" s="14"/>
      <c r="L139" s="196"/>
      <c r="M139" s="201"/>
      <c r="N139" s="202"/>
      <c r="O139" s="202"/>
      <c r="P139" s="202"/>
      <c r="Q139" s="202"/>
      <c r="R139" s="202"/>
      <c r="S139" s="202"/>
      <c r="T139" s="20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197" t="s">
        <v>248</v>
      </c>
      <c r="AU139" s="197" t="s">
        <v>86</v>
      </c>
      <c r="AV139" s="14" t="s">
        <v>86</v>
      </c>
      <c r="AW139" s="14" t="s">
        <v>33</v>
      </c>
      <c r="AX139" s="14" t="s">
        <v>73</v>
      </c>
      <c r="AY139" s="197" t="s">
        <v>239</v>
      </c>
    </row>
    <row r="140" s="13" customFormat="1">
      <c r="A140" s="13"/>
      <c r="B140" s="188"/>
      <c r="C140" s="13"/>
      <c r="D140" s="189" t="s">
        <v>248</v>
      </c>
      <c r="E140" s="190" t="s">
        <v>3</v>
      </c>
      <c r="F140" s="191" t="s">
        <v>2459</v>
      </c>
      <c r="G140" s="13"/>
      <c r="H140" s="190" t="s">
        <v>3</v>
      </c>
      <c r="I140" s="192"/>
      <c r="J140" s="13"/>
      <c r="K140" s="13"/>
      <c r="L140" s="188"/>
      <c r="M140" s="193"/>
      <c r="N140" s="194"/>
      <c r="O140" s="194"/>
      <c r="P140" s="194"/>
      <c r="Q140" s="194"/>
      <c r="R140" s="194"/>
      <c r="S140" s="194"/>
      <c r="T140" s="195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90" t="s">
        <v>248</v>
      </c>
      <c r="AU140" s="190" t="s">
        <v>86</v>
      </c>
      <c r="AV140" s="13" t="s">
        <v>80</v>
      </c>
      <c r="AW140" s="13" t="s">
        <v>33</v>
      </c>
      <c r="AX140" s="13" t="s">
        <v>73</v>
      </c>
      <c r="AY140" s="190" t="s">
        <v>239</v>
      </c>
    </row>
    <row r="141" s="14" customFormat="1">
      <c r="A141" s="14"/>
      <c r="B141" s="196"/>
      <c r="C141" s="14"/>
      <c r="D141" s="189" t="s">
        <v>248</v>
      </c>
      <c r="E141" s="197" t="s">
        <v>3</v>
      </c>
      <c r="F141" s="198" t="s">
        <v>1329</v>
      </c>
      <c r="G141" s="14"/>
      <c r="H141" s="199">
        <v>80</v>
      </c>
      <c r="I141" s="200"/>
      <c r="J141" s="14"/>
      <c r="K141" s="14"/>
      <c r="L141" s="196"/>
      <c r="M141" s="201"/>
      <c r="N141" s="202"/>
      <c r="O141" s="202"/>
      <c r="P141" s="202"/>
      <c r="Q141" s="202"/>
      <c r="R141" s="202"/>
      <c r="S141" s="202"/>
      <c r="T141" s="20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7" t="s">
        <v>248</v>
      </c>
      <c r="AU141" s="197" t="s">
        <v>86</v>
      </c>
      <c r="AV141" s="14" t="s">
        <v>86</v>
      </c>
      <c r="AW141" s="14" t="s">
        <v>33</v>
      </c>
      <c r="AX141" s="14" t="s">
        <v>73</v>
      </c>
      <c r="AY141" s="197" t="s">
        <v>239</v>
      </c>
    </row>
    <row r="142" s="13" customFormat="1">
      <c r="A142" s="13"/>
      <c r="B142" s="188"/>
      <c r="C142" s="13"/>
      <c r="D142" s="189" t="s">
        <v>248</v>
      </c>
      <c r="E142" s="190" t="s">
        <v>3</v>
      </c>
      <c r="F142" s="191" t="s">
        <v>2461</v>
      </c>
      <c r="G142" s="13"/>
      <c r="H142" s="190" t="s">
        <v>3</v>
      </c>
      <c r="I142" s="192"/>
      <c r="J142" s="13"/>
      <c r="K142" s="13"/>
      <c r="L142" s="188"/>
      <c r="M142" s="193"/>
      <c r="N142" s="194"/>
      <c r="O142" s="194"/>
      <c r="P142" s="194"/>
      <c r="Q142" s="194"/>
      <c r="R142" s="194"/>
      <c r="S142" s="194"/>
      <c r="T142" s="195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190" t="s">
        <v>248</v>
      </c>
      <c r="AU142" s="190" t="s">
        <v>86</v>
      </c>
      <c r="AV142" s="13" t="s">
        <v>80</v>
      </c>
      <c r="AW142" s="13" t="s">
        <v>33</v>
      </c>
      <c r="AX142" s="13" t="s">
        <v>73</v>
      </c>
      <c r="AY142" s="190" t="s">
        <v>239</v>
      </c>
    </row>
    <row r="143" s="14" customFormat="1">
      <c r="A143" s="14"/>
      <c r="B143" s="196"/>
      <c r="C143" s="14"/>
      <c r="D143" s="189" t="s">
        <v>248</v>
      </c>
      <c r="E143" s="197" t="s">
        <v>3</v>
      </c>
      <c r="F143" s="198" t="s">
        <v>1711</v>
      </c>
      <c r="G143" s="14"/>
      <c r="H143" s="199">
        <v>150</v>
      </c>
      <c r="I143" s="200"/>
      <c r="J143" s="14"/>
      <c r="K143" s="14"/>
      <c r="L143" s="196"/>
      <c r="M143" s="201"/>
      <c r="N143" s="202"/>
      <c r="O143" s="202"/>
      <c r="P143" s="202"/>
      <c r="Q143" s="202"/>
      <c r="R143" s="202"/>
      <c r="S143" s="202"/>
      <c r="T143" s="20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197" t="s">
        <v>248</v>
      </c>
      <c r="AU143" s="197" t="s">
        <v>86</v>
      </c>
      <c r="AV143" s="14" t="s">
        <v>86</v>
      </c>
      <c r="AW143" s="14" t="s">
        <v>33</v>
      </c>
      <c r="AX143" s="14" t="s">
        <v>73</v>
      </c>
      <c r="AY143" s="197" t="s">
        <v>239</v>
      </c>
    </row>
    <row r="144" s="13" customFormat="1">
      <c r="A144" s="13"/>
      <c r="B144" s="188"/>
      <c r="C144" s="13"/>
      <c r="D144" s="189" t="s">
        <v>248</v>
      </c>
      <c r="E144" s="190" t="s">
        <v>3</v>
      </c>
      <c r="F144" s="191" t="s">
        <v>2463</v>
      </c>
      <c r="G144" s="13"/>
      <c r="H144" s="190" t="s">
        <v>3</v>
      </c>
      <c r="I144" s="192"/>
      <c r="J144" s="13"/>
      <c r="K144" s="13"/>
      <c r="L144" s="188"/>
      <c r="M144" s="193"/>
      <c r="N144" s="194"/>
      <c r="O144" s="194"/>
      <c r="P144" s="194"/>
      <c r="Q144" s="194"/>
      <c r="R144" s="194"/>
      <c r="S144" s="194"/>
      <c r="T144" s="195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90" t="s">
        <v>248</v>
      </c>
      <c r="AU144" s="190" t="s">
        <v>86</v>
      </c>
      <c r="AV144" s="13" t="s">
        <v>80</v>
      </c>
      <c r="AW144" s="13" t="s">
        <v>33</v>
      </c>
      <c r="AX144" s="13" t="s">
        <v>73</v>
      </c>
      <c r="AY144" s="190" t="s">
        <v>239</v>
      </c>
    </row>
    <row r="145" s="14" customFormat="1">
      <c r="A145" s="14"/>
      <c r="B145" s="196"/>
      <c r="C145" s="14"/>
      <c r="D145" s="189" t="s">
        <v>248</v>
      </c>
      <c r="E145" s="197" t="s">
        <v>3</v>
      </c>
      <c r="F145" s="198" t="s">
        <v>441</v>
      </c>
      <c r="G145" s="14"/>
      <c r="H145" s="199">
        <v>30</v>
      </c>
      <c r="I145" s="200"/>
      <c r="J145" s="14"/>
      <c r="K145" s="14"/>
      <c r="L145" s="196"/>
      <c r="M145" s="201"/>
      <c r="N145" s="202"/>
      <c r="O145" s="202"/>
      <c r="P145" s="202"/>
      <c r="Q145" s="202"/>
      <c r="R145" s="202"/>
      <c r="S145" s="202"/>
      <c r="T145" s="20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7" t="s">
        <v>248</v>
      </c>
      <c r="AU145" s="197" t="s">
        <v>86</v>
      </c>
      <c r="AV145" s="14" t="s">
        <v>86</v>
      </c>
      <c r="AW145" s="14" t="s">
        <v>33</v>
      </c>
      <c r="AX145" s="14" t="s">
        <v>73</v>
      </c>
      <c r="AY145" s="197" t="s">
        <v>239</v>
      </c>
    </row>
    <row r="146" s="15" customFormat="1">
      <c r="A146" s="15"/>
      <c r="B146" s="204"/>
      <c r="C146" s="15"/>
      <c r="D146" s="189" t="s">
        <v>248</v>
      </c>
      <c r="E146" s="205" t="s">
        <v>3</v>
      </c>
      <c r="F146" s="206" t="s">
        <v>251</v>
      </c>
      <c r="G146" s="15"/>
      <c r="H146" s="207">
        <v>350</v>
      </c>
      <c r="I146" s="208"/>
      <c r="J146" s="15"/>
      <c r="K146" s="15"/>
      <c r="L146" s="204"/>
      <c r="M146" s="209"/>
      <c r="N146" s="210"/>
      <c r="O146" s="210"/>
      <c r="P146" s="210"/>
      <c r="Q146" s="210"/>
      <c r="R146" s="210"/>
      <c r="S146" s="210"/>
      <c r="T146" s="211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05" t="s">
        <v>248</v>
      </c>
      <c r="AU146" s="205" t="s">
        <v>86</v>
      </c>
      <c r="AV146" s="15" t="s">
        <v>246</v>
      </c>
      <c r="AW146" s="15" t="s">
        <v>33</v>
      </c>
      <c r="AX146" s="15" t="s">
        <v>80</v>
      </c>
      <c r="AY146" s="205" t="s">
        <v>239</v>
      </c>
    </row>
    <row r="147" s="2" customFormat="1">
      <c r="A147" s="39"/>
      <c r="B147" s="174"/>
      <c r="C147" s="175" t="s">
        <v>310</v>
      </c>
      <c r="D147" s="175" t="s">
        <v>241</v>
      </c>
      <c r="E147" s="176" t="s">
        <v>2468</v>
      </c>
      <c r="F147" s="177" t="s">
        <v>2469</v>
      </c>
      <c r="G147" s="178" t="s">
        <v>244</v>
      </c>
      <c r="H147" s="179">
        <v>350</v>
      </c>
      <c r="I147" s="180"/>
      <c r="J147" s="181">
        <f>ROUND(I147*H147,2)</f>
        <v>0</v>
      </c>
      <c r="K147" s="177" t="s">
        <v>245</v>
      </c>
      <c r="L147" s="40"/>
      <c r="M147" s="182" t="s">
        <v>3</v>
      </c>
      <c r="N147" s="183" t="s">
        <v>45</v>
      </c>
      <c r="O147" s="73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246</v>
      </c>
      <c r="AT147" s="186" t="s">
        <v>241</v>
      </c>
      <c r="AU147" s="186" t="s">
        <v>86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2470</v>
      </c>
    </row>
    <row r="148" s="2" customFormat="1">
      <c r="A148" s="39"/>
      <c r="B148" s="174"/>
      <c r="C148" s="175" t="s">
        <v>357</v>
      </c>
      <c r="D148" s="175" t="s">
        <v>241</v>
      </c>
      <c r="E148" s="176" t="s">
        <v>2471</v>
      </c>
      <c r="F148" s="177" t="s">
        <v>2472</v>
      </c>
      <c r="G148" s="178" t="s">
        <v>244</v>
      </c>
      <c r="H148" s="179">
        <v>1520</v>
      </c>
      <c r="I148" s="180"/>
      <c r="J148" s="181">
        <f>ROUND(I148*H148,2)</f>
        <v>0</v>
      </c>
      <c r="K148" s="177" t="s">
        <v>245</v>
      </c>
      <c r="L148" s="40"/>
      <c r="M148" s="182" t="s">
        <v>3</v>
      </c>
      <c r="N148" s="183" t="s">
        <v>45</v>
      </c>
      <c r="O148" s="73"/>
      <c r="P148" s="184">
        <f>O148*H148</f>
        <v>0</v>
      </c>
      <c r="Q148" s="184">
        <v>0.0025000000000000001</v>
      </c>
      <c r="R148" s="184">
        <f>Q148*H148</f>
        <v>3.8000000000000003</v>
      </c>
      <c r="S148" s="184">
        <v>0</v>
      </c>
      <c r="T148" s="185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186" t="s">
        <v>246</v>
      </c>
      <c r="AT148" s="186" t="s">
        <v>241</v>
      </c>
      <c r="AU148" s="186" t="s">
        <v>86</v>
      </c>
      <c r="AY148" s="20" t="s">
        <v>239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20" t="s">
        <v>86</v>
      </c>
      <c r="BK148" s="187">
        <f>ROUND(I148*H148,2)</f>
        <v>0</v>
      </c>
      <c r="BL148" s="20" t="s">
        <v>246</v>
      </c>
      <c r="BM148" s="186" t="s">
        <v>2473</v>
      </c>
    </row>
    <row r="149" s="13" customFormat="1">
      <c r="A149" s="13"/>
      <c r="B149" s="188"/>
      <c r="C149" s="13"/>
      <c r="D149" s="189" t="s">
        <v>248</v>
      </c>
      <c r="E149" s="190" t="s">
        <v>3</v>
      </c>
      <c r="F149" s="191" t="s">
        <v>2457</v>
      </c>
      <c r="G149" s="13"/>
      <c r="H149" s="190" t="s">
        <v>3</v>
      </c>
      <c r="I149" s="192"/>
      <c r="J149" s="13"/>
      <c r="K149" s="13"/>
      <c r="L149" s="188"/>
      <c r="M149" s="193"/>
      <c r="N149" s="194"/>
      <c r="O149" s="194"/>
      <c r="P149" s="194"/>
      <c r="Q149" s="194"/>
      <c r="R149" s="194"/>
      <c r="S149" s="194"/>
      <c r="T149" s="19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190" t="s">
        <v>248</v>
      </c>
      <c r="AU149" s="190" t="s">
        <v>86</v>
      </c>
      <c r="AV149" s="13" t="s">
        <v>80</v>
      </c>
      <c r="AW149" s="13" t="s">
        <v>33</v>
      </c>
      <c r="AX149" s="13" t="s">
        <v>73</v>
      </c>
      <c r="AY149" s="190" t="s">
        <v>239</v>
      </c>
    </row>
    <row r="150" s="14" customFormat="1">
      <c r="A150" s="14"/>
      <c r="B150" s="196"/>
      <c r="C150" s="14"/>
      <c r="D150" s="189" t="s">
        <v>248</v>
      </c>
      <c r="E150" s="197" t="s">
        <v>3</v>
      </c>
      <c r="F150" s="198" t="s">
        <v>1384</v>
      </c>
      <c r="G150" s="14"/>
      <c r="H150" s="199">
        <v>90</v>
      </c>
      <c r="I150" s="200"/>
      <c r="J150" s="14"/>
      <c r="K150" s="14"/>
      <c r="L150" s="196"/>
      <c r="M150" s="201"/>
      <c r="N150" s="202"/>
      <c r="O150" s="202"/>
      <c r="P150" s="202"/>
      <c r="Q150" s="202"/>
      <c r="R150" s="202"/>
      <c r="S150" s="202"/>
      <c r="T150" s="20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197" t="s">
        <v>248</v>
      </c>
      <c r="AU150" s="197" t="s">
        <v>86</v>
      </c>
      <c r="AV150" s="14" t="s">
        <v>86</v>
      </c>
      <c r="AW150" s="14" t="s">
        <v>33</v>
      </c>
      <c r="AX150" s="14" t="s">
        <v>73</v>
      </c>
      <c r="AY150" s="197" t="s">
        <v>239</v>
      </c>
    </row>
    <row r="151" s="13" customFormat="1">
      <c r="A151" s="13"/>
      <c r="B151" s="188"/>
      <c r="C151" s="13"/>
      <c r="D151" s="189" t="s">
        <v>248</v>
      </c>
      <c r="E151" s="190" t="s">
        <v>3</v>
      </c>
      <c r="F151" s="191" t="s">
        <v>2459</v>
      </c>
      <c r="G151" s="13"/>
      <c r="H151" s="190" t="s">
        <v>3</v>
      </c>
      <c r="I151" s="192"/>
      <c r="J151" s="13"/>
      <c r="K151" s="13"/>
      <c r="L151" s="188"/>
      <c r="M151" s="193"/>
      <c r="N151" s="194"/>
      <c r="O151" s="194"/>
      <c r="P151" s="194"/>
      <c r="Q151" s="194"/>
      <c r="R151" s="194"/>
      <c r="S151" s="194"/>
      <c r="T151" s="195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90" t="s">
        <v>248</v>
      </c>
      <c r="AU151" s="190" t="s">
        <v>86</v>
      </c>
      <c r="AV151" s="13" t="s">
        <v>80</v>
      </c>
      <c r="AW151" s="13" t="s">
        <v>33</v>
      </c>
      <c r="AX151" s="13" t="s">
        <v>73</v>
      </c>
      <c r="AY151" s="190" t="s">
        <v>239</v>
      </c>
    </row>
    <row r="152" s="14" customFormat="1">
      <c r="A152" s="14"/>
      <c r="B152" s="196"/>
      <c r="C152" s="14"/>
      <c r="D152" s="189" t="s">
        <v>248</v>
      </c>
      <c r="E152" s="197" t="s">
        <v>3</v>
      </c>
      <c r="F152" s="198" t="s">
        <v>1329</v>
      </c>
      <c r="G152" s="14"/>
      <c r="H152" s="199">
        <v>80</v>
      </c>
      <c r="I152" s="200"/>
      <c r="J152" s="14"/>
      <c r="K152" s="14"/>
      <c r="L152" s="196"/>
      <c r="M152" s="201"/>
      <c r="N152" s="202"/>
      <c r="O152" s="202"/>
      <c r="P152" s="202"/>
      <c r="Q152" s="202"/>
      <c r="R152" s="202"/>
      <c r="S152" s="202"/>
      <c r="T152" s="20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197" t="s">
        <v>248</v>
      </c>
      <c r="AU152" s="197" t="s">
        <v>86</v>
      </c>
      <c r="AV152" s="14" t="s">
        <v>86</v>
      </c>
      <c r="AW152" s="14" t="s">
        <v>33</v>
      </c>
      <c r="AX152" s="14" t="s">
        <v>73</v>
      </c>
      <c r="AY152" s="197" t="s">
        <v>239</v>
      </c>
    </row>
    <row r="153" s="13" customFormat="1">
      <c r="A153" s="13"/>
      <c r="B153" s="188"/>
      <c r="C153" s="13"/>
      <c r="D153" s="189" t="s">
        <v>248</v>
      </c>
      <c r="E153" s="190" t="s">
        <v>3</v>
      </c>
      <c r="F153" s="191" t="s">
        <v>2461</v>
      </c>
      <c r="G153" s="13"/>
      <c r="H153" s="190" t="s">
        <v>3</v>
      </c>
      <c r="I153" s="192"/>
      <c r="J153" s="13"/>
      <c r="K153" s="13"/>
      <c r="L153" s="188"/>
      <c r="M153" s="193"/>
      <c r="N153" s="194"/>
      <c r="O153" s="194"/>
      <c r="P153" s="194"/>
      <c r="Q153" s="194"/>
      <c r="R153" s="194"/>
      <c r="S153" s="194"/>
      <c r="T153" s="195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90" t="s">
        <v>248</v>
      </c>
      <c r="AU153" s="190" t="s">
        <v>86</v>
      </c>
      <c r="AV153" s="13" t="s">
        <v>80</v>
      </c>
      <c r="AW153" s="13" t="s">
        <v>33</v>
      </c>
      <c r="AX153" s="13" t="s">
        <v>73</v>
      </c>
      <c r="AY153" s="190" t="s">
        <v>239</v>
      </c>
    </row>
    <row r="154" s="14" customFormat="1">
      <c r="A154" s="14"/>
      <c r="B154" s="196"/>
      <c r="C154" s="14"/>
      <c r="D154" s="189" t="s">
        <v>248</v>
      </c>
      <c r="E154" s="197" t="s">
        <v>3</v>
      </c>
      <c r="F154" s="198" t="s">
        <v>1711</v>
      </c>
      <c r="G154" s="14"/>
      <c r="H154" s="199">
        <v>150</v>
      </c>
      <c r="I154" s="200"/>
      <c r="J154" s="14"/>
      <c r="K154" s="14"/>
      <c r="L154" s="196"/>
      <c r="M154" s="201"/>
      <c r="N154" s="202"/>
      <c r="O154" s="202"/>
      <c r="P154" s="202"/>
      <c r="Q154" s="202"/>
      <c r="R154" s="202"/>
      <c r="S154" s="202"/>
      <c r="T154" s="20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197" t="s">
        <v>248</v>
      </c>
      <c r="AU154" s="197" t="s">
        <v>86</v>
      </c>
      <c r="AV154" s="14" t="s">
        <v>86</v>
      </c>
      <c r="AW154" s="14" t="s">
        <v>33</v>
      </c>
      <c r="AX154" s="14" t="s">
        <v>73</v>
      </c>
      <c r="AY154" s="197" t="s">
        <v>239</v>
      </c>
    </row>
    <row r="155" s="16" customFormat="1">
      <c r="A155" s="16"/>
      <c r="B155" s="239"/>
      <c r="C155" s="16"/>
      <c r="D155" s="189" t="s">
        <v>248</v>
      </c>
      <c r="E155" s="240" t="s">
        <v>3</v>
      </c>
      <c r="F155" s="241" t="s">
        <v>695</v>
      </c>
      <c r="G155" s="16"/>
      <c r="H155" s="242">
        <v>320</v>
      </c>
      <c r="I155" s="243"/>
      <c r="J155" s="16"/>
      <c r="K155" s="16"/>
      <c r="L155" s="239"/>
      <c r="M155" s="244"/>
      <c r="N155" s="245"/>
      <c r="O155" s="245"/>
      <c r="P155" s="245"/>
      <c r="Q155" s="245"/>
      <c r="R155" s="245"/>
      <c r="S155" s="245"/>
      <c r="T155" s="24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240" t="s">
        <v>248</v>
      </c>
      <c r="AU155" s="240" t="s">
        <v>86</v>
      </c>
      <c r="AV155" s="16" t="s">
        <v>117</v>
      </c>
      <c r="AW155" s="16" t="s">
        <v>33</v>
      </c>
      <c r="AX155" s="16" t="s">
        <v>73</v>
      </c>
      <c r="AY155" s="240" t="s">
        <v>239</v>
      </c>
    </row>
    <row r="156" s="13" customFormat="1">
      <c r="A156" s="13"/>
      <c r="B156" s="188"/>
      <c r="C156" s="13"/>
      <c r="D156" s="189" t="s">
        <v>248</v>
      </c>
      <c r="E156" s="190" t="s">
        <v>3</v>
      </c>
      <c r="F156" s="191" t="s">
        <v>2438</v>
      </c>
      <c r="G156" s="13"/>
      <c r="H156" s="190" t="s">
        <v>3</v>
      </c>
      <c r="I156" s="192"/>
      <c r="J156" s="13"/>
      <c r="K156" s="13"/>
      <c r="L156" s="188"/>
      <c r="M156" s="193"/>
      <c r="N156" s="194"/>
      <c r="O156" s="194"/>
      <c r="P156" s="194"/>
      <c r="Q156" s="194"/>
      <c r="R156" s="194"/>
      <c r="S156" s="194"/>
      <c r="T156" s="195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90" t="s">
        <v>248</v>
      </c>
      <c r="AU156" s="190" t="s">
        <v>86</v>
      </c>
      <c r="AV156" s="13" t="s">
        <v>80</v>
      </c>
      <c r="AW156" s="13" t="s">
        <v>33</v>
      </c>
      <c r="AX156" s="13" t="s">
        <v>73</v>
      </c>
      <c r="AY156" s="190" t="s">
        <v>239</v>
      </c>
    </row>
    <row r="157" s="14" customFormat="1">
      <c r="A157" s="14"/>
      <c r="B157" s="196"/>
      <c r="C157" s="14"/>
      <c r="D157" s="189" t="s">
        <v>248</v>
      </c>
      <c r="E157" s="197" t="s">
        <v>3</v>
      </c>
      <c r="F157" s="198" t="s">
        <v>2474</v>
      </c>
      <c r="G157" s="14"/>
      <c r="H157" s="199">
        <v>1200</v>
      </c>
      <c r="I157" s="200"/>
      <c r="J157" s="14"/>
      <c r="K157" s="14"/>
      <c r="L157" s="196"/>
      <c r="M157" s="201"/>
      <c r="N157" s="202"/>
      <c r="O157" s="202"/>
      <c r="P157" s="202"/>
      <c r="Q157" s="202"/>
      <c r="R157" s="202"/>
      <c r="S157" s="202"/>
      <c r="T157" s="20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7" t="s">
        <v>248</v>
      </c>
      <c r="AU157" s="197" t="s">
        <v>86</v>
      </c>
      <c r="AV157" s="14" t="s">
        <v>86</v>
      </c>
      <c r="AW157" s="14" t="s">
        <v>33</v>
      </c>
      <c r="AX157" s="14" t="s">
        <v>73</v>
      </c>
      <c r="AY157" s="197" t="s">
        <v>239</v>
      </c>
    </row>
    <row r="158" s="16" customFormat="1">
      <c r="A158" s="16"/>
      <c r="B158" s="239"/>
      <c r="C158" s="16"/>
      <c r="D158" s="189" t="s">
        <v>248</v>
      </c>
      <c r="E158" s="240" t="s">
        <v>3</v>
      </c>
      <c r="F158" s="241" t="s">
        <v>695</v>
      </c>
      <c r="G158" s="16"/>
      <c r="H158" s="242">
        <v>1200</v>
      </c>
      <c r="I158" s="243"/>
      <c r="J158" s="16"/>
      <c r="K158" s="16"/>
      <c r="L158" s="239"/>
      <c r="M158" s="244"/>
      <c r="N158" s="245"/>
      <c r="O158" s="245"/>
      <c r="P158" s="245"/>
      <c r="Q158" s="245"/>
      <c r="R158" s="245"/>
      <c r="S158" s="245"/>
      <c r="T158" s="24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T158" s="240" t="s">
        <v>248</v>
      </c>
      <c r="AU158" s="240" t="s">
        <v>86</v>
      </c>
      <c r="AV158" s="16" t="s">
        <v>117</v>
      </c>
      <c r="AW158" s="16" t="s">
        <v>33</v>
      </c>
      <c r="AX158" s="16" t="s">
        <v>73</v>
      </c>
      <c r="AY158" s="240" t="s">
        <v>239</v>
      </c>
    </row>
    <row r="159" s="15" customFormat="1">
      <c r="A159" s="15"/>
      <c r="B159" s="204"/>
      <c r="C159" s="15"/>
      <c r="D159" s="189" t="s">
        <v>248</v>
      </c>
      <c r="E159" s="205" t="s">
        <v>3</v>
      </c>
      <c r="F159" s="206" t="s">
        <v>251</v>
      </c>
      <c r="G159" s="15"/>
      <c r="H159" s="207">
        <v>1520</v>
      </c>
      <c r="I159" s="208"/>
      <c r="J159" s="15"/>
      <c r="K159" s="15"/>
      <c r="L159" s="204"/>
      <c r="M159" s="209"/>
      <c r="N159" s="210"/>
      <c r="O159" s="210"/>
      <c r="P159" s="210"/>
      <c r="Q159" s="210"/>
      <c r="R159" s="210"/>
      <c r="S159" s="210"/>
      <c r="T159" s="211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05" t="s">
        <v>248</v>
      </c>
      <c r="AU159" s="205" t="s">
        <v>86</v>
      </c>
      <c r="AV159" s="15" t="s">
        <v>246</v>
      </c>
      <c r="AW159" s="15" t="s">
        <v>33</v>
      </c>
      <c r="AX159" s="15" t="s">
        <v>80</v>
      </c>
      <c r="AY159" s="205" t="s">
        <v>239</v>
      </c>
    </row>
    <row r="160" s="2" customFormat="1">
      <c r="A160" s="39"/>
      <c r="B160" s="174"/>
      <c r="C160" s="175" t="s">
        <v>363</v>
      </c>
      <c r="D160" s="175" t="s">
        <v>241</v>
      </c>
      <c r="E160" s="176" t="s">
        <v>2475</v>
      </c>
      <c r="F160" s="177" t="s">
        <v>2476</v>
      </c>
      <c r="G160" s="178" t="s">
        <v>279</v>
      </c>
      <c r="H160" s="179">
        <v>5.4729999999999999</v>
      </c>
      <c r="I160" s="180"/>
      <c r="J160" s="181">
        <f>ROUND(I160*H160,2)</f>
        <v>0</v>
      </c>
      <c r="K160" s="177" t="s">
        <v>245</v>
      </c>
      <c r="L160" s="40"/>
      <c r="M160" s="182" t="s">
        <v>3</v>
      </c>
      <c r="N160" s="183" t="s">
        <v>45</v>
      </c>
      <c r="O160" s="73"/>
      <c r="P160" s="184">
        <f>O160*H160</f>
        <v>0</v>
      </c>
      <c r="Q160" s="184">
        <v>1.04922</v>
      </c>
      <c r="R160" s="184">
        <f>Q160*H160</f>
        <v>5.7423810600000005</v>
      </c>
      <c r="S160" s="184">
        <v>0</v>
      </c>
      <c r="T160" s="18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186" t="s">
        <v>246</v>
      </c>
      <c r="AT160" s="186" t="s">
        <v>241</v>
      </c>
      <c r="AU160" s="186" t="s">
        <v>86</v>
      </c>
      <c r="AY160" s="20" t="s">
        <v>239</v>
      </c>
      <c r="BE160" s="187">
        <f>IF(N160="základní",J160,0)</f>
        <v>0</v>
      </c>
      <c r="BF160" s="187">
        <f>IF(N160="snížená",J160,0)</f>
        <v>0</v>
      </c>
      <c r="BG160" s="187">
        <f>IF(N160="zákl. přenesená",J160,0)</f>
        <v>0</v>
      </c>
      <c r="BH160" s="187">
        <f>IF(N160="sníž. přenesená",J160,0)</f>
        <v>0</v>
      </c>
      <c r="BI160" s="187">
        <f>IF(N160="nulová",J160,0)</f>
        <v>0</v>
      </c>
      <c r="BJ160" s="20" t="s">
        <v>86</v>
      </c>
      <c r="BK160" s="187">
        <f>ROUND(I160*H160,2)</f>
        <v>0</v>
      </c>
      <c r="BL160" s="20" t="s">
        <v>246</v>
      </c>
      <c r="BM160" s="186" t="s">
        <v>2477</v>
      </c>
    </row>
    <row r="161" s="13" customFormat="1">
      <c r="A161" s="13"/>
      <c r="B161" s="188"/>
      <c r="C161" s="13"/>
      <c r="D161" s="189" t="s">
        <v>248</v>
      </c>
      <c r="E161" s="190" t="s">
        <v>3</v>
      </c>
      <c r="F161" s="191" t="s">
        <v>2457</v>
      </c>
      <c r="G161" s="13"/>
      <c r="H161" s="190" t="s">
        <v>3</v>
      </c>
      <c r="I161" s="192"/>
      <c r="J161" s="13"/>
      <c r="K161" s="13"/>
      <c r="L161" s="188"/>
      <c r="M161" s="193"/>
      <c r="N161" s="194"/>
      <c r="O161" s="194"/>
      <c r="P161" s="194"/>
      <c r="Q161" s="194"/>
      <c r="R161" s="194"/>
      <c r="S161" s="194"/>
      <c r="T161" s="195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0" t="s">
        <v>248</v>
      </c>
      <c r="AU161" s="190" t="s">
        <v>86</v>
      </c>
      <c r="AV161" s="13" t="s">
        <v>80</v>
      </c>
      <c r="AW161" s="13" t="s">
        <v>33</v>
      </c>
      <c r="AX161" s="13" t="s">
        <v>73</v>
      </c>
      <c r="AY161" s="190" t="s">
        <v>239</v>
      </c>
    </row>
    <row r="162" s="14" customFormat="1">
      <c r="A162" s="14"/>
      <c r="B162" s="196"/>
      <c r="C162" s="14"/>
      <c r="D162" s="189" t="s">
        <v>248</v>
      </c>
      <c r="E162" s="197" t="s">
        <v>3</v>
      </c>
      <c r="F162" s="198" t="s">
        <v>2478</v>
      </c>
      <c r="G162" s="14"/>
      <c r="H162" s="199">
        <v>1.734</v>
      </c>
      <c r="I162" s="200"/>
      <c r="J162" s="14"/>
      <c r="K162" s="14"/>
      <c r="L162" s="196"/>
      <c r="M162" s="201"/>
      <c r="N162" s="202"/>
      <c r="O162" s="202"/>
      <c r="P162" s="202"/>
      <c r="Q162" s="202"/>
      <c r="R162" s="202"/>
      <c r="S162" s="202"/>
      <c r="T162" s="20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197" t="s">
        <v>248</v>
      </c>
      <c r="AU162" s="197" t="s">
        <v>86</v>
      </c>
      <c r="AV162" s="14" t="s">
        <v>86</v>
      </c>
      <c r="AW162" s="14" t="s">
        <v>33</v>
      </c>
      <c r="AX162" s="14" t="s">
        <v>73</v>
      </c>
      <c r="AY162" s="197" t="s">
        <v>239</v>
      </c>
    </row>
    <row r="163" s="13" customFormat="1">
      <c r="A163" s="13"/>
      <c r="B163" s="188"/>
      <c r="C163" s="13"/>
      <c r="D163" s="189" t="s">
        <v>248</v>
      </c>
      <c r="E163" s="190" t="s">
        <v>3</v>
      </c>
      <c r="F163" s="191" t="s">
        <v>2459</v>
      </c>
      <c r="G163" s="13"/>
      <c r="H163" s="190" t="s">
        <v>3</v>
      </c>
      <c r="I163" s="192"/>
      <c r="J163" s="13"/>
      <c r="K163" s="13"/>
      <c r="L163" s="188"/>
      <c r="M163" s="193"/>
      <c r="N163" s="194"/>
      <c r="O163" s="194"/>
      <c r="P163" s="194"/>
      <c r="Q163" s="194"/>
      <c r="R163" s="194"/>
      <c r="S163" s="194"/>
      <c r="T163" s="195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0" t="s">
        <v>248</v>
      </c>
      <c r="AU163" s="190" t="s">
        <v>86</v>
      </c>
      <c r="AV163" s="13" t="s">
        <v>80</v>
      </c>
      <c r="AW163" s="13" t="s">
        <v>33</v>
      </c>
      <c r="AX163" s="13" t="s">
        <v>73</v>
      </c>
      <c r="AY163" s="190" t="s">
        <v>239</v>
      </c>
    </row>
    <row r="164" s="14" customFormat="1">
      <c r="A164" s="14"/>
      <c r="B164" s="196"/>
      <c r="C164" s="14"/>
      <c r="D164" s="189" t="s">
        <v>248</v>
      </c>
      <c r="E164" s="197" t="s">
        <v>3</v>
      </c>
      <c r="F164" s="198" t="s">
        <v>2479</v>
      </c>
      <c r="G164" s="14"/>
      <c r="H164" s="199">
        <v>1.337</v>
      </c>
      <c r="I164" s="200"/>
      <c r="J164" s="14"/>
      <c r="K164" s="14"/>
      <c r="L164" s="196"/>
      <c r="M164" s="201"/>
      <c r="N164" s="202"/>
      <c r="O164" s="202"/>
      <c r="P164" s="202"/>
      <c r="Q164" s="202"/>
      <c r="R164" s="202"/>
      <c r="S164" s="202"/>
      <c r="T164" s="20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197" t="s">
        <v>248</v>
      </c>
      <c r="AU164" s="197" t="s">
        <v>86</v>
      </c>
      <c r="AV164" s="14" t="s">
        <v>86</v>
      </c>
      <c r="AW164" s="14" t="s">
        <v>33</v>
      </c>
      <c r="AX164" s="14" t="s">
        <v>73</v>
      </c>
      <c r="AY164" s="197" t="s">
        <v>239</v>
      </c>
    </row>
    <row r="165" s="13" customFormat="1">
      <c r="A165" s="13"/>
      <c r="B165" s="188"/>
      <c r="C165" s="13"/>
      <c r="D165" s="189" t="s">
        <v>248</v>
      </c>
      <c r="E165" s="190" t="s">
        <v>3</v>
      </c>
      <c r="F165" s="191" t="s">
        <v>2461</v>
      </c>
      <c r="G165" s="13"/>
      <c r="H165" s="190" t="s">
        <v>3</v>
      </c>
      <c r="I165" s="192"/>
      <c r="J165" s="13"/>
      <c r="K165" s="13"/>
      <c r="L165" s="188"/>
      <c r="M165" s="193"/>
      <c r="N165" s="194"/>
      <c r="O165" s="194"/>
      <c r="P165" s="194"/>
      <c r="Q165" s="194"/>
      <c r="R165" s="194"/>
      <c r="S165" s="194"/>
      <c r="T165" s="195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90" t="s">
        <v>248</v>
      </c>
      <c r="AU165" s="190" t="s">
        <v>86</v>
      </c>
      <c r="AV165" s="13" t="s">
        <v>80</v>
      </c>
      <c r="AW165" s="13" t="s">
        <v>33</v>
      </c>
      <c r="AX165" s="13" t="s">
        <v>73</v>
      </c>
      <c r="AY165" s="190" t="s">
        <v>239</v>
      </c>
    </row>
    <row r="166" s="14" customFormat="1">
      <c r="A166" s="14"/>
      <c r="B166" s="196"/>
      <c r="C166" s="14"/>
      <c r="D166" s="189" t="s">
        <v>248</v>
      </c>
      <c r="E166" s="197" t="s">
        <v>3</v>
      </c>
      <c r="F166" s="198" t="s">
        <v>2480</v>
      </c>
      <c r="G166" s="14"/>
      <c r="H166" s="199">
        <v>2.2029999999999998</v>
      </c>
      <c r="I166" s="200"/>
      <c r="J166" s="14"/>
      <c r="K166" s="14"/>
      <c r="L166" s="196"/>
      <c r="M166" s="201"/>
      <c r="N166" s="202"/>
      <c r="O166" s="202"/>
      <c r="P166" s="202"/>
      <c r="Q166" s="202"/>
      <c r="R166" s="202"/>
      <c r="S166" s="202"/>
      <c r="T166" s="20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197" t="s">
        <v>248</v>
      </c>
      <c r="AU166" s="197" t="s">
        <v>86</v>
      </c>
      <c r="AV166" s="14" t="s">
        <v>86</v>
      </c>
      <c r="AW166" s="14" t="s">
        <v>33</v>
      </c>
      <c r="AX166" s="14" t="s">
        <v>73</v>
      </c>
      <c r="AY166" s="197" t="s">
        <v>239</v>
      </c>
    </row>
    <row r="167" s="13" customFormat="1">
      <c r="A167" s="13"/>
      <c r="B167" s="188"/>
      <c r="C167" s="13"/>
      <c r="D167" s="189" t="s">
        <v>248</v>
      </c>
      <c r="E167" s="190" t="s">
        <v>3</v>
      </c>
      <c r="F167" s="191" t="s">
        <v>2463</v>
      </c>
      <c r="G167" s="13"/>
      <c r="H167" s="190" t="s">
        <v>3</v>
      </c>
      <c r="I167" s="192"/>
      <c r="J167" s="13"/>
      <c r="K167" s="13"/>
      <c r="L167" s="188"/>
      <c r="M167" s="193"/>
      <c r="N167" s="194"/>
      <c r="O167" s="194"/>
      <c r="P167" s="194"/>
      <c r="Q167" s="194"/>
      <c r="R167" s="194"/>
      <c r="S167" s="194"/>
      <c r="T167" s="195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0" t="s">
        <v>248</v>
      </c>
      <c r="AU167" s="190" t="s">
        <v>86</v>
      </c>
      <c r="AV167" s="13" t="s">
        <v>80</v>
      </c>
      <c r="AW167" s="13" t="s">
        <v>33</v>
      </c>
      <c r="AX167" s="13" t="s">
        <v>73</v>
      </c>
      <c r="AY167" s="190" t="s">
        <v>239</v>
      </c>
    </row>
    <row r="168" s="14" customFormat="1">
      <c r="A168" s="14"/>
      <c r="B168" s="196"/>
      <c r="C168" s="14"/>
      <c r="D168" s="189" t="s">
        <v>248</v>
      </c>
      <c r="E168" s="197" t="s">
        <v>3</v>
      </c>
      <c r="F168" s="198" t="s">
        <v>2481</v>
      </c>
      <c r="G168" s="14"/>
      <c r="H168" s="199">
        <v>0.19900000000000001</v>
      </c>
      <c r="I168" s="200"/>
      <c r="J168" s="14"/>
      <c r="K168" s="14"/>
      <c r="L168" s="196"/>
      <c r="M168" s="201"/>
      <c r="N168" s="202"/>
      <c r="O168" s="202"/>
      <c r="P168" s="202"/>
      <c r="Q168" s="202"/>
      <c r="R168" s="202"/>
      <c r="S168" s="202"/>
      <c r="T168" s="20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197" t="s">
        <v>248</v>
      </c>
      <c r="AU168" s="197" t="s">
        <v>86</v>
      </c>
      <c r="AV168" s="14" t="s">
        <v>86</v>
      </c>
      <c r="AW168" s="14" t="s">
        <v>33</v>
      </c>
      <c r="AX168" s="14" t="s">
        <v>73</v>
      </c>
      <c r="AY168" s="197" t="s">
        <v>239</v>
      </c>
    </row>
    <row r="169" s="15" customFormat="1">
      <c r="A169" s="15"/>
      <c r="B169" s="204"/>
      <c r="C169" s="15"/>
      <c r="D169" s="189" t="s">
        <v>248</v>
      </c>
      <c r="E169" s="205" t="s">
        <v>3</v>
      </c>
      <c r="F169" s="206" t="s">
        <v>251</v>
      </c>
      <c r="G169" s="15"/>
      <c r="H169" s="207">
        <v>5.472999999999999</v>
      </c>
      <c r="I169" s="208"/>
      <c r="J169" s="15"/>
      <c r="K169" s="15"/>
      <c r="L169" s="204"/>
      <c r="M169" s="209"/>
      <c r="N169" s="210"/>
      <c r="O169" s="210"/>
      <c r="P169" s="210"/>
      <c r="Q169" s="210"/>
      <c r="R169" s="210"/>
      <c r="S169" s="210"/>
      <c r="T169" s="211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05" t="s">
        <v>248</v>
      </c>
      <c r="AU169" s="205" t="s">
        <v>86</v>
      </c>
      <c r="AV169" s="15" t="s">
        <v>246</v>
      </c>
      <c r="AW169" s="15" t="s">
        <v>33</v>
      </c>
      <c r="AX169" s="15" t="s">
        <v>80</v>
      </c>
      <c r="AY169" s="205" t="s">
        <v>239</v>
      </c>
    </row>
    <row r="170" s="2" customFormat="1">
      <c r="A170" s="39"/>
      <c r="B170" s="174"/>
      <c r="C170" s="175" t="s">
        <v>368</v>
      </c>
      <c r="D170" s="175" t="s">
        <v>241</v>
      </c>
      <c r="E170" s="176" t="s">
        <v>2482</v>
      </c>
      <c r="F170" s="177" t="s">
        <v>2483</v>
      </c>
      <c r="G170" s="178" t="s">
        <v>254</v>
      </c>
      <c r="H170" s="179">
        <v>10.574</v>
      </c>
      <c r="I170" s="180"/>
      <c r="J170" s="181">
        <f>ROUND(I170*H170,2)</f>
        <v>0</v>
      </c>
      <c r="K170" s="177" t="s">
        <v>245</v>
      </c>
      <c r="L170" s="40"/>
      <c r="M170" s="182" t="s">
        <v>3</v>
      </c>
      <c r="N170" s="183" t="s">
        <v>45</v>
      </c>
      <c r="O170" s="73"/>
      <c r="P170" s="184">
        <f>O170*H170</f>
        <v>0</v>
      </c>
      <c r="Q170" s="184">
        <v>2.45329</v>
      </c>
      <c r="R170" s="184">
        <f>Q170*H170</f>
        <v>25.94108846</v>
      </c>
      <c r="S170" s="184">
        <v>0</v>
      </c>
      <c r="T170" s="185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186" t="s">
        <v>246</v>
      </c>
      <c r="AT170" s="186" t="s">
        <v>241</v>
      </c>
      <c r="AU170" s="186" t="s">
        <v>86</v>
      </c>
      <c r="AY170" s="20" t="s">
        <v>239</v>
      </c>
      <c r="BE170" s="187">
        <f>IF(N170="základní",J170,0)</f>
        <v>0</v>
      </c>
      <c r="BF170" s="187">
        <f>IF(N170="snížená",J170,0)</f>
        <v>0</v>
      </c>
      <c r="BG170" s="187">
        <f>IF(N170="zákl. přenesená",J170,0)</f>
        <v>0</v>
      </c>
      <c r="BH170" s="187">
        <f>IF(N170="sníž. přenesená",J170,0)</f>
        <v>0</v>
      </c>
      <c r="BI170" s="187">
        <f>IF(N170="nulová",J170,0)</f>
        <v>0</v>
      </c>
      <c r="BJ170" s="20" t="s">
        <v>86</v>
      </c>
      <c r="BK170" s="187">
        <f>ROUND(I170*H170,2)</f>
        <v>0</v>
      </c>
      <c r="BL170" s="20" t="s">
        <v>246</v>
      </c>
      <c r="BM170" s="186" t="s">
        <v>2484</v>
      </c>
    </row>
    <row r="171" s="13" customFormat="1">
      <c r="A171" s="13"/>
      <c r="B171" s="188"/>
      <c r="C171" s="13"/>
      <c r="D171" s="189" t="s">
        <v>248</v>
      </c>
      <c r="E171" s="190" t="s">
        <v>3</v>
      </c>
      <c r="F171" s="191" t="s">
        <v>2485</v>
      </c>
      <c r="G171" s="13"/>
      <c r="H171" s="190" t="s">
        <v>3</v>
      </c>
      <c r="I171" s="192"/>
      <c r="J171" s="13"/>
      <c r="K171" s="13"/>
      <c r="L171" s="188"/>
      <c r="M171" s="193"/>
      <c r="N171" s="194"/>
      <c r="O171" s="194"/>
      <c r="P171" s="194"/>
      <c r="Q171" s="194"/>
      <c r="R171" s="194"/>
      <c r="S171" s="194"/>
      <c r="T171" s="195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190" t="s">
        <v>248</v>
      </c>
      <c r="AU171" s="190" t="s">
        <v>86</v>
      </c>
      <c r="AV171" s="13" t="s">
        <v>80</v>
      </c>
      <c r="AW171" s="13" t="s">
        <v>33</v>
      </c>
      <c r="AX171" s="13" t="s">
        <v>73</v>
      </c>
      <c r="AY171" s="190" t="s">
        <v>239</v>
      </c>
    </row>
    <row r="172" s="14" customFormat="1">
      <c r="A172" s="14"/>
      <c r="B172" s="196"/>
      <c r="C172" s="14"/>
      <c r="D172" s="189" t="s">
        <v>248</v>
      </c>
      <c r="E172" s="197" t="s">
        <v>3</v>
      </c>
      <c r="F172" s="198" t="s">
        <v>2486</v>
      </c>
      <c r="G172" s="14"/>
      <c r="H172" s="199">
        <v>10.574</v>
      </c>
      <c r="I172" s="200"/>
      <c r="J172" s="14"/>
      <c r="K172" s="14"/>
      <c r="L172" s="196"/>
      <c r="M172" s="201"/>
      <c r="N172" s="202"/>
      <c r="O172" s="202"/>
      <c r="P172" s="202"/>
      <c r="Q172" s="202"/>
      <c r="R172" s="202"/>
      <c r="S172" s="202"/>
      <c r="T172" s="20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197" t="s">
        <v>248</v>
      </c>
      <c r="AU172" s="197" t="s">
        <v>86</v>
      </c>
      <c r="AV172" s="14" t="s">
        <v>86</v>
      </c>
      <c r="AW172" s="14" t="s">
        <v>33</v>
      </c>
      <c r="AX172" s="14" t="s">
        <v>73</v>
      </c>
      <c r="AY172" s="197" t="s">
        <v>239</v>
      </c>
    </row>
    <row r="173" s="15" customFormat="1">
      <c r="A173" s="15"/>
      <c r="B173" s="204"/>
      <c r="C173" s="15"/>
      <c r="D173" s="189" t="s">
        <v>248</v>
      </c>
      <c r="E173" s="205" t="s">
        <v>3</v>
      </c>
      <c r="F173" s="206" t="s">
        <v>251</v>
      </c>
      <c r="G173" s="15"/>
      <c r="H173" s="207">
        <v>10.574</v>
      </c>
      <c r="I173" s="208"/>
      <c r="J173" s="15"/>
      <c r="K173" s="15"/>
      <c r="L173" s="204"/>
      <c r="M173" s="209"/>
      <c r="N173" s="210"/>
      <c r="O173" s="210"/>
      <c r="P173" s="210"/>
      <c r="Q173" s="210"/>
      <c r="R173" s="210"/>
      <c r="S173" s="210"/>
      <c r="T173" s="211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05" t="s">
        <v>248</v>
      </c>
      <c r="AU173" s="205" t="s">
        <v>86</v>
      </c>
      <c r="AV173" s="15" t="s">
        <v>246</v>
      </c>
      <c r="AW173" s="15" t="s">
        <v>33</v>
      </c>
      <c r="AX173" s="15" t="s">
        <v>80</v>
      </c>
      <c r="AY173" s="205" t="s">
        <v>239</v>
      </c>
    </row>
    <row r="174" s="2" customFormat="1" ht="44.25" customHeight="1">
      <c r="A174" s="39"/>
      <c r="B174" s="174"/>
      <c r="C174" s="175" t="s">
        <v>9</v>
      </c>
      <c r="D174" s="175" t="s">
        <v>241</v>
      </c>
      <c r="E174" s="176" t="s">
        <v>2487</v>
      </c>
      <c r="F174" s="177" t="s">
        <v>2488</v>
      </c>
      <c r="G174" s="178" t="s">
        <v>244</v>
      </c>
      <c r="H174" s="179">
        <v>100</v>
      </c>
      <c r="I174" s="180"/>
      <c r="J174" s="181">
        <f>ROUND(I174*H174,2)</f>
        <v>0</v>
      </c>
      <c r="K174" s="177" t="s">
        <v>245</v>
      </c>
      <c r="L174" s="40"/>
      <c r="M174" s="182" t="s">
        <v>3</v>
      </c>
      <c r="N174" s="183" t="s">
        <v>45</v>
      </c>
      <c r="O174" s="73"/>
      <c r="P174" s="184">
        <f>O174*H174</f>
        <v>0</v>
      </c>
      <c r="Q174" s="184">
        <v>0.0027599999999999999</v>
      </c>
      <c r="R174" s="184">
        <f>Q174*H174</f>
        <v>0.27599999999999997</v>
      </c>
      <c r="S174" s="184">
        <v>0</v>
      </c>
      <c r="T174" s="18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186" t="s">
        <v>246</v>
      </c>
      <c r="AT174" s="186" t="s">
        <v>241</v>
      </c>
      <c r="AU174" s="186" t="s">
        <v>86</v>
      </c>
      <c r="AY174" s="20" t="s">
        <v>239</v>
      </c>
      <c r="BE174" s="187">
        <f>IF(N174="základní",J174,0)</f>
        <v>0</v>
      </c>
      <c r="BF174" s="187">
        <f>IF(N174="snížená",J174,0)</f>
        <v>0</v>
      </c>
      <c r="BG174" s="187">
        <f>IF(N174="zákl. přenesená",J174,0)</f>
        <v>0</v>
      </c>
      <c r="BH174" s="187">
        <f>IF(N174="sníž. přenesená",J174,0)</f>
        <v>0</v>
      </c>
      <c r="BI174" s="187">
        <f>IF(N174="nulová",J174,0)</f>
        <v>0</v>
      </c>
      <c r="BJ174" s="20" t="s">
        <v>86</v>
      </c>
      <c r="BK174" s="187">
        <f>ROUND(I174*H174,2)</f>
        <v>0</v>
      </c>
      <c r="BL174" s="20" t="s">
        <v>246</v>
      </c>
      <c r="BM174" s="186" t="s">
        <v>2489</v>
      </c>
    </row>
    <row r="175" s="13" customFormat="1">
      <c r="A175" s="13"/>
      <c r="B175" s="188"/>
      <c r="C175" s="13"/>
      <c r="D175" s="189" t="s">
        <v>248</v>
      </c>
      <c r="E175" s="190" t="s">
        <v>3</v>
      </c>
      <c r="F175" s="191" t="s">
        <v>2485</v>
      </c>
      <c r="G175" s="13"/>
      <c r="H175" s="190" t="s">
        <v>3</v>
      </c>
      <c r="I175" s="192"/>
      <c r="J175" s="13"/>
      <c r="K175" s="13"/>
      <c r="L175" s="188"/>
      <c r="M175" s="193"/>
      <c r="N175" s="194"/>
      <c r="O175" s="194"/>
      <c r="P175" s="194"/>
      <c r="Q175" s="194"/>
      <c r="R175" s="194"/>
      <c r="S175" s="194"/>
      <c r="T175" s="195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0" t="s">
        <v>248</v>
      </c>
      <c r="AU175" s="190" t="s">
        <v>86</v>
      </c>
      <c r="AV175" s="13" t="s">
        <v>80</v>
      </c>
      <c r="AW175" s="13" t="s">
        <v>33</v>
      </c>
      <c r="AX175" s="13" t="s">
        <v>73</v>
      </c>
      <c r="AY175" s="190" t="s">
        <v>239</v>
      </c>
    </row>
    <row r="176" s="14" customFormat="1">
      <c r="A176" s="14"/>
      <c r="B176" s="196"/>
      <c r="C176" s="14"/>
      <c r="D176" s="189" t="s">
        <v>248</v>
      </c>
      <c r="E176" s="197" t="s">
        <v>3</v>
      </c>
      <c r="F176" s="198" t="s">
        <v>1438</v>
      </c>
      <c r="G176" s="14"/>
      <c r="H176" s="199">
        <v>100</v>
      </c>
      <c r="I176" s="200"/>
      <c r="J176" s="14"/>
      <c r="K176" s="14"/>
      <c r="L176" s="196"/>
      <c r="M176" s="201"/>
      <c r="N176" s="202"/>
      <c r="O176" s="202"/>
      <c r="P176" s="202"/>
      <c r="Q176" s="202"/>
      <c r="R176" s="202"/>
      <c r="S176" s="202"/>
      <c r="T176" s="20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197" t="s">
        <v>248</v>
      </c>
      <c r="AU176" s="197" t="s">
        <v>86</v>
      </c>
      <c r="AV176" s="14" t="s">
        <v>86</v>
      </c>
      <c r="AW176" s="14" t="s">
        <v>33</v>
      </c>
      <c r="AX176" s="14" t="s">
        <v>73</v>
      </c>
      <c r="AY176" s="197" t="s">
        <v>239</v>
      </c>
    </row>
    <row r="177" s="15" customFormat="1">
      <c r="A177" s="15"/>
      <c r="B177" s="204"/>
      <c r="C177" s="15"/>
      <c r="D177" s="189" t="s">
        <v>248</v>
      </c>
      <c r="E177" s="205" t="s">
        <v>3</v>
      </c>
      <c r="F177" s="206" t="s">
        <v>251</v>
      </c>
      <c r="G177" s="15"/>
      <c r="H177" s="207">
        <v>100</v>
      </c>
      <c r="I177" s="208"/>
      <c r="J177" s="15"/>
      <c r="K177" s="15"/>
      <c r="L177" s="204"/>
      <c r="M177" s="209"/>
      <c r="N177" s="210"/>
      <c r="O177" s="210"/>
      <c r="P177" s="210"/>
      <c r="Q177" s="210"/>
      <c r="R177" s="210"/>
      <c r="S177" s="210"/>
      <c r="T177" s="211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05" t="s">
        <v>248</v>
      </c>
      <c r="AU177" s="205" t="s">
        <v>86</v>
      </c>
      <c r="AV177" s="15" t="s">
        <v>246</v>
      </c>
      <c r="AW177" s="15" t="s">
        <v>33</v>
      </c>
      <c r="AX177" s="15" t="s">
        <v>80</v>
      </c>
      <c r="AY177" s="205" t="s">
        <v>239</v>
      </c>
    </row>
    <row r="178" s="2" customFormat="1" ht="44.25" customHeight="1">
      <c r="A178" s="39"/>
      <c r="B178" s="174"/>
      <c r="C178" s="175" t="s">
        <v>377</v>
      </c>
      <c r="D178" s="175" t="s">
        <v>241</v>
      </c>
      <c r="E178" s="176" t="s">
        <v>2490</v>
      </c>
      <c r="F178" s="177" t="s">
        <v>2491</v>
      </c>
      <c r="G178" s="178" t="s">
        <v>244</v>
      </c>
      <c r="H178" s="179">
        <v>100</v>
      </c>
      <c r="I178" s="180"/>
      <c r="J178" s="181">
        <f>ROUND(I178*H178,2)</f>
        <v>0</v>
      </c>
      <c r="K178" s="177" t="s">
        <v>245</v>
      </c>
      <c r="L178" s="40"/>
      <c r="M178" s="182" t="s">
        <v>3</v>
      </c>
      <c r="N178" s="183" t="s">
        <v>45</v>
      </c>
      <c r="O178" s="73"/>
      <c r="P178" s="184">
        <f>O178*H178</f>
        <v>0</v>
      </c>
      <c r="Q178" s="184">
        <v>0</v>
      </c>
      <c r="R178" s="184">
        <f>Q178*H178</f>
        <v>0</v>
      </c>
      <c r="S178" s="184">
        <v>0</v>
      </c>
      <c r="T178" s="185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186" t="s">
        <v>246</v>
      </c>
      <c r="AT178" s="186" t="s">
        <v>241</v>
      </c>
      <c r="AU178" s="186" t="s">
        <v>86</v>
      </c>
      <c r="AY178" s="20" t="s">
        <v>239</v>
      </c>
      <c r="BE178" s="187">
        <f>IF(N178="základní",J178,0)</f>
        <v>0</v>
      </c>
      <c r="BF178" s="187">
        <f>IF(N178="snížená",J178,0)</f>
        <v>0</v>
      </c>
      <c r="BG178" s="187">
        <f>IF(N178="zákl. přenesená",J178,0)</f>
        <v>0</v>
      </c>
      <c r="BH178" s="187">
        <f>IF(N178="sníž. přenesená",J178,0)</f>
        <v>0</v>
      </c>
      <c r="BI178" s="187">
        <f>IF(N178="nulová",J178,0)</f>
        <v>0</v>
      </c>
      <c r="BJ178" s="20" t="s">
        <v>86</v>
      </c>
      <c r="BK178" s="187">
        <f>ROUND(I178*H178,2)</f>
        <v>0</v>
      </c>
      <c r="BL178" s="20" t="s">
        <v>246</v>
      </c>
      <c r="BM178" s="186" t="s">
        <v>2492</v>
      </c>
    </row>
    <row r="179" s="2" customFormat="1" ht="44.25" customHeight="1">
      <c r="A179" s="39"/>
      <c r="B179" s="174"/>
      <c r="C179" s="175" t="s">
        <v>382</v>
      </c>
      <c r="D179" s="175" t="s">
        <v>241</v>
      </c>
      <c r="E179" s="176" t="s">
        <v>2493</v>
      </c>
      <c r="F179" s="177" t="s">
        <v>2494</v>
      </c>
      <c r="G179" s="178" t="s">
        <v>279</v>
      </c>
      <c r="H179" s="179">
        <v>2.1150000000000002</v>
      </c>
      <c r="I179" s="180"/>
      <c r="J179" s="181">
        <f>ROUND(I179*H179,2)</f>
        <v>0</v>
      </c>
      <c r="K179" s="177" t="s">
        <v>245</v>
      </c>
      <c r="L179" s="40"/>
      <c r="M179" s="182" t="s">
        <v>3</v>
      </c>
      <c r="N179" s="183" t="s">
        <v>45</v>
      </c>
      <c r="O179" s="73"/>
      <c r="P179" s="184">
        <f>O179*H179</f>
        <v>0</v>
      </c>
      <c r="Q179" s="184">
        <v>1.05237</v>
      </c>
      <c r="R179" s="184">
        <f>Q179*H179</f>
        <v>2.2257625500000002</v>
      </c>
      <c r="S179" s="184">
        <v>0</v>
      </c>
      <c r="T179" s="18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186" t="s">
        <v>246</v>
      </c>
      <c r="AT179" s="186" t="s">
        <v>241</v>
      </c>
      <c r="AU179" s="186" t="s">
        <v>86</v>
      </c>
      <c r="AY179" s="20" t="s">
        <v>239</v>
      </c>
      <c r="BE179" s="187">
        <f>IF(N179="základní",J179,0)</f>
        <v>0</v>
      </c>
      <c r="BF179" s="187">
        <f>IF(N179="snížená",J179,0)</f>
        <v>0</v>
      </c>
      <c r="BG179" s="187">
        <f>IF(N179="zákl. přenesená",J179,0)</f>
        <v>0</v>
      </c>
      <c r="BH179" s="187">
        <f>IF(N179="sníž. přenesená",J179,0)</f>
        <v>0</v>
      </c>
      <c r="BI179" s="187">
        <f>IF(N179="nulová",J179,0)</f>
        <v>0</v>
      </c>
      <c r="BJ179" s="20" t="s">
        <v>86</v>
      </c>
      <c r="BK179" s="187">
        <f>ROUND(I179*H179,2)</f>
        <v>0</v>
      </c>
      <c r="BL179" s="20" t="s">
        <v>246</v>
      </c>
      <c r="BM179" s="186" t="s">
        <v>2495</v>
      </c>
    </row>
    <row r="180" s="13" customFormat="1">
      <c r="A180" s="13"/>
      <c r="B180" s="188"/>
      <c r="C180" s="13"/>
      <c r="D180" s="189" t="s">
        <v>248</v>
      </c>
      <c r="E180" s="190" t="s">
        <v>3</v>
      </c>
      <c r="F180" s="191" t="s">
        <v>2485</v>
      </c>
      <c r="G180" s="13"/>
      <c r="H180" s="190" t="s">
        <v>3</v>
      </c>
      <c r="I180" s="192"/>
      <c r="J180" s="13"/>
      <c r="K180" s="13"/>
      <c r="L180" s="188"/>
      <c r="M180" s="193"/>
      <c r="N180" s="194"/>
      <c r="O180" s="194"/>
      <c r="P180" s="194"/>
      <c r="Q180" s="194"/>
      <c r="R180" s="194"/>
      <c r="S180" s="194"/>
      <c r="T180" s="195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90" t="s">
        <v>248</v>
      </c>
      <c r="AU180" s="190" t="s">
        <v>86</v>
      </c>
      <c r="AV180" s="13" t="s">
        <v>80</v>
      </c>
      <c r="AW180" s="13" t="s">
        <v>33</v>
      </c>
      <c r="AX180" s="13" t="s">
        <v>73</v>
      </c>
      <c r="AY180" s="190" t="s">
        <v>239</v>
      </c>
    </row>
    <row r="181" s="14" customFormat="1">
      <c r="A181" s="14"/>
      <c r="B181" s="196"/>
      <c r="C181" s="14"/>
      <c r="D181" s="189" t="s">
        <v>248</v>
      </c>
      <c r="E181" s="197" t="s">
        <v>3</v>
      </c>
      <c r="F181" s="198" t="s">
        <v>2496</v>
      </c>
      <c r="G181" s="14"/>
      <c r="H181" s="199">
        <v>2.1150000000000002</v>
      </c>
      <c r="I181" s="200"/>
      <c r="J181" s="14"/>
      <c r="K181" s="14"/>
      <c r="L181" s="196"/>
      <c r="M181" s="201"/>
      <c r="N181" s="202"/>
      <c r="O181" s="202"/>
      <c r="P181" s="202"/>
      <c r="Q181" s="202"/>
      <c r="R181" s="202"/>
      <c r="S181" s="202"/>
      <c r="T181" s="20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7" t="s">
        <v>248</v>
      </c>
      <c r="AU181" s="197" t="s">
        <v>86</v>
      </c>
      <c r="AV181" s="14" t="s">
        <v>86</v>
      </c>
      <c r="AW181" s="14" t="s">
        <v>33</v>
      </c>
      <c r="AX181" s="14" t="s">
        <v>73</v>
      </c>
      <c r="AY181" s="197" t="s">
        <v>239</v>
      </c>
    </row>
    <row r="182" s="15" customFormat="1">
      <c r="A182" s="15"/>
      <c r="B182" s="204"/>
      <c r="C182" s="15"/>
      <c r="D182" s="189" t="s">
        <v>248</v>
      </c>
      <c r="E182" s="205" t="s">
        <v>3</v>
      </c>
      <c r="F182" s="206" t="s">
        <v>251</v>
      </c>
      <c r="G182" s="15"/>
      <c r="H182" s="207">
        <v>2.1150000000000002</v>
      </c>
      <c r="I182" s="208"/>
      <c r="J182" s="15"/>
      <c r="K182" s="15"/>
      <c r="L182" s="204"/>
      <c r="M182" s="209"/>
      <c r="N182" s="210"/>
      <c r="O182" s="210"/>
      <c r="P182" s="210"/>
      <c r="Q182" s="210"/>
      <c r="R182" s="210"/>
      <c r="S182" s="210"/>
      <c r="T182" s="211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05" t="s">
        <v>248</v>
      </c>
      <c r="AU182" s="205" t="s">
        <v>86</v>
      </c>
      <c r="AV182" s="15" t="s">
        <v>246</v>
      </c>
      <c r="AW182" s="15" t="s">
        <v>33</v>
      </c>
      <c r="AX182" s="15" t="s">
        <v>80</v>
      </c>
      <c r="AY182" s="205" t="s">
        <v>239</v>
      </c>
    </row>
    <row r="183" s="12" customFormat="1" ht="22.8" customHeight="1">
      <c r="A183" s="12"/>
      <c r="B183" s="161"/>
      <c r="C183" s="12"/>
      <c r="D183" s="162" t="s">
        <v>72</v>
      </c>
      <c r="E183" s="172" t="s">
        <v>246</v>
      </c>
      <c r="F183" s="172" t="s">
        <v>2497</v>
      </c>
      <c r="G183" s="12"/>
      <c r="H183" s="12"/>
      <c r="I183" s="164"/>
      <c r="J183" s="173">
        <f>BK183</f>
        <v>0</v>
      </c>
      <c r="K183" s="12"/>
      <c r="L183" s="161"/>
      <c r="M183" s="166"/>
      <c r="N183" s="167"/>
      <c r="O183" s="167"/>
      <c r="P183" s="168">
        <f>SUM(P184:P299)</f>
        <v>0</v>
      </c>
      <c r="Q183" s="167"/>
      <c r="R183" s="168">
        <f>SUM(R184:R299)</f>
        <v>3739.0751399199999</v>
      </c>
      <c r="S183" s="167"/>
      <c r="T183" s="169">
        <f>SUM(T184:T299)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162" t="s">
        <v>80</v>
      </c>
      <c r="AT183" s="170" t="s">
        <v>72</v>
      </c>
      <c r="AU183" s="170" t="s">
        <v>80</v>
      </c>
      <c r="AY183" s="162" t="s">
        <v>239</v>
      </c>
      <c r="BK183" s="171">
        <f>SUM(BK184:BK299)</f>
        <v>0</v>
      </c>
    </row>
    <row r="184" s="2" customFormat="1">
      <c r="A184" s="39"/>
      <c r="B184" s="174"/>
      <c r="C184" s="175" t="s">
        <v>387</v>
      </c>
      <c r="D184" s="175" t="s">
        <v>241</v>
      </c>
      <c r="E184" s="176" t="s">
        <v>2498</v>
      </c>
      <c r="F184" s="177" t="s">
        <v>2499</v>
      </c>
      <c r="G184" s="178" t="s">
        <v>254</v>
      </c>
      <c r="H184" s="179">
        <v>1214.0899999999999</v>
      </c>
      <c r="I184" s="180"/>
      <c r="J184" s="181">
        <f>ROUND(I184*H184,2)</f>
        <v>0</v>
      </c>
      <c r="K184" s="177" t="s">
        <v>245</v>
      </c>
      <c r="L184" s="40"/>
      <c r="M184" s="182" t="s">
        <v>3</v>
      </c>
      <c r="N184" s="183" t="s">
        <v>45</v>
      </c>
      <c r="O184" s="73"/>
      <c r="P184" s="184">
        <f>O184*H184</f>
        <v>0</v>
      </c>
      <c r="Q184" s="184">
        <v>2.45343</v>
      </c>
      <c r="R184" s="184">
        <f>Q184*H184</f>
        <v>2978.6848286999998</v>
      </c>
      <c r="S184" s="184">
        <v>0</v>
      </c>
      <c r="T184" s="185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186" t="s">
        <v>246</v>
      </c>
      <c r="AT184" s="186" t="s">
        <v>241</v>
      </c>
      <c r="AU184" s="186" t="s">
        <v>86</v>
      </c>
      <c r="AY184" s="20" t="s">
        <v>239</v>
      </c>
      <c r="BE184" s="187">
        <f>IF(N184="základní",J184,0)</f>
        <v>0</v>
      </c>
      <c r="BF184" s="187">
        <f>IF(N184="snížená",J184,0)</f>
        <v>0</v>
      </c>
      <c r="BG184" s="187">
        <f>IF(N184="zákl. přenesená",J184,0)</f>
        <v>0</v>
      </c>
      <c r="BH184" s="187">
        <f>IF(N184="sníž. přenesená",J184,0)</f>
        <v>0</v>
      </c>
      <c r="BI184" s="187">
        <f>IF(N184="nulová",J184,0)</f>
        <v>0</v>
      </c>
      <c r="BJ184" s="20" t="s">
        <v>86</v>
      </c>
      <c r="BK184" s="187">
        <f>ROUND(I184*H184,2)</f>
        <v>0</v>
      </c>
      <c r="BL184" s="20" t="s">
        <v>246</v>
      </c>
      <c r="BM184" s="186" t="s">
        <v>2500</v>
      </c>
    </row>
    <row r="185" s="13" customFormat="1">
      <c r="A185" s="13"/>
      <c r="B185" s="188"/>
      <c r="C185" s="13"/>
      <c r="D185" s="189" t="s">
        <v>248</v>
      </c>
      <c r="E185" s="190" t="s">
        <v>3</v>
      </c>
      <c r="F185" s="191" t="s">
        <v>2501</v>
      </c>
      <c r="G185" s="13"/>
      <c r="H185" s="190" t="s">
        <v>3</v>
      </c>
      <c r="I185" s="192"/>
      <c r="J185" s="13"/>
      <c r="K185" s="13"/>
      <c r="L185" s="188"/>
      <c r="M185" s="193"/>
      <c r="N185" s="194"/>
      <c r="O185" s="194"/>
      <c r="P185" s="194"/>
      <c r="Q185" s="194"/>
      <c r="R185" s="194"/>
      <c r="S185" s="194"/>
      <c r="T185" s="195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0" t="s">
        <v>248</v>
      </c>
      <c r="AU185" s="190" t="s">
        <v>86</v>
      </c>
      <c r="AV185" s="13" t="s">
        <v>80</v>
      </c>
      <c r="AW185" s="13" t="s">
        <v>33</v>
      </c>
      <c r="AX185" s="13" t="s">
        <v>73</v>
      </c>
      <c r="AY185" s="190" t="s">
        <v>239</v>
      </c>
    </row>
    <row r="186" s="14" customFormat="1">
      <c r="A186" s="14"/>
      <c r="B186" s="196"/>
      <c r="C186" s="14"/>
      <c r="D186" s="189" t="s">
        <v>248</v>
      </c>
      <c r="E186" s="197" t="s">
        <v>3</v>
      </c>
      <c r="F186" s="198" t="s">
        <v>2502</v>
      </c>
      <c r="G186" s="14"/>
      <c r="H186" s="199">
        <v>6.7199999999999998</v>
      </c>
      <c r="I186" s="200"/>
      <c r="J186" s="14"/>
      <c r="K186" s="14"/>
      <c r="L186" s="196"/>
      <c r="M186" s="201"/>
      <c r="N186" s="202"/>
      <c r="O186" s="202"/>
      <c r="P186" s="202"/>
      <c r="Q186" s="202"/>
      <c r="R186" s="202"/>
      <c r="S186" s="202"/>
      <c r="T186" s="20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197" t="s">
        <v>248</v>
      </c>
      <c r="AU186" s="197" t="s">
        <v>86</v>
      </c>
      <c r="AV186" s="14" t="s">
        <v>86</v>
      </c>
      <c r="AW186" s="14" t="s">
        <v>33</v>
      </c>
      <c r="AX186" s="14" t="s">
        <v>73</v>
      </c>
      <c r="AY186" s="197" t="s">
        <v>239</v>
      </c>
    </row>
    <row r="187" s="13" customFormat="1">
      <c r="A187" s="13"/>
      <c r="B187" s="188"/>
      <c r="C187" s="13"/>
      <c r="D187" s="189" t="s">
        <v>248</v>
      </c>
      <c r="E187" s="190" t="s">
        <v>3</v>
      </c>
      <c r="F187" s="191" t="s">
        <v>2503</v>
      </c>
      <c r="G187" s="13"/>
      <c r="H187" s="190" t="s">
        <v>3</v>
      </c>
      <c r="I187" s="192"/>
      <c r="J187" s="13"/>
      <c r="K187" s="13"/>
      <c r="L187" s="188"/>
      <c r="M187" s="193"/>
      <c r="N187" s="194"/>
      <c r="O187" s="194"/>
      <c r="P187" s="194"/>
      <c r="Q187" s="194"/>
      <c r="R187" s="194"/>
      <c r="S187" s="194"/>
      <c r="T187" s="19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0" t="s">
        <v>248</v>
      </c>
      <c r="AU187" s="190" t="s">
        <v>86</v>
      </c>
      <c r="AV187" s="13" t="s">
        <v>80</v>
      </c>
      <c r="AW187" s="13" t="s">
        <v>33</v>
      </c>
      <c r="AX187" s="13" t="s">
        <v>73</v>
      </c>
      <c r="AY187" s="190" t="s">
        <v>239</v>
      </c>
    </row>
    <row r="188" s="14" customFormat="1">
      <c r="A188" s="14"/>
      <c r="B188" s="196"/>
      <c r="C188" s="14"/>
      <c r="D188" s="189" t="s">
        <v>248</v>
      </c>
      <c r="E188" s="197" t="s">
        <v>3</v>
      </c>
      <c r="F188" s="198" t="s">
        <v>2504</v>
      </c>
      <c r="G188" s="14"/>
      <c r="H188" s="199">
        <v>367.5</v>
      </c>
      <c r="I188" s="200"/>
      <c r="J188" s="14"/>
      <c r="K188" s="14"/>
      <c r="L188" s="196"/>
      <c r="M188" s="201"/>
      <c r="N188" s="202"/>
      <c r="O188" s="202"/>
      <c r="P188" s="202"/>
      <c r="Q188" s="202"/>
      <c r="R188" s="202"/>
      <c r="S188" s="202"/>
      <c r="T188" s="20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197" t="s">
        <v>248</v>
      </c>
      <c r="AU188" s="197" t="s">
        <v>86</v>
      </c>
      <c r="AV188" s="14" t="s">
        <v>86</v>
      </c>
      <c r="AW188" s="14" t="s">
        <v>33</v>
      </c>
      <c r="AX188" s="14" t="s">
        <v>73</v>
      </c>
      <c r="AY188" s="197" t="s">
        <v>239</v>
      </c>
    </row>
    <row r="189" s="13" customFormat="1">
      <c r="A189" s="13"/>
      <c r="B189" s="188"/>
      <c r="C189" s="13"/>
      <c r="D189" s="189" t="s">
        <v>248</v>
      </c>
      <c r="E189" s="190" t="s">
        <v>3</v>
      </c>
      <c r="F189" s="191" t="s">
        <v>2505</v>
      </c>
      <c r="G189" s="13"/>
      <c r="H189" s="190" t="s">
        <v>3</v>
      </c>
      <c r="I189" s="192"/>
      <c r="J189" s="13"/>
      <c r="K189" s="13"/>
      <c r="L189" s="188"/>
      <c r="M189" s="193"/>
      <c r="N189" s="194"/>
      <c r="O189" s="194"/>
      <c r="P189" s="194"/>
      <c r="Q189" s="194"/>
      <c r="R189" s="194"/>
      <c r="S189" s="194"/>
      <c r="T189" s="195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0" t="s">
        <v>248</v>
      </c>
      <c r="AU189" s="190" t="s">
        <v>86</v>
      </c>
      <c r="AV189" s="13" t="s">
        <v>80</v>
      </c>
      <c r="AW189" s="13" t="s">
        <v>33</v>
      </c>
      <c r="AX189" s="13" t="s">
        <v>73</v>
      </c>
      <c r="AY189" s="190" t="s">
        <v>239</v>
      </c>
    </row>
    <row r="190" s="14" customFormat="1">
      <c r="A190" s="14"/>
      <c r="B190" s="196"/>
      <c r="C190" s="14"/>
      <c r="D190" s="189" t="s">
        <v>248</v>
      </c>
      <c r="E190" s="197" t="s">
        <v>3</v>
      </c>
      <c r="F190" s="198" t="s">
        <v>2506</v>
      </c>
      <c r="G190" s="14"/>
      <c r="H190" s="199">
        <v>295.31299999999999</v>
      </c>
      <c r="I190" s="200"/>
      <c r="J190" s="14"/>
      <c r="K190" s="14"/>
      <c r="L190" s="196"/>
      <c r="M190" s="201"/>
      <c r="N190" s="202"/>
      <c r="O190" s="202"/>
      <c r="P190" s="202"/>
      <c r="Q190" s="202"/>
      <c r="R190" s="202"/>
      <c r="S190" s="202"/>
      <c r="T190" s="20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7" t="s">
        <v>248</v>
      </c>
      <c r="AU190" s="197" t="s">
        <v>86</v>
      </c>
      <c r="AV190" s="14" t="s">
        <v>86</v>
      </c>
      <c r="AW190" s="14" t="s">
        <v>33</v>
      </c>
      <c r="AX190" s="14" t="s">
        <v>73</v>
      </c>
      <c r="AY190" s="197" t="s">
        <v>239</v>
      </c>
    </row>
    <row r="191" s="13" customFormat="1">
      <c r="A191" s="13"/>
      <c r="B191" s="188"/>
      <c r="C191" s="13"/>
      <c r="D191" s="189" t="s">
        <v>248</v>
      </c>
      <c r="E191" s="190" t="s">
        <v>3</v>
      </c>
      <c r="F191" s="191" t="s">
        <v>2507</v>
      </c>
      <c r="G191" s="13"/>
      <c r="H191" s="190" t="s">
        <v>3</v>
      </c>
      <c r="I191" s="192"/>
      <c r="J191" s="13"/>
      <c r="K191" s="13"/>
      <c r="L191" s="188"/>
      <c r="M191" s="193"/>
      <c r="N191" s="194"/>
      <c r="O191" s="194"/>
      <c r="P191" s="194"/>
      <c r="Q191" s="194"/>
      <c r="R191" s="194"/>
      <c r="S191" s="194"/>
      <c r="T191" s="195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0" t="s">
        <v>248</v>
      </c>
      <c r="AU191" s="190" t="s">
        <v>86</v>
      </c>
      <c r="AV191" s="13" t="s">
        <v>80</v>
      </c>
      <c r="AW191" s="13" t="s">
        <v>33</v>
      </c>
      <c r="AX191" s="13" t="s">
        <v>73</v>
      </c>
      <c r="AY191" s="190" t="s">
        <v>239</v>
      </c>
    </row>
    <row r="192" s="14" customFormat="1">
      <c r="A192" s="14"/>
      <c r="B192" s="196"/>
      <c r="C192" s="14"/>
      <c r="D192" s="189" t="s">
        <v>248</v>
      </c>
      <c r="E192" s="197" t="s">
        <v>3</v>
      </c>
      <c r="F192" s="198" t="s">
        <v>2508</v>
      </c>
      <c r="G192" s="14"/>
      <c r="H192" s="199">
        <v>297.54399999999998</v>
      </c>
      <c r="I192" s="200"/>
      <c r="J192" s="14"/>
      <c r="K192" s="14"/>
      <c r="L192" s="196"/>
      <c r="M192" s="201"/>
      <c r="N192" s="202"/>
      <c r="O192" s="202"/>
      <c r="P192" s="202"/>
      <c r="Q192" s="202"/>
      <c r="R192" s="202"/>
      <c r="S192" s="202"/>
      <c r="T192" s="20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197" t="s">
        <v>248</v>
      </c>
      <c r="AU192" s="197" t="s">
        <v>86</v>
      </c>
      <c r="AV192" s="14" t="s">
        <v>86</v>
      </c>
      <c r="AW192" s="14" t="s">
        <v>33</v>
      </c>
      <c r="AX192" s="14" t="s">
        <v>73</v>
      </c>
      <c r="AY192" s="197" t="s">
        <v>239</v>
      </c>
    </row>
    <row r="193" s="13" customFormat="1">
      <c r="A193" s="13"/>
      <c r="B193" s="188"/>
      <c r="C193" s="13"/>
      <c r="D193" s="189" t="s">
        <v>248</v>
      </c>
      <c r="E193" s="190" t="s">
        <v>3</v>
      </c>
      <c r="F193" s="191" t="s">
        <v>2509</v>
      </c>
      <c r="G193" s="13"/>
      <c r="H193" s="190" t="s">
        <v>3</v>
      </c>
      <c r="I193" s="192"/>
      <c r="J193" s="13"/>
      <c r="K193" s="13"/>
      <c r="L193" s="188"/>
      <c r="M193" s="193"/>
      <c r="N193" s="194"/>
      <c r="O193" s="194"/>
      <c r="P193" s="194"/>
      <c r="Q193" s="194"/>
      <c r="R193" s="194"/>
      <c r="S193" s="194"/>
      <c r="T193" s="195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0" t="s">
        <v>248</v>
      </c>
      <c r="AU193" s="190" t="s">
        <v>86</v>
      </c>
      <c r="AV193" s="13" t="s">
        <v>80</v>
      </c>
      <c r="AW193" s="13" t="s">
        <v>33</v>
      </c>
      <c r="AX193" s="13" t="s">
        <v>73</v>
      </c>
      <c r="AY193" s="190" t="s">
        <v>239</v>
      </c>
    </row>
    <row r="194" s="14" customFormat="1">
      <c r="A194" s="14"/>
      <c r="B194" s="196"/>
      <c r="C194" s="14"/>
      <c r="D194" s="189" t="s">
        <v>248</v>
      </c>
      <c r="E194" s="197" t="s">
        <v>3</v>
      </c>
      <c r="F194" s="198" t="s">
        <v>2510</v>
      </c>
      <c r="G194" s="14"/>
      <c r="H194" s="199">
        <v>247.01300000000001</v>
      </c>
      <c r="I194" s="200"/>
      <c r="J194" s="14"/>
      <c r="K194" s="14"/>
      <c r="L194" s="196"/>
      <c r="M194" s="201"/>
      <c r="N194" s="202"/>
      <c r="O194" s="202"/>
      <c r="P194" s="202"/>
      <c r="Q194" s="202"/>
      <c r="R194" s="202"/>
      <c r="S194" s="202"/>
      <c r="T194" s="20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7" t="s">
        <v>248</v>
      </c>
      <c r="AU194" s="197" t="s">
        <v>86</v>
      </c>
      <c r="AV194" s="14" t="s">
        <v>86</v>
      </c>
      <c r="AW194" s="14" t="s">
        <v>33</v>
      </c>
      <c r="AX194" s="14" t="s">
        <v>73</v>
      </c>
      <c r="AY194" s="197" t="s">
        <v>239</v>
      </c>
    </row>
    <row r="195" s="15" customFormat="1">
      <c r="A195" s="15"/>
      <c r="B195" s="204"/>
      <c r="C195" s="15"/>
      <c r="D195" s="189" t="s">
        <v>248</v>
      </c>
      <c r="E195" s="205" t="s">
        <v>3</v>
      </c>
      <c r="F195" s="206" t="s">
        <v>251</v>
      </c>
      <c r="G195" s="15"/>
      <c r="H195" s="207">
        <v>1214.0899999999999</v>
      </c>
      <c r="I195" s="208"/>
      <c r="J195" s="15"/>
      <c r="K195" s="15"/>
      <c r="L195" s="204"/>
      <c r="M195" s="209"/>
      <c r="N195" s="210"/>
      <c r="O195" s="210"/>
      <c r="P195" s="210"/>
      <c r="Q195" s="210"/>
      <c r="R195" s="210"/>
      <c r="S195" s="210"/>
      <c r="T195" s="211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05" t="s">
        <v>248</v>
      </c>
      <c r="AU195" s="205" t="s">
        <v>86</v>
      </c>
      <c r="AV195" s="15" t="s">
        <v>246</v>
      </c>
      <c r="AW195" s="15" t="s">
        <v>33</v>
      </c>
      <c r="AX195" s="15" t="s">
        <v>80</v>
      </c>
      <c r="AY195" s="205" t="s">
        <v>239</v>
      </c>
    </row>
    <row r="196" s="2" customFormat="1">
      <c r="A196" s="39"/>
      <c r="B196" s="174"/>
      <c r="C196" s="175" t="s">
        <v>393</v>
      </c>
      <c r="D196" s="175" t="s">
        <v>241</v>
      </c>
      <c r="E196" s="176" t="s">
        <v>2511</v>
      </c>
      <c r="F196" s="177" t="s">
        <v>2512</v>
      </c>
      <c r="G196" s="178" t="s">
        <v>244</v>
      </c>
      <c r="H196" s="179">
        <v>4830</v>
      </c>
      <c r="I196" s="180"/>
      <c r="J196" s="181">
        <f>ROUND(I196*H196,2)</f>
        <v>0</v>
      </c>
      <c r="K196" s="177" t="s">
        <v>245</v>
      </c>
      <c r="L196" s="40"/>
      <c r="M196" s="182" t="s">
        <v>3</v>
      </c>
      <c r="N196" s="183" t="s">
        <v>45</v>
      </c>
      <c r="O196" s="73"/>
      <c r="P196" s="184">
        <f>O196*H196</f>
        <v>0</v>
      </c>
      <c r="Q196" s="184">
        <v>0.0055199999999999997</v>
      </c>
      <c r="R196" s="184">
        <f>Q196*H196</f>
        <v>26.6616</v>
      </c>
      <c r="S196" s="184">
        <v>0</v>
      </c>
      <c r="T196" s="185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186" t="s">
        <v>246</v>
      </c>
      <c r="AT196" s="186" t="s">
        <v>241</v>
      </c>
      <c r="AU196" s="186" t="s">
        <v>86</v>
      </c>
      <c r="AY196" s="20" t="s">
        <v>239</v>
      </c>
      <c r="BE196" s="187">
        <f>IF(N196="základní",J196,0)</f>
        <v>0</v>
      </c>
      <c r="BF196" s="187">
        <f>IF(N196="snížená",J196,0)</f>
        <v>0</v>
      </c>
      <c r="BG196" s="187">
        <f>IF(N196="zákl. přenesená",J196,0)</f>
        <v>0</v>
      </c>
      <c r="BH196" s="187">
        <f>IF(N196="sníž. přenesená",J196,0)</f>
        <v>0</v>
      </c>
      <c r="BI196" s="187">
        <f>IF(N196="nulová",J196,0)</f>
        <v>0</v>
      </c>
      <c r="BJ196" s="20" t="s">
        <v>86</v>
      </c>
      <c r="BK196" s="187">
        <f>ROUND(I196*H196,2)</f>
        <v>0</v>
      </c>
      <c r="BL196" s="20" t="s">
        <v>246</v>
      </c>
      <c r="BM196" s="186" t="s">
        <v>2513</v>
      </c>
    </row>
    <row r="197" s="13" customFormat="1">
      <c r="A197" s="13"/>
      <c r="B197" s="188"/>
      <c r="C197" s="13"/>
      <c r="D197" s="189" t="s">
        <v>248</v>
      </c>
      <c r="E197" s="190" t="s">
        <v>3</v>
      </c>
      <c r="F197" s="191" t="s">
        <v>2501</v>
      </c>
      <c r="G197" s="13"/>
      <c r="H197" s="190" t="s">
        <v>3</v>
      </c>
      <c r="I197" s="192"/>
      <c r="J197" s="13"/>
      <c r="K197" s="13"/>
      <c r="L197" s="188"/>
      <c r="M197" s="193"/>
      <c r="N197" s="194"/>
      <c r="O197" s="194"/>
      <c r="P197" s="194"/>
      <c r="Q197" s="194"/>
      <c r="R197" s="194"/>
      <c r="S197" s="194"/>
      <c r="T197" s="195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90" t="s">
        <v>248</v>
      </c>
      <c r="AU197" s="190" t="s">
        <v>86</v>
      </c>
      <c r="AV197" s="13" t="s">
        <v>80</v>
      </c>
      <c r="AW197" s="13" t="s">
        <v>33</v>
      </c>
      <c r="AX197" s="13" t="s">
        <v>73</v>
      </c>
      <c r="AY197" s="190" t="s">
        <v>239</v>
      </c>
    </row>
    <row r="198" s="14" customFormat="1">
      <c r="A198" s="14"/>
      <c r="B198" s="196"/>
      <c r="C198" s="14"/>
      <c r="D198" s="189" t="s">
        <v>248</v>
      </c>
      <c r="E198" s="197" t="s">
        <v>3</v>
      </c>
      <c r="F198" s="198" t="s">
        <v>441</v>
      </c>
      <c r="G198" s="14"/>
      <c r="H198" s="199">
        <v>30</v>
      </c>
      <c r="I198" s="200"/>
      <c r="J198" s="14"/>
      <c r="K198" s="14"/>
      <c r="L198" s="196"/>
      <c r="M198" s="201"/>
      <c r="N198" s="202"/>
      <c r="O198" s="202"/>
      <c r="P198" s="202"/>
      <c r="Q198" s="202"/>
      <c r="R198" s="202"/>
      <c r="S198" s="202"/>
      <c r="T198" s="20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7" t="s">
        <v>248</v>
      </c>
      <c r="AU198" s="197" t="s">
        <v>86</v>
      </c>
      <c r="AV198" s="14" t="s">
        <v>86</v>
      </c>
      <c r="AW198" s="14" t="s">
        <v>33</v>
      </c>
      <c r="AX198" s="14" t="s">
        <v>73</v>
      </c>
      <c r="AY198" s="197" t="s">
        <v>239</v>
      </c>
    </row>
    <row r="199" s="13" customFormat="1">
      <c r="A199" s="13"/>
      <c r="B199" s="188"/>
      <c r="C199" s="13"/>
      <c r="D199" s="189" t="s">
        <v>248</v>
      </c>
      <c r="E199" s="190" t="s">
        <v>3</v>
      </c>
      <c r="F199" s="191" t="s">
        <v>2503</v>
      </c>
      <c r="G199" s="13"/>
      <c r="H199" s="190" t="s">
        <v>3</v>
      </c>
      <c r="I199" s="192"/>
      <c r="J199" s="13"/>
      <c r="K199" s="13"/>
      <c r="L199" s="188"/>
      <c r="M199" s="193"/>
      <c r="N199" s="194"/>
      <c r="O199" s="194"/>
      <c r="P199" s="194"/>
      <c r="Q199" s="194"/>
      <c r="R199" s="194"/>
      <c r="S199" s="194"/>
      <c r="T199" s="195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0" t="s">
        <v>248</v>
      </c>
      <c r="AU199" s="190" t="s">
        <v>86</v>
      </c>
      <c r="AV199" s="13" t="s">
        <v>80</v>
      </c>
      <c r="AW199" s="13" t="s">
        <v>33</v>
      </c>
      <c r="AX199" s="13" t="s">
        <v>73</v>
      </c>
      <c r="AY199" s="190" t="s">
        <v>239</v>
      </c>
    </row>
    <row r="200" s="14" customFormat="1">
      <c r="A200" s="14"/>
      <c r="B200" s="196"/>
      <c r="C200" s="14"/>
      <c r="D200" s="189" t="s">
        <v>248</v>
      </c>
      <c r="E200" s="197" t="s">
        <v>3</v>
      </c>
      <c r="F200" s="198" t="s">
        <v>2474</v>
      </c>
      <c r="G200" s="14"/>
      <c r="H200" s="199">
        <v>1200</v>
      </c>
      <c r="I200" s="200"/>
      <c r="J200" s="14"/>
      <c r="K200" s="14"/>
      <c r="L200" s="196"/>
      <c r="M200" s="201"/>
      <c r="N200" s="202"/>
      <c r="O200" s="202"/>
      <c r="P200" s="202"/>
      <c r="Q200" s="202"/>
      <c r="R200" s="202"/>
      <c r="S200" s="202"/>
      <c r="T200" s="20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197" t="s">
        <v>248</v>
      </c>
      <c r="AU200" s="197" t="s">
        <v>86</v>
      </c>
      <c r="AV200" s="14" t="s">
        <v>86</v>
      </c>
      <c r="AW200" s="14" t="s">
        <v>33</v>
      </c>
      <c r="AX200" s="14" t="s">
        <v>73</v>
      </c>
      <c r="AY200" s="197" t="s">
        <v>239</v>
      </c>
    </row>
    <row r="201" s="13" customFormat="1">
      <c r="A201" s="13"/>
      <c r="B201" s="188"/>
      <c r="C201" s="13"/>
      <c r="D201" s="189" t="s">
        <v>248</v>
      </c>
      <c r="E201" s="190" t="s">
        <v>3</v>
      </c>
      <c r="F201" s="191" t="s">
        <v>2505</v>
      </c>
      <c r="G201" s="13"/>
      <c r="H201" s="190" t="s">
        <v>3</v>
      </c>
      <c r="I201" s="192"/>
      <c r="J201" s="13"/>
      <c r="K201" s="13"/>
      <c r="L201" s="188"/>
      <c r="M201" s="193"/>
      <c r="N201" s="194"/>
      <c r="O201" s="194"/>
      <c r="P201" s="194"/>
      <c r="Q201" s="194"/>
      <c r="R201" s="194"/>
      <c r="S201" s="194"/>
      <c r="T201" s="195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0" t="s">
        <v>248</v>
      </c>
      <c r="AU201" s="190" t="s">
        <v>86</v>
      </c>
      <c r="AV201" s="13" t="s">
        <v>80</v>
      </c>
      <c r="AW201" s="13" t="s">
        <v>33</v>
      </c>
      <c r="AX201" s="13" t="s">
        <v>73</v>
      </c>
      <c r="AY201" s="190" t="s">
        <v>239</v>
      </c>
    </row>
    <row r="202" s="14" customFormat="1">
      <c r="A202" s="14"/>
      <c r="B202" s="196"/>
      <c r="C202" s="14"/>
      <c r="D202" s="189" t="s">
        <v>248</v>
      </c>
      <c r="E202" s="197" t="s">
        <v>3</v>
      </c>
      <c r="F202" s="198" t="s">
        <v>2474</v>
      </c>
      <c r="G202" s="14"/>
      <c r="H202" s="199">
        <v>1200</v>
      </c>
      <c r="I202" s="200"/>
      <c r="J202" s="14"/>
      <c r="K202" s="14"/>
      <c r="L202" s="196"/>
      <c r="M202" s="201"/>
      <c r="N202" s="202"/>
      <c r="O202" s="202"/>
      <c r="P202" s="202"/>
      <c r="Q202" s="202"/>
      <c r="R202" s="202"/>
      <c r="S202" s="202"/>
      <c r="T202" s="20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7" t="s">
        <v>248</v>
      </c>
      <c r="AU202" s="197" t="s">
        <v>86</v>
      </c>
      <c r="AV202" s="14" t="s">
        <v>86</v>
      </c>
      <c r="AW202" s="14" t="s">
        <v>33</v>
      </c>
      <c r="AX202" s="14" t="s">
        <v>73</v>
      </c>
      <c r="AY202" s="197" t="s">
        <v>239</v>
      </c>
    </row>
    <row r="203" s="13" customFormat="1">
      <c r="A203" s="13"/>
      <c r="B203" s="188"/>
      <c r="C203" s="13"/>
      <c r="D203" s="189" t="s">
        <v>248</v>
      </c>
      <c r="E203" s="190" t="s">
        <v>3</v>
      </c>
      <c r="F203" s="191" t="s">
        <v>2507</v>
      </c>
      <c r="G203" s="13"/>
      <c r="H203" s="190" t="s">
        <v>3</v>
      </c>
      <c r="I203" s="192"/>
      <c r="J203" s="13"/>
      <c r="K203" s="13"/>
      <c r="L203" s="188"/>
      <c r="M203" s="193"/>
      <c r="N203" s="194"/>
      <c r="O203" s="194"/>
      <c r="P203" s="194"/>
      <c r="Q203" s="194"/>
      <c r="R203" s="194"/>
      <c r="S203" s="194"/>
      <c r="T203" s="195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190" t="s">
        <v>248</v>
      </c>
      <c r="AU203" s="190" t="s">
        <v>86</v>
      </c>
      <c r="AV203" s="13" t="s">
        <v>80</v>
      </c>
      <c r="AW203" s="13" t="s">
        <v>33</v>
      </c>
      <c r="AX203" s="13" t="s">
        <v>73</v>
      </c>
      <c r="AY203" s="190" t="s">
        <v>239</v>
      </c>
    </row>
    <row r="204" s="14" customFormat="1">
      <c r="A204" s="14"/>
      <c r="B204" s="196"/>
      <c r="C204" s="14"/>
      <c r="D204" s="189" t="s">
        <v>248</v>
      </c>
      <c r="E204" s="197" t="s">
        <v>3</v>
      </c>
      <c r="F204" s="198" t="s">
        <v>2474</v>
      </c>
      <c r="G204" s="14"/>
      <c r="H204" s="199">
        <v>1200</v>
      </c>
      <c r="I204" s="200"/>
      <c r="J204" s="14"/>
      <c r="K204" s="14"/>
      <c r="L204" s="196"/>
      <c r="M204" s="201"/>
      <c r="N204" s="202"/>
      <c r="O204" s="202"/>
      <c r="P204" s="202"/>
      <c r="Q204" s="202"/>
      <c r="R204" s="202"/>
      <c r="S204" s="202"/>
      <c r="T204" s="20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197" t="s">
        <v>248</v>
      </c>
      <c r="AU204" s="197" t="s">
        <v>86</v>
      </c>
      <c r="AV204" s="14" t="s">
        <v>86</v>
      </c>
      <c r="AW204" s="14" t="s">
        <v>33</v>
      </c>
      <c r="AX204" s="14" t="s">
        <v>73</v>
      </c>
      <c r="AY204" s="197" t="s">
        <v>239</v>
      </c>
    </row>
    <row r="205" s="13" customFormat="1">
      <c r="A205" s="13"/>
      <c r="B205" s="188"/>
      <c r="C205" s="13"/>
      <c r="D205" s="189" t="s">
        <v>248</v>
      </c>
      <c r="E205" s="190" t="s">
        <v>3</v>
      </c>
      <c r="F205" s="191" t="s">
        <v>2509</v>
      </c>
      <c r="G205" s="13"/>
      <c r="H205" s="190" t="s">
        <v>3</v>
      </c>
      <c r="I205" s="192"/>
      <c r="J205" s="13"/>
      <c r="K205" s="13"/>
      <c r="L205" s="188"/>
      <c r="M205" s="193"/>
      <c r="N205" s="194"/>
      <c r="O205" s="194"/>
      <c r="P205" s="194"/>
      <c r="Q205" s="194"/>
      <c r="R205" s="194"/>
      <c r="S205" s="194"/>
      <c r="T205" s="195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90" t="s">
        <v>248</v>
      </c>
      <c r="AU205" s="190" t="s">
        <v>86</v>
      </c>
      <c r="AV205" s="13" t="s">
        <v>80</v>
      </c>
      <c r="AW205" s="13" t="s">
        <v>33</v>
      </c>
      <c r="AX205" s="13" t="s">
        <v>73</v>
      </c>
      <c r="AY205" s="190" t="s">
        <v>239</v>
      </c>
    </row>
    <row r="206" s="14" customFormat="1">
      <c r="A206" s="14"/>
      <c r="B206" s="196"/>
      <c r="C206" s="14"/>
      <c r="D206" s="189" t="s">
        <v>248</v>
      </c>
      <c r="E206" s="197" t="s">
        <v>3</v>
      </c>
      <c r="F206" s="198" t="s">
        <v>2474</v>
      </c>
      <c r="G206" s="14"/>
      <c r="H206" s="199">
        <v>1200</v>
      </c>
      <c r="I206" s="200"/>
      <c r="J206" s="14"/>
      <c r="K206" s="14"/>
      <c r="L206" s="196"/>
      <c r="M206" s="201"/>
      <c r="N206" s="202"/>
      <c r="O206" s="202"/>
      <c r="P206" s="202"/>
      <c r="Q206" s="202"/>
      <c r="R206" s="202"/>
      <c r="S206" s="202"/>
      <c r="T206" s="20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197" t="s">
        <v>248</v>
      </c>
      <c r="AU206" s="197" t="s">
        <v>86</v>
      </c>
      <c r="AV206" s="14" t="s">
        <v>86</v>
      </c>
      <c r="AW206" s="14" t="s">
        <v>33</v>
      </c>
      <c r="AX206" s="14" t="s">
        <v>73</v>
      </c>
      <c r="AY206" s="197" t="s">
        <v>239</v>
      </c>
    </row>
    <row r="207" s="15" customFormat="1">
      <c r="A207" s="15"/>
      <c r="B207" s="204"/>
      <c r="C207" s="15"/>
      <c r="D207" s="189" t="s">
        <v>248</v>
      </c>
      <c r="E207" s="205" t="s">
        <v>3</v>
      </c>
      <c r="F207" s="206" t="s">
        <v>251</v>
      </c>
      <c r="G207" s="15"/>
      <c r="H207" s="207">
        <v>4830</v>
      </c>
      <c r="I207" s="208"/>
      <c r="J207" s="15"/>
      <c r="K207" s="15"/>
      <c r="L207" s="204"/>
      <c r="M207" s="209"/>
      <c r="N207" s="210"/>
      <c r="O207" s="210"/>
      <c r="P207" s="210"/>
      <c r="Q207" s="210"/>
      <c r="R207" s="210"/>
      <c r="S207" s="210"/>
      <c r="T207" s="211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05" t="s">
        <v>248</v>
      </c>
      <c r="AU207" s="205" t="s">
        <v>86</v>
      </c>
      <c r="AV207" s="15" t="s">
        <v>246</v>
      </c>
      <c r="AW207" s="15" t="s">
        <v>33</v>
      </c>
      <c r="AX207" s="15" t="s">
        <v>80</v>
      </c>
      <c r="AY207" s="205" t="s">
        <v>239</v>
      </c>
    </row>
    <row r="208" s="2" customFormat="1">
      <c r="A208" s="39"/>
      <c r="B208" s="174"/>
      <c r="C208" s="175" t="s">
        <v>397</v>
      </c>
      <c r="D208" s="175" t="s">
        <v>241</v>
      </c>
      <c r="E208" s="176" t="s">
        <v>2514</v>
      </c>
      <c r="F208" s="177" t="s">
        <v>2515</v>
      </c>
      <c r="G208" s="178" t="s">
        <v>244</v>
      </c>
      <c r="H208" s="179">
        <v>4830</v>
      </c>
      <c r="I208" s="180"/>
      <c r="J208" s="181">
        <f>ROUND(I208*H208,2)</f>
        <v>0</v>
      </c>
      <c r="K208" s="177" t="s">
        <v>245</v>
      </c>
      <c r="L208" s="40"/>
      <c r="M208" s="182" t="s">
        <v>3</v>
      </c>
      <c r="N208" s="183" t="s">
        <v>45</v>
      </c>
      <c r="O208" s="73"/>
      <c r="P208" s="184">
        <f>O208*H208</f>
        <v>0</v>
      </c>
      <c r="Q208" s="184">
        <v>0</v>
      </c>
      <c r="R208" s="184">
        <f>Q208*H208</f>
        <v>0</v>
      </c>
      <c r="S208" s="184">
        <v>0</v>
      </c>
      <c r="T208" s="185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186" t="s">
        <v>246</v>
      </c>
      <c r="AT208" s="186" t="s">
        <v>241</v>
      </c>
      <c r="AU208" s="186" t="s">
        <v>86</v>
      </c>
      <c r="AY208" s="20" t="s">
        <v>239</v>
      </c>
      <c r="BE208" s="187">
        <f>IF(N208="základní",J208,0)</f>
        <v>0</v>
      </c>
      <c r="BF208" s="187">
        <f>IF(N208="snížená",J208,0)</f>
        <v>0</v>
      </c>
      <c r="BG208" s="187">
        <f>IF(N208="zákl. přenesená",J208,0)</f>
        <v>0</v>
      </c>
      <c r="BH208" s="187">
        <f>IF(N208="sníž. přenesená",J208,0)</f>
        <v>0</v>
      </c>
      <c r="BI208" s="187">
        <f>IF(N208="nulová",J208,0)</f>
        <v>0</v>
      </c>
      <c r="BJ208" s="20" t="s">
        <v>86</v>
      </c>
      <c r="BK208" s="187">
        <f>ROUND(I208*H208,2)</f>
        <v>0</v>
      </c>
      <c r="BL208" s="20" t="s">
        <v>246</v>
      </c>
      <c r="BM208" s="186" t="s">
        <v>2516</v>
      </c>
    </row>
    <row r="209" s="2" customFormat="1">
      <c r="A209" s="39"/>
      <c r="B209" s="174"/>
      <c r="C209" s="175" t="s">
        <v>8</v>
      </c>
      <c r="D209" s="175" t="s">
        <v>241</v>
      </c>
      <c r="E209" s="176" t="s">
        <v>2517</v>
      </c>
      <c r="F209" s="177" t="s">
        <v>2518</v>
      </c>
      <c r="G209" s="178" t="s">
        <v>244</v>
      </c>
      <c r="H209" s="179">
        <v>4830</v>
      </c>
      <c r="I209" s="180"/>
      <c r="J209" s="181">
        <f>ROUND(I209*H209,2)</f>
        <v>0</v>
      </c>
      <c r="K209" s="177" t="s">
        <v>245</v>
      </c>
      <c r="L209" s="40"/>
      <c r="M209" s="182" t="s">
        <v>3</v>
      </c>
      <c r="N209" s="183" t="s">
        <v>45</v>
      </c>
      <c r="O209" s="73"/>
      <c r="P209" s="184">
        <f>O209*H209</f>
        <v>0</v>
      </c>
      <c r="Q209" s="184">
        <v>0.001</v>
      </c>
      <c r="R209" s="184">
        <f>Q209*H209</f>
        <v>4.8300000000000001</v>
      </c>
      <c r="S209" s="184">
        <v>0</v>
      </c>
      <c r="T209" s="185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186" t="s">
        <v>246</v>
      </c>
      <c r="AT209" s="186" t="s">
        <v>241</v>
      </c>
      <c r="AU209" s="186" t="s">
        <v>86</v>
      </c>
      <c r="AY209" s="20" t="s">
        <v>239</v>
      </c>
      <c r="BE209" s="187">
        <f>IF(N209="základní",J209,0)</f>
        <v>0</v>
      </c>
      <c r="BF209" s="187">
        <f>IF(N209="snížená",J209,0)</f>
        <v>0</v>
      </c>
      <c r="BG209" s="187">
        <f>IF(N209="zákl. přenesená",J209,0)</f>
        <v>0</v>
      </c>
      <c r="BH209" s="187">
        <f>IF(N209="sníž. přenesená",J209,0)</f>
        <v>0</v>
      </c>
      <c r="BI209" s="187">
        <f>IF(N209="nulová",J209,0)</f>
        <v>0</v>
      </c>
      <c r="BJ209" s="20" t="s">
        <v>86</v>
      </c>
      <c r="BK209" s="187">
        <f>ROUND(I209*H209,2)</f>
        <v>0</v>
      </c>
      <c r="BL209" s="20" t="s">
        <v>246</v>
      </c>
      <c r="BM209" s="186" t="s">
        <v>2519</v>
      </c>
    </row>
    <row r="210" s="2" customFormat="1">
      <c r="A210" s="39"/>
      <c r="B210" s="174"/>
      <c r="C210" s="175" t="s">
        <v>404</v>
      </c>
      <c r="D210" s="175" t="s">
        <v>241</v>
      </c>
      <c r="E210" s="176" t="s">
        <v>2520</v>
      </c>
      <c r="F210" s="177" t="s">
        <v>2521</v>
      </c>
      <c r="G210" s="178" t="s">
        <v>244</v>
      </c>
      <c r="H210" s="179">
        <v>4830</v>
      </c>
      <c r="I210" s="180"/>
      <c r="J210" s="181">
        <f>ROUND(I210*H210,2)</f>
        <v>0</v>
      </c>
      <c r="K210" s="177" t="s">
        <v>245</v>
      </c>
      <c r="L210" s="40"/>
      <c r="M210" s="182" t="s">
        <v>3</v>
      </c>
      <c r="N210" s="183" t="s">
        <v>45</v>
      </c>
      <c r="O210" s="73"/>
      <c r="P210" s="184">
        <f>O210*H210</f>
        <v>0</v>
      </c>
      <c r="Q210" s="184">
        <v>0</v>
      </c>
      <c r="R210" s="184">
        <f>Q210*H210</f>
        <v>0</v>
      </c>
      <c r="S210" s="184">
        <v>0</v>
      </c>
      <c r="T210" s="185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186" t="s">
        <v>246</v>
      </c>
      <c r="AT210" s="186" t="s">
        <v>241</v>
      </c>
      <c r="AU210" s="186" t="s">
        <v>86</v>
      </c>
      <c r="AY210" s="20" t="s">
        <v>239</v>
      </c>
      <c r="BE210" s="187">
        <f>IF(N210="základní",J210,0)</f>
        <v>0</v>
      </c>
      <c r="BF210" s="187">
        <f>IF(N210="snížená",J210,0)</f>
        <v>0</v>
      </c>
      <c r="BG210" s="187">
        <f>IF(N210="zákl. přenesená",J210,0)</f>
        <v>0</v>
      </c>
      <c r="BH210" s="187">
        <f>IF(N210="sníž. přenesená",J210,0)</f>
        <v>0</v>
      </c>
      <c r="BI210" s="187">
        <f>IF(N210="nulová",J210,0)</f>
        <v>0</v>
      </c>
      <c r="BJ210" s="20" t="s">
        <v>86</v>
      </c>
      <c r="BK210" s="187">
        <f>ROUND(I210*H210,2)</f>
        <v>0</v>
      </c>
      <c r="BL210" s="20" t="s">
        <v>246</v>
      </c>
      <c r="BM210" s="186" t="s">
        <v>2522</v>
      </c>
    </row>
    <row r="211" s="2" customFormat="1" ht="78" customHeight="1">
      <c r="A211" s="39"/>
      <c r="B211" s="174"/>
      <c r="C211" s="175" t="s">
        <v>408</v>
      </c>
      <c r="D211" s="175" t="s">
        <v>241</v>
      </c>
      <c r="E211" s="176" t="s">
        <v>2523</v>
      </c>
      <c r="F211" s="177" t="s">
        <v>2524</v>
      </c>
      <c r="G211" s="178" t="s">
        <v>279</v>
      </c>
      <c r="H211" s="179">
        <v>172.768</v>
      </c>
      <c r="I211" s="180"/>
      <c r="J211" s="181">
        <f>ROUND(I211*H211,2)</f>
        <v>0</v>
      </c>
      <c r="K211" s="177" t="s">
        <v>245</v>
      </c>
      <c r="L211" s="40"/>
      <c r="M211" s="182" t="s">
        <v>3</v>
      </c>
      <c r="N211" s="183" t="s">
        <v>45</v>
      </c>
      <c r="O211" s="73"/>
      <c r="P211" s="184">
        <f>O211*H211</f>
        <v>0</v>
      </c>
      <c r="Q211" s="184">
        <v>1.05555</v>
      </c>
      <c r="R211" s="184">
        <f>Q211*H211</f>
        <v>182.36526240000001</v>
      </c>
      <c r="S211" s="184">
        <v>0</v>
      </c>
      <c r="T211" s="185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186" t="s">
        <v>246</v>
      </c>
      <c r="AT211" s="186" t="s">
        <v>241</v>
      </c>
      <c r="AU211" s="186" t="s">
        <v>86</v>
      </c>
      <c r="AY211" s="20" t="s">
        <v>239</v>
      </c>
      <c r="BE211" s="187">
        <f>IF(N211="základní",J211,0)</f>
        <v>0</v>
      </c>
      <c r="BF211" s="187">
        <f>IF(N211="snížená",J211,0)</f>
        <v>0</v>
      </c>
      <c r="BG211" s="187">
        <f>IF(N211="zákl. přenesená",J211,0)</f>
        <v>0</v>
      </c>
      <c r="BH211" s="187">
        <f>IF(N211="sníž. přenesená",J211,0)</f>
        <v>0</v>
      </c>
      <c r="BI211" s="187">
        <f>IF(N211="nulová",J211,0)</f>
        <v>0</v>
      </c>
      <c r="BJ211" s="20" t="s">
        <v>86</v>
      </c>
      <c r="BK211" s="187">
        <f>ROUND(I211*H211,2)</f>
        <v>0</v>
      </c>
      <c r="BL211" s="20" t="s">
        <v>246</v>
      </c>
      <c r="BM211" s="186" t="s">
        <v>2525</v>
      </c>
    </row>
    <row r="212" s="13" customFormat="1">
      <c r="A212" s="13"/>
      <c r="B212" s="188"/>
      <c r="C212" s="13"/>
      <c r="D212" s="189" t="s">
        <v>248</v>
      </c>
      <c r="E212" s="190" t="s">
        <v>3</v>
      </c>
      <c r="F212" s="191" t="s">
        <v>2501</v>
      </c>
      <c r="G212" s="13"/>
      <c r="H212" s="190" t="s">
        <v>3</v>
      </c>
      <c r="I212" s="192"/>
      <c r="J212" s="13"/>
      <c r="K212" s="13"/>
      <c r="L212" s="188"/>
      <c r="M212" s="193"/>
      <c r="N212" s="194"/>
      <c r="O212" s="194"/>
      <c r="P212" s="194"/>
      <c r="Q212" s="194"/>
      <c r="R212" s="194"/>
      <c r="S212" s="194"/>
      <c r="T212" s="195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190" t="s">
        <v>248</v>
      </c>
      <c r="AU212" s="190" t="s">
        <v>86</v>
      </c>
      <c r="AV212" s="13" t="s">
        <v>80</v>
      </c>
      <c r="AW212" s="13" t="s">
        <v>33</v>
      </c>
      <c r="AX212" s="13" t="s">
        <v>73</v>
      </c>
      <c r="AY212" s="190" t="s">
        <v>239</v>
      </c>
    </row>
    <row r="213" s="14" customFormat="1">
      <c r="A213" s="14"/>
      <c r="B213" s="196"/>
      <c r="C213" s="14"/>
      <c r="D213" s="189" t="s">
        <v>248</v>
      </c>
      <c r="E213" s="197" t="s">
        <v>3</v>
      </c>
      <c r="F213" s="198" t="s">
        <v>2526</v>
      </c>
      <c r="G213" s="14"/>
      <c r="H213" s="199">
        <v>1.109</v>
      </c>
      <c r="I213" s="200"/>
      <c r="J213" s="14"/>
      <c r="K213" s="14"/>
      <c r="L213" s="196"/>
      <c r="M213" s="201"/>
      <c r="N213" s="202"/>
      <c r="O213" s="202"/>
      <c r="P213" s="202"/>
      <c r="Q213" s="202"/>
      <c r="R213" s="202"/>
      <c r="S213" s="202"/>
      <c r="T213" s="20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197" t="s">
        <v>248</v>
      </c>
      <c r="AU213" s="197" t="s">
        <v>86</v>
      </c>
      <c r="AV213" s="14" t="s">
        <v>86</v>
      </c>
      <c r="AW213" s="14" t="s">
        <v>33</v>
      </c>
      <c r="AX213" s="14" t="s">
        <v>73</v>
      </c>
      <c r="AY213" s="197" t="s">
        <v>239</v>
      </c>
    </row>
    <row r="214" s="13" customFormat="1">
      <c r="A214" s="13"/>
      <c r="B214" s="188"/>
      <c r="C214" s="13"/>
      <c r="D214" s="189" t="s">
        <v>248</v>
      </c>
      <c r="E214" s="190" t="s">
        <v>3</v>
      </c>
      <c r="F214" s="191" t="s">
        <v>2503</v>
      </c>
      <c r="G214" s="13"/>
      <c r="H214" s="190" t="s">
        <v>3</v>
      </c>
      <c r="I214" s="192"/>
      <c r="J214" s="13"/>
      <c r="K214" s="13"/>
      <c r="L214" s="188"/>
      <c r="M214" s="193"/>
      <c r="N214" s="194"/>
      <c r="O214" s="194"/>
      <c r="P214" s="194"/>
      <c r="Q214" s="194"/>
      <c r="R214" s="194"/>
      <c r="S214" s="194"/>
      <c r="T214" s="195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190" t="s">
        <v>248</v>
      </c>
      <c r="AU214" s="190" t="s">
        <v>86</v>
      </c>
      <c r="AV214" s="13" t="s">
        <v>80</v>
      </c>
      <c r="AW214" s="13" t="s">
        <v>33</v>
      </c>
      <c r="AX214" s="13" t="s">
        <v>73</v>
      </c>
      <c r="AY214" s="190" t="s">
        <v>239</v>
      </c>
    </row>
    <row r="215" s="14" customFormat="1">
      <c r="A215" s="14"/>
      <c r="B215" s="196"/>
      <c r="C215" s="14"/>
      <c r="D215" s="189" t="s">
        <v>248</v>
      </c>
      <c r="E215" s="197" t="s">
        <v>3</v>
      </c>
      <c r="F215" s="198" t="s">
        <v>2527</v>
      </c>
      <c r="G215" s="14"/>
      <c r="H215" s="199">
        <v>62.475000000000001</v>
      </c>
      <c r="I215" s="200"/>
      <c r="J215" s="14"/>
      <c r="K215" s="14"/>
      <c r="L215" s="196"/>
      <c r="M215" s="201"/>
      <c r="N215" s="202"/>
      <c r="O215" s="202"/>
      <c r="P215" s="202"/>
      <c r="Q215" s="202"/>
      <c r="R215" s="202"/>
      <c r="S215" s="202"/>
      <c r="T215" s="20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197" t="s">
        <v>248</v>
      </c>
      <c r="AU215" s="197" t="s">
        <v>86</v>
      </c>
      <c r="AV215" s="14" t="s">
        <v>86</v>
      </c>
      <c r="AW215" s="14" t="s">
        <v>33</v>
      </c>
      <c r="AX215" s="14" t="s">
        <v>73</v>
      </c>
      <c r="AY215" s="197" t="s">
        <v>239</v>
      </c>
    </row>
    <row r="216" s="13" customFormat="1">
      <c r="A216" s="13"/>
      <c r="B216" s="188"/>
      <c r="C216" s="13"/>
      <c r="D216" s="189" t="s">
        <v>248</v>
      </c>
      <c r="E216" s="190" t="s">
        <v>3</v>
      </c>
      <c r="F216" s="191" t="s">
        <v>2505</v>
      </c>
      <c r="G216" s="13"/>
      <c r="H216" s="190" t="s">
        <v>3</v>
      </c>
      <c r="I216" s="192"/>
      <c r="J216" s="13"/>
      <c r="K216" s="13"/>
      <c r="L216" s="188"/>
      <c r="M216" s="193"/>
      <c r="N216" s="194"/>
      <c r="O216" s="194"/>
      <c r="P216" s="194"/>
      <c r="Q216" s="194"/>
      <c r="R216" s="194"/>
      <c r="S216" s="194"/>
      <c r="T216" s="195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90" t="s">
        <v>248</v>
      </c>
      <c r="AU216" s="190" t="s">
        <v>86</v>
      </c>
      <c r="AV216" s="13" t="s">
        <v>80</v>
      </c>
      <c r="AW216" s="13" t="s">
        <v>33</v>
      </c>
      <c r="AX216" s="13" t="s">
        <v>73</v>
      </c>
      <c r="AY216" s="190" t="s">
        <v>239</v>
      </c>
    </row>
    <row r="217" s="14" customFormat="1">
      <c r="A217" s="14"/>
      <c r="B217" s="196"/>
      <c r="C217" s="14"/>
      <c r="D217" s="189" t="s">
        <v>248</v>
      </c>
      <c r="E217" s="197" t="s">
        <v>3</v>
      </c>
      <c r="F217" s="198" t="s">
        <v>2528</v>
      </c>
      <c r="G217" s="14"/>
      <c r="H217" s="199">
        <v>38.390999999999998</v>
      </c>
      <c r="I217" s="200"/>
      <c r="J217" s="14"/>
      <c r="K217" s="14"/>
      <c r="L217" s="196"/>
      <c r="M217" s="201"/>
      <c r="N217" s="202"/>
      <c r="O217" s="202"/>
      <c r="P217" s="202"/>
      <c r="Q217" s="202"/>
      <c r="R217" s="202"/>
      <c r="S217" s="202"/>
      <c r="T217" s="20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197" t="s">
        <v>248</v>
      </c>
      <c r="AU217" s="197" t="s">
        <v>86</v>
      </c>
      <c r="AV217" s="14" t="s">
        <v>86</v>
      </c>
      <c r="AW217" s="14" t="s">
        <v>33</v>
      </c>
      <c r="AX217" s="14" t="s">
        <v>73</v>
      </c>
      <c r="AY217" s="197" t="s">
        <v>239</v>
      </c>
    </row>
    <row r="218" s="13" customFormat="1">
      <c r="A218" s="13"/>
      <c r="B218" s="188"/>
      <c r="C218" s="13"/>
      <c r="D218" s="189" t="s">
        <v>248</v>
      </c>
      <c r="E218" s="190" t="s">
        <v>3</v>
      </c>
      <c r="F218" s="191" t="s">
        <v>2507</v>
      </c>
      <c r="G218" s="13"/>
      <c r="H218" s="190" t="s">
        <v>3</v>
      </c>
      <c r="I218" s="192"/>
      <c r="J218" s="13"/>
      <c r="K218" s="13"/>
      <c r="L218" s="188"/>
      <c r="M218" s="193"/>
      <c r="N218" s="194"/>
      <c r="O218" s="194"/>
      <c r="P218" s="194"/>
      <c r="Q218" s="194"/>
      <c r="R218" s="194"/>
      <c r="S218" s="194"/>
      <c r="T218" s="195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190" t="s">
        <v>248</v>
      </c>
      <c r="AU218" s="190" t="s">
        <v>86</v>
      </c>
      <c r="AV218" s="13" t="s">
        <v>80</v>
      </c>
      <c r="AW218" s="13" t="s">
        <v>33</v>
      </c>
      <c r="AX218" s="13" t="s">
        <v>73</v>
      </c>
      <c r="AY218" s="190" t="s">
        <v>239</v>
      </c>
    </row>
    <row r="219" s="14" customFormat="1">
      <c r="A219" s="14"/>
      <c r="B219" s="196"/>
      <c r="C219" s="14"/>
      <c r="D219" s="189" t="s">
        <v>248</v>
      </c>
      <c r="E219" s="197" t="s">
        <v>3</v>
      </c>
      <c r="F219" s="198" t="s">
        <v>2529</v>
      </c>
      <c r="G219" s="14"/>
      <c r="H219" s="199">
        <v>38.680999999999997</v>
      </c>
      <c r="I219" s="200"/>
      <c r="J219" s="14"/>
      <c r="K219" s="14"/>
      <c r="L219" s="196"/>
      <c r="M219" s="201"/>
      <c r="N219" s="202"/>
      <c r="O219" s="202"/>
      <c r="P219" s="202"/>
      <c r="Q219" s="202"/>
      <c r="R219" s="202"/>
      <c r="S219" s="202"/>
      <c r="T219" s="20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197" t="s">
        <v>248</v>
      </c>
      <c r="AU219" s="197" t="s">
        <v>86</v>
      </c>
      <c r="AV219" s="14" t="s">
        <v>86</v>
      </c>
      <c r="AW219" s="14" t="s">
        <v>33</v>
      </c>
      <c r="AX219" s="14" t="s">
        <v>73</v>
      </c>
      <c r="AY219" s="197" t="s">
        <v>239</v>
      </c>
    </row>
    <row r="220" s="13" customFormat="1">
      <c r="A220" s="13"/>
      <c r="B220" s="188"/>
      <c r="C220" s="13"/>
      <c r="D220" s="189" t="s">
        <v>248</v>
      </c>
      <c r="E220" s="190" t="s">
        <v>3</v>
      </c>
      <c r="F220" s="191" t="s">
        <v>2509</v>
      </c>
      <c r="G220" s="13"/>
      <c r="H220" s="190" t="s">
        <v>3</v>
      </c>
      <c r="I220" s="192"/>
      <c r="J220" s="13"/>
      <c r="K220" s="13"/>
      <c r="L220" s="188"/>
      <c r="M220" s="193"/>
      <c r="N220" s="194"/>
      <c r="O220" s="194"/>
      <c r="P220" s="194"/>
      <c r="Q220" s="194"/>
      <c r="R220" s="194"/>
      <c r="S220" s="194"/>
      <c r="T220" s="195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0" t="s">
        <v>248</v>
      </c>
      <c r="AU220" s="190" t="s">
        <v>86</v>
      </c>
      <c r="AV220" s="13" t="s">
        <v>80</v>
      </c>
      <c r="AW220" s="13" t="s">
        <v>33</v>
      </c>
      <c r="AX220" s="13" t="s">
        <v>73</v>
      </c>
      <c r="AY220" s="190" t="s">
        <v>239</v>
      </c>
    </row>
    <row r="221" s="14" customFormat="1">
      <c r="A221" s="14"/>
      <c r="B221" s="196"/>
      <c r="C221" s="14"/>
      <c r="D221" s="189" t="s">
        <v>248</v>
      </c>
      <c r="E221" s="197" t="s">
        <v>3</v>
      </c>
      <c r="F221" s="198" t="s">
        <v>2530</v>
      </c>
      <c r="G221" s="14"/>
      <c r="H221" s="199">
        <v>32.112000000000002</v>
      </c>
      <c r="I221" s="200"/>
      <c r="J221" s="14"/>
      <c r="K221" s="14"/>
      <c r="L221" s="196"/>
      <c r="M221" s="201"/>
      <c r="N221" s="202"/>
      <c r="O221" s="202"/>
      <c r="P221" s="202"/>
      <c r="Q221" s="202"/>
      <c r="R221" s="202"/>
      <c r="S221" s="202"/>
      <c r="T221" s="20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197" t="s">
        <v>248</v>
      </c>
      <c r="AU221" s="197" t="s">
        <v>86</v>
      </c>
      <c r="AV221" s="14" t="s">
        <v>86</v>
      </c>
      <c r="AW221" s="14" t="s">
        <v>33</v>
      </c>
      <c r="AX221" s="14" t="s">
        <v>73</v>
      </c>
      <c r="AY221" s="197" t="s">
        <v>239</v>
      </c>
    </row>
    <row r="222" s="15" customFormat="1">
      <c r="A222" s="15"/>
      <c r="B222" s="204"/>
      <c r="C222" s="15"/>
      <c r="D222" s="189" t="s">
        <v>248</v>
      </c>
      <c r="E222" s="205" t="s">
        <v>3</v>
      </c>
      <c r="F222" s="206" t="s">
        <v>251</v>
      </c>
      <c r="G222" s="15"/>
      <c r="H222" s="207">
        <v>172.768</v>
      </c>
      <c r="I222" s="208"/>
      <c r="J222" s="15"/>
      <c r="K222" s="15"/>
      <c r="L222" s="204"/>
      <c r="M222" s="209"/>
      <c r="N222" s="210"/>
      <c r="O222" s="210"/>
      <c r="P222" s="210"/>
      <c r="Q222" s="210"/>
      <c r="R222" s="210"/>
      <c r="S222" s="210"/>
      <c r="T222" s="211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05" t="s">
        <v>248</v>
      </c>
      <c r="AU222" s="205" t="s">
        <v>86</v>
      </c>
      <c r="AV222" s="15" t="s">
        <v>246</v>
      </c>
      <c r="AW222" s="15" t="s">
        <v>33</v>
      </c>
      <c r="AX222" s="15" t="s">
        <v>80</v>
      </c>
      <c r="AY222" s="205" t="s">
        <v>239</v>
      </c>
    </row>
    <row r="223" s="2" customFormat="1" ht="55.5" customHeight="1">
      <c r="A223" s="39"/>
      <c r="B223" s="174"/>
      <c r="C223" s="175" t="s">
        <v>412</v>
      </c>
      <c r="D223" s="175" t="s">
        <v>241</v>
      </c>
      <c r="E223" s="176" t="s">
        <v>2531</v>
      </c>
      <c r="F223" s="177" t="s">
        <v>2532</v>
      </c>
      <c r="G223" s="178" t="s">
        <v>254</v>
      </c>
      <c r="H223" s="179">
        <v>136.00200000000001</v>
      </c>
      <c r="I223" s="180"/>
      <c r="J223" s="181">
        <f>ROUND(I223*H223,2)</f>
        <v>0</v>
      </c>
      <c r="K223" s="177" t="s">
        <v>245</v>
      </c>
      <c r="L223" s="40"/>
      <c r="M223" s="182" t="s">
        <v>3</v>
      </c>
      <c r="N223" s="183" t="s">
        <v>45</v>
      </c>
      <c r="O223" s="73"/>
      <c r="P223" s="184">
        <f>O223*H223</f>
        <v>0</v>
      </c>
      <c r="Q223" s="184">
        <v>2.45336</v>
      </c>
      <c r="R223" s="184">
        <f>Q223*H223</f>
        <v>333.66186672000003</v>
      </c>
      <c r="S223" s="184">
        <v>0</v>
      </c>
      <c r="T223" s="185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186" t="s">
        <v>246</v>
      </c>
      <c r="AT223" s="186" t="s">
        <v>241</v>
      </c>
      <c r="AU223" s="186" t="s">
        <v>86</v>
      </c>
      <c r="AY223" s="20" t="s">
        <v>239</v>
      </c>
      <c r="BE223" s="187">
        <f>IF(N223="základní",J223,0)</f>
        <v>0</v>
      </c>
      <c r="BF223" s="187">
        <f>IF(N223="snížená",J223,0)</f>
        <v>0</v>
      </c>
      <c r="BG223" s="187">
        <f>IF(N223="zákl. přenesená",J223,0)</f>
        <v>0</v>
      </c>
      <c r="BH223" s="187">
        <f>IF(N223="sníž. přenesená",J223,0)</f>
        <v>0</v>
      </c>
      <c r="BI223" s="187">
        <f>IF(N223="nulová",J223,0)</f>
        <v>0</v>
      </c>
      <c r="BJ223" s="20" t="s">
        <v>86</v>
      </c>
      <c r="BK223" s="187">
        <f>ROUND(I223*H223,2)</f>
        <v>0</v>
      </c>
      <c r="BL223" s="20" t="s">
        <v>246</v>
      </c>
      <c r="BM223" s="186" t="s">
        <v>2533</v>
      </c>
    </row>
    <row r="224" s="13" customFormat="1">
      <c r="A224" s="13"/>
      <c r="B224" s="188"/>
      <c r="C224" s="13"/>
      <c r="D224" s="189" t="s">
        <v>248</v>
      </c>
      <c r="E224" s="190" t="s">
        <v>3</v>
      </c>
      <c r="F224" s="191" t="s">
        <v>2534</v>
      </c>
      <c r="G224" s="13"/>
      <c r="H224" s="190" t="s">
        <v>3</v>
      </c>
      <c r="I224" s="192"/>
      <c r="J224" s="13"/>
      <c r="K224" s="13"/>
      <c r="L224" s="188"/>
      <c r="M224" s="193"/>
      <c r="N224" s="194"/>
      <c r="O224" s="194"/>
      <c r="P224" s="194"/>
      <c r="Q224" s="194"/>
      <c r="R224" s="194"/>
      <c r="S224" s="194"/>
      <c r="T224" s="195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190" t="s">
        <v>248</v>
      </c>
      <c r="AU224" s="190" t="s">
        <v>86</v>
      </c>
      <c r="AV224" s="13" t="s">
        <v>80</v>
      </c>
      <c r="AW224" s="13" t="s">
        <v>33</v>
      </c>
      <c r="AX224" s="13" t="s">
        <v>73</v>
      </c>
      <c r="AY224" s="190" t="s">
        <v>239</v>
      </c>
    </row>
    <row r="225" s="14" customFormat="1">
      <c r="A225" s="14"/>
      <c r="B225" s="196"/>
      <c r="C225" s="14"/>
      <c r="D225" s="189" t="s">
        <v>248</v>
      </c>
      <c r="E225" s="197" t="s">
        <v>3</v>
      </c>
      <c r="F225" s="198" t="s">
        <v>2535</v>
      </c>
      <c r="G225" s="14"/>
      <c r="H225" s="199">
        <v>31.248000000000001</v>
      </c>
      <c r="I225" s="200"/>
      <c r="J225" s="14"/>
      <c r="K225" s="14"/>
      <c r="L225" s="196"/>
      <c r="M225" s="201"/>
      <c r="N225" s="202"/>
      <c r="O225" s="202"/>
      <c r="P225" s="202"/>
      <c r="Q225" s="202"/>
      <c r="R225" s="202"/>
      <c r="S225" s="202"/>
      <c r="T225" s="20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197" t="s">
        <v>248</v>
      </c>
      <c r="AU225" s="197" t="s">
        <v>86</v>
      </c>
      <c r="AV225" s="14" t="s">
        <v>86</v>
      </c>
      <c r="AW225" s="14" t="s">
        <v>33</v>
      </c>
      <c r="AX225" s="14" t="s">
        <v>73</v>
      </c>
      <c r="AY225" s="197" t="s">
        <v>239</v>
      </c>
    </row>
    <row r="226" s="13" customFormat="1">
      <c r="A226" s="13"/>
      <c r="B226" s="188"/>
      <c r="C226" s="13"/>
      <c r="D226" s="189" t="s">
        <v>248</v>
      </c>
      <c r="E226" s="190" t="s">
        <v>3</v>
      </c>
      <c r="F226" s="191" t="s">
        <v>2536</v>
      </c>
      <c r="G226" s="13"/>
      <c r="H226" s="190" t="s">
        <v>3</v>
      </c>
      <c r="I226" s="192"/>
      <c r="J226" s="13"/>
      <c r="K226" s="13"/>
      <c r="L226" s="188"/>
      <c r="M226" s="193"/>
      <c r="N226" s="194"/>
      <c r="O226" s="194"/>
      <c r="P226" s="194"/>
      <c r="Q226" s="194"/>
      <c r="R226" s="194"/>
      <c r="S226" s="194"/>
      <c r="T226" s="195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0" t="s">
        <v>248</v>
      </c>
      <c r="AU226" s="190" t="s">
        <v>86</v>
      </c>
      <c r="AV226" s="13" t="s">
        <v>80</v>
      </c>
      <c r="AW226" s="13" t="s">
        <v>33</v>
      </c>
      <c r="AX226" s="13" t="s">
        <v>73</v>
      </c>
      <c r="AY226" s="190" t="s">
        <v>239</v>
      </c>
    </row>
    <row r="227" s="14" customFormat="1">
      <c r="A227" s="14"/>
      <c r="B227" s="196"/>
      <c r="C227" s="14"/>
      <c r="D227" s="189" t="s">
        <v>248</v>
      </c>
      <c r="E227" s="197" t="s">
        <v>3</v>
      </c>
      <c r="F227" s="198" t="s">
        <v>2537</v>
      </c>
      <c r="G227" s="14"/>
      <c r="H227" s="199">
        <v>19.305</v>
      </c>
      <c r="I227" s="200"/>
      <c r="J227" s="14"/>
      <c r="K227" s="14"/>
      <c r="L227" s="196"/>
      <c r="M227" s="201"/>
      <c r="N227" s="202"/>
      <c r="O227" s="202"/>
      <c r="P227" s="202"/>
      <c r="Q227" s="202"/>
      <c r="R227" s="202"/>
      <c r="S227" s="202"/>
      <c r="T227" s="20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197" t="s">
        <v>248</v>
      </c>
      <c r="AU227" s="197" t="s">
        <v>86</v>
      </c>
      <c r="AV227" s="14" t="s">
        <v>86</v>
      </c>
      <c r="AW227" s="14" t="s">
        <v>33</v>
      </c>
      <c r="AX227" s="14" t="s">
        <v>73</v>
      </c>
      <c r="AY227" s="197" t="s">
        <v>239</v>
      </c>
    </row>
    <row r="228" s="13" customFormat="1">
      <c r="A228" s="13"/>
      <c r="B228" s="188"/>
      <c r="C228" s="13"/>
      <c r="D228" s="189" t="s">
        <v>248</v>
      </c>
      <c r="E228" s="190" t="s">
        <v>3</v>
      </c>
      <c r="F228" s="191" t="s">
        <v>2538</v>
      </c>
      <c r="G228" s="13"/>
      <c r="H228" s="190" t="s">
        <v>3</v>
      </c>
      <c r="I228" s="192"/>
      <c r="J228" s="13"/>
      <c r="K228" s="13"/>
      <c r="L228" s="188"/>
      <c r="M228" s="193"/>
      <c r="N228" s="194"/>
      <c r="O228" s="194"/>
      <c r="P228" s="194"/>
      <c r="Q228" s="194"/>
      <c r="R228" s="194"/>
      <c r="S228" s="194"/>
      <c r="T228" s="195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190" t="s">
        <v>248</v>
      </c>
      <c r="AU228" s="190" t="s">
        <v>86</v>
      </c>
      <c r="AV228" s="13" t="s">
        <v>80</v>
      </c>
      <c r="AW228" s="13" t="s">
        <v>33</v>
      </c>
      <c r="AX228" s="13" t="s">
        <v>73</v>
      </c>
      <c r="AY228" s="190" t="s">
        <v>239</v>
      </c>
    </row>
    <row r="229" s="14" customFormat="1">
      <c r="A229" s="14"/>
      <c r="B229" s="196"/>
      <c r="C229" s="14"/>
      <c r="D229" s="189" t="s">
        <v>248</v>
      </c>
      <c r="E229" s="197" t="s">
        <v>3</v>
      </c>
      <c r="F229" s="198" t="s">
        <v>2539</v>
      </c>
      <c r="G229" s="14"/>
      <c r="H229" s="199">
        <v>21.062999999999999</v>
      </c>
      <c r="I229" s="200"/>
      <c r="J229" s="14"/>
      <c r="K229" s="14"/>
      <c r="L229" s="196"/>
      <c r="M229" s="201"/>
      <c r="N229" s="202"/>
      <c r="O229" s="202"/>
      <c r="P229" s="202"/>
      <c r="Q229" s="202"/>
      <c r="R229" s="202"/>
      <c r="S229" s="202"/>
      <c r="T229" s="20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197" t="s">
        <v>248</v>
      </c>
      <c r="AU229" s="197" t="s">
        <v>86</v>
      </c>
      <c r="AV229" s="14" t="s">
        <v>86</v>
      </c>
      <c r="AW229" s="14" t="s">
        <v>33</v>
      </c>
      <c r="AX229" s="14" t="s">
        <v>73</v>
      </c>
      <c r="AY229" s="197" t="s">
        <v>239</v>
      </c>
    </row>
    <row r="230" s="13" customFormat="1">
      <c r="A230" s="13"/>
      <c r="B230" s="188"/>
      <c r="C230" s="13"/>
      <c r="D230" s="189" t="s">
        <v>248</v>
      </c>
      <c r="E230" s="190" t="s">
        <v>3</v>
      </c>
      <c r="F230" s="191" t="s">
        <v>2540</v>
      </c>
      <c r="G230" s="13"/>
      <c r="H230" s="190" t="s">
        <v>3</v>
      </c>
      <c r="I230" s="192"/>
      <c r="J230" s="13"/>
      <c r="K230" s="13"/>
      <c r="L230" s="188"/>
      <c r="M230" s="193"/>
      <c r="N230" s="194"/>
      <c r="O230" s="194"/>
      <c r="P230" s="194"/>
      <c r="Q230" s="194"/>
      <c r="R230" s="194"/>
      <c r="S230" s="194"/>
      <c r="T230" s="195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190" t="s">
        <v>248</v>
      </c>
      <c r="AU230" s="190" t="s">
        <v>86</v>
      </c>
      <c r="AV230" s="13" t="s">
        <v>80</v>
      </c>
      <c r="AW230" s="13" t="s">
        <v>33</v>
      </c>
      <c r="AX230" s="13" t="s">
        <v>73</v>
      </c>
      <c r="AY230" s="190" t="s">
        <v>239</v>
      </c>
    </row>
    <row r="231" s="14" customFormat="1">
      <c r="A231" s="14"/>
      <c r="B231" s="196"/>
      <c r="C231" s="14"/>
      <c r="D231" s="189" t="s">
        <v>248</v>
      </c>
      <c r="E231" s="197" t="s">
        <v>3</v>
      </c>
      <c r="F231" s="198" t="s">
        <v>2541</v>
      </c>
      <c r="G231" s="14"/>
      <c r="H231" s="199">
        <v>64.385999999999996</v>
      </c>
      <c r="I231" s="200"/>
      <c r="J231" s="14"/>
      <c r="K231" s="14"/>
      <c r="L231" s="196"/>
      <c r="M231" s="201"/>
      <c r="N231" s="202"/>
      <c r="O231" s="202"/>
      <c r="P231" s="202"/>
      <c r="Q231" s="202"/>
      <c r="R231" s="202"/>
      <c r="S231" s="202"/>
      <c r="T231" s="20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197" t="s">
        <v>248</v>
      </c>
      <c r="AU231" s="197" t="s">
        <v>86</v>
      </c>
      <c r="AV231" s="14" t="s">
        <v>86</v>
      </c>
      <c r="AW231" s="14" t="s">
        <v>33</v>
      </c>
      <c r="AX231" s="14" t="s">
        <v>73</v>
      </c>
      <c r="AY231" s="197" t="s">
        <v>239</v>
      </c>
    </row>
    <row r="232" s="15" customFormat="1">
      <c r="A232" s="15"/>
      <c r="B232" s="204"/>
      <c r="C232" s="15"/>
      <c r="D232" s="189" t="s">
        <v>248</v>
      </c>
      <c r="E232" s="205" t="s">
        <v>3</v>
      </c>
      <c r="F232" s="206" t="s">
        <v>251</v>
      </c>
      <c r="G232" s="15"/>
      <c r="H232" s="207">
        <v>136.00200000000001</v>
      </c>
      <c r="I232" s="208"/>
      <c r="J232" s="15"/>
      <c r="K232" s="15"/>
      <c r="L232" s="204"/>
      <c r="M232" s="209"/>
      <c r="N232" s="210"/>
      <c r="O232" s="210"/>
      <c r="P232" s="210"/>
      <c r="Q232" s="210"/>
      <c r="R232" s="210"/>
      <c r="S232" s="210"/>
      <c r="T232" s="211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05" t="s">
        <v>248</v>
      </c>
      <c r="AU232" s="205" t="s">
        <v>86</v>
      </c>
      <c r="AV232" s="15" t="s">
        <v>246</v>
      </c>
      <c r="AW232" s="15" t="s">
        <v>33</v>
      </c>
      <c r="AX232" s="15" t="s">
        <v>80</v>
      </c>
      <c r="AY232" s="205" t="s">
        <v>239</v>
      </c>
    </row>
    <row r="233" s="2" customFormat="1">
      <c r="A233" s="39"/>
      <c r="B233" s="174"/>
      <c r="C233" s="175" t="s">
        <v>416</v>
      </c>
      <c r="D233" s="175" t="s">
        <v>241</v>
      </c>
      <c r="E233" s="176" t="s">
        <v>2542</v>
      </c>
      <c r="F233" s="177" t="s">
        <v>2543</v>
      </c>
      <c r="G233" s="178" t="s">
        <v>244</v>
      </c>
      <c r="H233" s="179">
        <v>1000</v>
      </c>
      <c r="I233" s="180"/>
      <c r="J233" s="181">
        <f>ROUND(I233*H233,2)</f>
        <v>0</v>
      </c>
      <c r="K233" s="177" t="s">
        <v>245</v>
      </c>
      <c r="L233" s="40"/>
      <c r="M233" s="182" t="s">
        <v>3</v>
      </c>
      <c r="N233" s="183" t="s">
        <v>45</v>
      </c>
      <c r="O233" s="73"/>
      <c r="P233" s="184">
        <f>O233*H233</f>
        <v>0</v>
      </c>
      <c r="Q233" s="184">
        <v>0.0046499999999999996</v>
      </c>
      <c r="R233" s="184">
        <f>Q233*H233</f>
        <v>4.6499999999999995</v>
      </c>
      <c r="S233" s="184">
        <v>0</v>
      </c>
      <c r="T233" s="185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186" t="s">
        <v>246</v>
      </c>
      <c r="AT233" s="186" t="s">
        <v>241</v>
      </c>
      <c r="AU233" s="186" t="s">
        <v>86</v>
      </c>
      <c r="AY233" s="20" t="s">
        <v>239</v>
      </c>
      <c r="BE233" s="187">
        <f>IF(N233="základní",J233,0)</f>
        <v>0</v>
      </c>
      <c r="BF233" s="187">
        <f>IF(N233="snížená",J233,0)</f>
        <v>0</v>
      </c>
      <c r="BG233" s="187">
        <f>IF(N233="zákl. přenesená",J233,0)</f>
        <v>0</v>
      </c>
      <c r="BH233" s="187">
        <f>IF(N233="sníž. přenesená",J233,0)</f>
        <v>0</v>
      </c>
      <c r="BI233" s="187">
        <f>IF(N233="nulová",J233,0)</f>
        <v>0</v>
      </c>
      <c r="BJ233" s="20" t="s">
        <v>86</v>
      </c>
      <c r="BK233" s="187">
        <f>ROUND(I233*H233,2)</f>
        <v>0</v>
      </c>
      <c r="BL233" s="20" t="s">
        <v>246</v>
      </c>
      <c r="BM233" s="186" t="s">
        <v>2544</v>
      </c>
    </row>
    <row r="234" s="13" customFormat="1">
      <c r="A234" s="13"/>
      <c r="B234" s="188"/>
      <c r="C234" s="13"/>
      <c r="D234" s="189" t="s">
        <v>248</v>
      </c>
      <c r="E234" s="190" t="s">
        <v>3</v>
      </c>
      <c r="F234" s="191" t="s">
        <v>2534</v>
      </c>
      <c r="G234" s="13"/>
      <c r="H234" s="190" t="s">
        <v>3</v>
      </c>
      <c r="I234" s="192"/>
      <c r="J234" s="13"/>
      <c r="K234" s="13"/>
      <c r="L234" s="188"/>
      <c r="M234" s="193"/>
      <c r="N234" s="194"/>
      <c r="O234" s="194"/>
      <c r="P234" s="194"/>
      <c r="Q234" s="194"/>
      <c r="R234" s="194"/>
      <c r="S234" s="194"/>
      <c r="T234" s="195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190" t="s">
        <v>248</v>
      </c>
      <c r="AU234" s="190" t="s">
        <v>86</v>
      </c>
      <c r="AV234" s="13" t="s">
        <v>80</v>
      </c>
      <c r="AW234" s="13" t="s">
        <v>33</v>
      </c>
      <c r="AX234" s="13" t="s">
        <v>73</v>
      </c>
      <c r="AY234" s="190" t="s">
        <v>239</v>
      </c>
    </row>
    <row r="235" s="14" customFormat="1">
      <c r="A235" s="14"/>
      <c r="B235" s="196"/>
      <c r="C235" s="14"/>
      <c r="D235" s="189" t="s">
        <v>248</v>
      </c>
      <c r="E235" s="197" t="s">
        <v>3</v>
      </c>
      <c r="F235" s="198" t="s">
        <v>1980</v>
      </c>
      <c r="G235" s="14"/>
      <c r="H235" s="199">
        <v>200</v>
      </c>
      <c r="I235" s="200"/>
      <c r="J235" s="14"/>
      <c r="K235" s="14"/>
      <c r="L235" s="196"/>
      <c r="M235" s="201"/>
      <c r="N235" s="202"/>
      <c r="O235" s="202"/>
      <c r="P235" s="202"/>
      <c r="Q235" s="202"/>
      <c r="R235" s="202"/>
      <c r="S235" s="202"/>
      <c r="T235" s="20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197" t="s">
        <v>248</v>
      </c>
      <c r="AU235" s="197" t="s">
        <v>86</v>
      </c>
      <c r="AV235" s="14" t="s">
        <v>86</v>
      </c>
      <c r="AW235" s="14" t="s">
        <v>33</v>
      </c>
      <c r="AX235" s="14" t="s">
        <v>73</v>
      </c>
      <c r="AY235" s="197" t="s">
        <v>239</v>
      </c>
    </row>
    <row r="236" s="13" customFormat="1">
      <c r="A236" s="13"/>
      <c r="B236" s="188"/>
      <c r="C236" s="13"/>
      <c r="D236" s="189" t="s">
        <v>248</v>
      </c>
      <c r="E236" s="190" t="s">
        <v>3</v>
      </c>
      <c r="F236" s="191" t="s">
        <v>2536</v>
      </c>
      <c r="G236" s="13"/>
      <c r="H236" s="190" t="s">
        <v>3</v>
      </c>
      <c r="I236" s="192"/>
      <c r="J236" s="13"/>
      <c r="K236" s="13"/>
      <c r="L236" s="188"/>
      <c r="M236" s="193"/>
      <c r="N236" s="194"/>
      <c r="O236" s="194"/>
      <c r="P236" s="194"/>
      <c r="Q236" s="194"/>
      <c r="R236" s="194"/>
      <c r="S236" s="194"/>
      <c r="T236" s="195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190" t="s">
        <v>248</v>
      </c>
      <c r="AU236" s="190" t="s">
        <v>86</v>
      </c>
      <c r="AV236" s="13" t="s">
        <v>80</v>
      </c>
      <c r="AW236" s="13" t="s">
        <v>33</v>
      </c>
      <c r="AX236" s="13" t="s">
        <v>73</v>
      </c>
      <c r="AY236" s="190" t="s">
        <v>239</v>
      </c>
    </row>
    <row r="237" s="14" customFormat="1">
      <c r="A237" s="14"/>
      <c r="B237" s="196"/>
      <c r="C237" s="14"/>
      <c r="D237" s="189" t="s">
        <v>248</v>
      </c>
      <c r="E237" s="197" t="s">
        <v>3</v>
      </c>
      <c r="F237" s="198" t="s">
        <v>1711</v>
      </c>
      <c r="G237" s="14"/>
      <c r="H237" s="199">
        <v>150</v>
      </c>
      <c r="I237" s="200"/>
      <c r="J237" s="14"/>
      <c r="K237" s="14"/>
      <c r="L237" s="196"/>
      <c r="M237" s="201"/>
      <c r="N237" s="202"/>
      <c r="O237" s="202"/>
      <c r="P237" s="202"/>
      <c r="Q237" s="202"/>
      <c r="R237" s="202"/>
      <c r="S237" s="202"/>
      <c r="T237" s="20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197" t="s">
        <v>248</v>
      </c>
      <c r="AU237" s="197" t="s">
        <v>86</v>
      </c>
      <c r="AV237" s="14" t="s">
        <v>86</v>
      </c>
      <c r="AW237" s="14" t="s">
        <v>33</v>
      </c>
      <c r="AX237" s="14" t="s">
        <v>73</v>
      </c>
      <c r="AY237" s="197" t="s">
        <v>239</v>
      </c>
    </row>
    <row r="238" s="13" customFormat="1">
      <c r="A238" s="13"/>
      <c r="B238" s="188"/>
      <c r="C238" s="13"/>
      <c r="D238" s="189" t="s">
        <v>248</v>
      </c>
      <c r="E238" s="190" t="s">
        <v>3</v>
      </c>
      <c r="F238" s="191" t="s">
        <v>2538</v>
      </c>
      <c r="G238" s="13"/>
      <c r="H238" s="190" t="s">
        <v>3</v>
      </c>
      <c r="I238" s="192"/>
      <c r="J238" s="13"/>
      <c r="K238" s="13"/>
      <c r="L238" s="188"/>
      <c r="M238" s="193"/>
      <c r="N238" s="194"/>
      <c r="O238" s="194"/>
      <c r="P238" s="194"/>
      <c r="Q238" s="194"/>
      <c r="R238" s="194"/>
      <c r="S238" s="194"/>
      <c r="T238" s="195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190" t="s">
        <v>248</v>
      </c>
      <c r="AU238" s="190" t="s">
        <v>86</v>
      </c>
      <c r="AV238" s="13" t="s">
        <v>80</v>
      </c>
      <c r="AW238" s="13" t="s">
        <v>33</v>
      </c>
      <c r="AX238" s="13" t="s">
        <v>73</v>
      </c>
      <c r="AY238" s="190" t="s">
        <v>239</v>
      </c>
    </row>
    <row r="239" s="14" customFormat="1">
      <c r="A239" s="14"/>
      <c r="B239" s="196"/>
      <c r="C239" s="14"/>
      <c r="D239" s="189" t="s">
        <v>248</v>
      </c>
      <c r="E239" s="197" t="s">
        <v>3</v>
      </c>
      <c r="F239" s="198" t="s">
        <v>1711</v>
      </c>
      <c r="G239" s="14"/>
      <c r="H239" s="199">
        <v>150</v>
      </c>
      <c r="I239" s="200"/>
      <c r="J239" s="14"/>
      <c r="K239" s="14"/>
      <c r="L239" s="196"/>
      <c r="M239" s="201"/>
      <c r="N239" s="202"/>
      <c r="O239" s="202"/>
      <c r="P239" s="202"/>
      <c r="Q239" s="202"/>
      <c r="R239" s="202"/>
      <c r="S239" s="202"/>
      <c r="T239" s="20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197" t="s">
        <v>248</v>
      </c>
      <c r="AU239" s="197" t="s">
        <v>86</v>
      </c>
      <c r="AV239" s="14" t="s">
        <v>86</v>
      </c>
      <c r="AW239" s="14" t="s">
        <v>33</v>
      </c>
      <c r="AX239" s="14" t="s">
        <v>73</v>
      </c>
      <c r="AY239" s="197" t="s">
        <v>239</v>
      </c>
    </row>
    <row r="240" s="13" customFormat="1">
      <c r="A240" s="13"/>
      <c r="B240" s="188"/>
      <c r="C240" s="13"/>
      <c r="D240" s="189" t="s">
        <v>248</v>
      </c>
      <c r="E240" s="190" t="s">
        <v>3</v>
      </c>
      <c r="F240" s="191" t="s">
        <v>2540</v>
      </c>
      <c r="G240" s="13"/>
      <c r="H240" s="190" t="s">
        <v>3</v>
      </c>
      <c r="I240" s="192"/>
      <c r="J240" s="13"/>
      <c r="K240" s="13"/>
      <c r="L240" s="188"/>
      <c r="M240" s="193"/>
      <c r="N240" s="194"/>
      <c r="O240" s="194"/>
      <c r="P240" s="194"/>
      <c r="Q240" s="194"/>
      <c r="R240" s="194"/>
      <c r="S240" s="194"/>
      <c r="T240" s="195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0" t="s">
        <v>248</v>
      </c>
      <c r="AU240" s="190" t="s">
        <v>86</v>
      </c>
      <c r="AV240" s="13" t="s">
        <v>80</v>
      </c>
      <c r="AW240" s="13" t="s">
        <v>33</v>
      </c>
      <c r="AX240" s="13" t="s">
        <v>73</v>
      </c>
      <c r="AY240" s="190" t="s">
        <v>239</v>
      </c>
    </row>
    <row r="241" s="14" customFormat="1">
      <c r="A241" s="14"/>
      <c r="B241" s="196"/>
      <c r="C241" s="14"/>
      <c r="D241" s="189" t="s">
        <v>248</v>
      </c>
      <c r="E241" s="197" t="s">
        <v>3</v>
      </c>
      <c r="F241" s="198" t="s">
        <v>2545</v>
      </c>
      <c r="G241" s="14"/>
      <c r="H241" s="199">
        <v>500</v>
      </c>
      <c r="I241" s="200"/>
      <c r="J241" s="14"/>
      <c r="K241" s="14"/>
      <c r="L241" s="196"/>
      <c r="M241" s="201"/>
      <c r="N241" s="202"/>
      <c r="O241" s="202"/>
      <c r="P241" s="202"/>
      <c r="Q241" s="202"/>
      <c r="R241" s="202"/>
      <c r="S241" s="202"/>
      <c r="T241" s="20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197" t="s">
        <v>248</v>
      </c>
      <c r="AU241" s="197" t="s">
        <v>86</v>
      </c>
      <c r="AV241" s="14" t="s">
        <v>86</v>
      </c>
      <c r="AW241" s="14" t="s">
        <v>33</v>
      </c>
      <c r="AX241" s="14" t="s">
        <v>73</v>
      </c>
      <c r="AY241" s="197" t="s">
        <v>239</v>
      </c>
    </row>
    <row r="242" s="15" customFormat="1">
      <c r="A242" s="15"/>
      <c r="B242" s="204"/>
      <c r="C242" s="15"/>
      <c r="D242" s="189" t="s">
        <v>248</v>
      </c>
      <c r="E242" s="205" t="s">
        <v>3</v>
      </c>
      <c r="F242" s="206" t="s">
        <v>251</v>
      </c>
      <c r="G242" s="15"/>
      <c r="H242" s="207">
        <v>1000</v>
      </c>
      <c r="I242" s="208"/>
      <c r="J242" s="15"/>
      <c r="K242" s="15"/>
      <c r="L242" s="204"/>
      <c r="M242" s="209"/>
      <c r="N242" s="210"/>
      <c r="O242" s="210"/>
      <c r="P242" s="210"/>
      <c r="Q242" s="210"/>
      <c r="R242" s="210"/>
      <c r="S242" s="210"/>
      <c r="T242" s="211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05" t="s">
        <v>248</v>
      </c>
      <c r="AU242" s="205" t="s">
        <v>86</v>
      </c>
      <c r="AV242" s="15" t="s">
        <v>246</v>
      </c>
      <c r="AW242" s="15" t="s">
        <v>33</v>
      </c>
      <c r="AX242" s="15" t="s">
        <v>80</v>
      </c>
      <c r="AY242" s="205" t="s">
        <v>239</v>
      </c>
    </row>
    <row r="243" s="2" customFormat="1">
      <c r="A243" s="39"/>
      <c r="B243" s="174"/>
      <c r="C243" s="175" t="s">
        <v>420</v>
      </c>
      <c r="D243" s="175" t="s">
        <v>241</v>
      </c>
      <c r="E243" s="176" t="s">
        <v>2546</v>
      </c>
      <c r="F243" s="177" t="s">
        <v>2547</v>
      </c>
      <c r="G243" s="178" t="s">
        <v>244</v>
      </c>
      <c r="H243" s="179">
        <v>1000</v>
      </c>
      <c r="I243" s="180"/>
      <c r="J243" s="181">
        <f>ROUND(I243*H243,2)</f>
        <v>0</v>
      </c>
      <c r="K243" s="177" t="s">
        <v>245</v>
      </c>
      <c r="L243" s="40"/>
      <c r="M243" s="182" t="s">
        <v>3</v>
      </c>
      <c r="N243" s="183" t="s">
        <v>45</v>
      </c>
      <c r="O243" s="73"/>
      <c r="P243" s="184">
        <f>O243*H243</f>
        <v>0</v>
      </c>
      <c r="Q243" s="184">
        <v>0</v>
      </c>
      <c r="R243" s="184">
        <f>Q243*H243</f>
        <v>0</v>
      </c>
      <c r="S243" s="184">
        <v>0</v>
      </c>
      <c r="T243" s="185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186" t="s">
        <v>246</v>
      </c>
      <c r="AT243" s="186" t="s">
        <v>241</v>
      </c>
      <c r="AU243" s="186" t="s">
        <v>86</v>
      </c>
      <c r="AY243" s="20" t="s">
        <v>239</v>
      </c>
      <c r="BE243" s="187">
        <f>IF(N243="základní",J243,0)</f>
        <v>0</v>
      </c>
      <c r="BF243" s="187">
        <f>IF(N243="snížená",J243,0)</f>
        <v>0</v>
      </c>
      <c r="BG243" s="187">
        <f>IF(N243="zákl. přenesená",J243,0)</f>
        <v>0</v>
      </c>
      <c r="BH243" s="187">
        <f>IF(N243="sníž. přenesená",J243,0)</f>
        <v>0</v>
      </c>
      <c r="BI243" s="187">
        <f>IF(N243="nulová",J243,0)</f>
        <v>0</v>
      </c>
      <c r="BJ243" s="20" t="s">
        <v>86</v>
      </c>
      <c r="BK243" s="187">
        <f>ROUND(I243*H243,2)</f>
        <v>0</v>
      </c>
      <c r="BL243" s="20" t="s">
        <v>246</v>
      </c>
      <c r="BM243" s="186" t="s">
        <v>2548</v>
      </c>
    </row>
    <row r="244" s="2" customFormat="1">
      <c r="A244" s="39"/>
      <c r="B244" s="174"/>
      <c r="C244" s="175" t="s">
        <v>425</v>
      </c>
      <c r="D244" s="175" t="s">
        <v>241</v>
      </c>
      <c r="E244" s="176" t="s">
        <v>2549</v>
      </c>
      <c r="F244" s="177" t="s">
        <v>2550</v>
      </c>
      <c r="G244" s="178" t="s">
        <v>244</v>
      </c>
      <c r="H244" s="179">
        <v>1000</v>
      </c>
      <c r="I244" s="180"/>
      <c r="J244" s="181">
        <f>ROUND(I244*H244,2)</f>
        <v>0</v>
      </c>
      <c r="K244" s="177" t="s">
        <v>245</v>
      </c>
      <c r="L244" s="40"/>
      <c r="M244" s="182" t="s">
        <v>3</v>
      </c>
      <c r="N244" s="183" t="s">
        <v>45</v>
      </c>
      <c r="O244" s="73"/>
      <c r="P244" s="184">
        <f>O244*H244</f>
        <v>0</v>
      </c>
      <c r="Q244" s="184">
        <v>0.0016100000000000001</v>
      </c>
      <c r="R244" s="184">
        <f>Q244*H244</f>
        <v>1.6100000000000001</v>
      </c>
      <c r="S244" s="184">
        <v>0</v>
      </c>
      <c r="T244" s="185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186" t="s">
        <v>246</v>
      </c>
      <c r="AT244" s="186" t="s">
        <v>241</v>
      </c>
      <c r="AU244" s="186" t="s">
        <v>86</v>
      </c>
      <c r="AY244" s="20" t="s">
        <v>239</v>
      </c>
      <c r="BE244" s="187">
        <f>IF(N244="základní",J244,0)</f>
        <v>0</v>
      </c>
      <c r="BF244" s="187">
        <f>IF(N244="snížená",J244,0)</f>
        <v>0</v>
      </c>
      <c r="BG244" s="187">
        <f>IF(N244="zákl. přenesená",J244,0)</f>
        <v>0</v>
      </c>
      <c r="BH244" s="187">
        <f>IF(N244="sníž. přenesená",J244,0)</f>
        <v>0</v>
      </c>
      <c r="BI244" s="187">
        <f>IF(N244="nulová",J244,0)</f>
        <v>0</v>
      </c>
      <c r="BJ244" s="20" t="s">
        <v>86</v>
      </c>
      <c r="BK244" s="187">
        <f>ROUND(I244*H244,2)</f>
        <v>0</v>
      </c>
      <c r="BL244" s="20" t="s">
        <v>246</v>
      </c>
      <c r="BM244" s="186" t="s">
        <v>2551</v>
      </c>
    </row>
    <row r="245" s="2" customFormat="1">
      <c r="A245" s="39"/>
      <c r="B245" s="174"/>
      <c r="C245" s="175" t="s">
        <v>429</v>
      </c>
      <c r="D245" s="175" t="s">
        <v>241</v>
      </c>
      <c r="E245" s="176" t="s">
        <v>2552</v>
      </c>
      <c r="F245" s="177" t="s">
        <v>2553</v>
      </c>
      <c r="G245" s="178" t="s">
        <v>244</v>
      </c>
      <c r="H245" s="179">
        <v>1000</v>
      </c>
      <c r="I245" s="180"/>
      <c r="J245" s="181">
        <f>ROUND(I245*H245,2)</f>
        <v>0</v>
      </c>
      <c r="K245" s="177" t="s">
        <v>245</v>
      </c>
      <c r="L245" s="40"/>
      <c r="M245" s="182" t="s">
        <v>3</v>
      </c>
      <c r="N245" s="183" t="s">
        <v>45</v>
      </c>
      <c r="O245" s="73"/>
      <c r="P245" s="184">
        <f>O245*H245</f>
        <v>0</v>
      </c>
      <c r="Q245" s="184">
        <v>0</v>
      </c>
      <c r="R245" s="184">
        <f>Q245*H245</f>
        <v>0</v>
      </c>
      <c r="S245" s="184">
        <v>0</v>
      </c>
      <c r="T245" s="185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186" t="s">
        <v>246</v>
      </c>
      <c r="AT245" s="186" t="s">
        <v>241</v>
      </c>
      <c r="AU245" s="186" t="s">
        <v>86</v>
      </c>
      <c r="AY245" s="20" t="s">
        <v>239</v>
      </c>
      <c r="BE245" s="187">
        <f>IF(N245="základní",J245,0)</f>
        <v>0</v>
      </c>
      <c r="BF245" s="187">
        <f>IF(N245="snížená",J245,0)</f>
        <v>0</v>
      </c>
      <c r="BG245" s="187">
        <f>IF(N245="zákl. přenesená",J245,0)</f>
        <v>0</v>
      </c>
      <c r="BH245" s="187">
        <f>IF(N245="sníž. přenesená",J245,0)</f>
        <v>0</v>
      </c>
      <c r="BI245" s="187">
        <f>IF(N245="nulová",J245,0)</f>
        <v>0</v>
      </c>
      <c r="BJ245" s="20" t="s">
        <v>86</v>
      </c>
      <c r="BK245" s="187">
        <f>ROUND(I245*H245,2)</f>
        <v>0</v>
      </c>
      <c r="BL245" s="20" t="s">
        <v>246</v>
      </c>
      <c r="BM245" s="186" t="s">
        <v>2554</v>
      </c>
    </row>
    <row r="246" s="2" customFormat="1" ht="66.75" customHeight="1">
      <c r="A246" s="39"/>
      <c r="B246" s="174"/>
      <c r="C246" s="175" t="s">
        <v>433</v>
      </c>
      <c r="D246" s="175" t="s">
        <v>241</v>
      </c>
      <c r="E246" s="176" t="s">
        <v>2555</v>
      </c>
      <c r="F246" s="177" t="s">
        <v>2556</v>
      </c>
      <c r="G246" s="178" t="s">
        <v>279</v>
      </c>
      <c r="H246" s="179">
        <v>30.420999999999999</v>
      </c>
      <c r="I246" s="180"/>
      <c r="J246" s="181">
        <f>ROUND(I246*H246,2)</f>
        <v>0</v>
      </c>
      <c r="K246" s="177" t="s">
        <v>245</v>
      </c>
      <c r="L246" s="40"/>
      <c r="M246" s="182" t="s">
        <v>3</v>
      </c>
      <c r="N246" s="183" t="s">
        <v>45</v>
      </c>
      <c r="O246" s="73"/>
      <c r="P246" s="184">
        <f>O246*H246</f>
        <v>0</v>
      </c>
      <c r="Q246" s="184">
        <v>1.0551200000000001</v>
      </c>
      <c r="R246" s="184">
        <f>Q246*H246</f>
        <v>32.097805520000001</v>
      </c>
      <c r="S246" s="184">
        <v>0</v>
      </c>
      <c r="T246" s="185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186" t="s">
        <v>246</v>
      </c>
      <c r="AT246" s="186" t="s">
        <v>241</v>
      </c>
      <c r="AU246" s="186" t="s">
        <v>86</v>
      </c>
      <c r="AY246" s="20" t="s">
        <v>239</v>
      </c>
      <c r="BE246" s="187">
        <f>IF(N246="základní",J246,0)</f>
        <v>0</v>
      </c>
      <c r="BF246" s="187">
        <f>IF(N246="snížená",J246,0)</f>
        <v>0</v>
      </c>
      <c r="BG246" s="187">
        <f>IF(N246="zákl. přenesená",J246,0)</f>
        <v>0</v>
      </c>
      <c r="BH246" s="187">
        <f>IF(N246="sníž. přenesená",J246,0)</f>
        <v>0</v>
      </c>
      <c r="BI246" s="187">
        <f>IF(N246="nulová",J246,0)</f>
        <v>0</v>
      </c>
      <c r="BJ246" s="20" t="s">
        <v>86</v>
      </c>
      <c r="BK246" s="187">
        <f>ROUND(I246*H246,2)</f>
        <v>0</v>
      </c>
      <c r="BL246" s="20" t="s">
        <v>246</v>
      </c>
      <c r="BM246" s="186" t="s">
        <v>2557</v>
      </c>
    </row>
    <row r="247" s="13" customFormat="1">
      <c r="A247" s="13"/>
      <c r="B247" s="188"/>
      <c r="C247" s="13"/>
      <c r="D247" s="189" t="s">
        <v>248</v>
      </c>
      <c r="E247" s="190" t="s">
        <v>3</v>
      </c>
      <c r="F247" s="191" t="s">
        <v>2534</v>
      </c>
      <c r="G247" s="13"/>
      <c r="H247" s="190" t="s">
        <v>3</v>
      </c>
      <c r="I247" s="192"/>
      <c r="J247" s="13"/>
      <c r="K247" s="13"/>
      <c r="L247" s="188"/>
      <c r="M247" s="193"/>
      <c r="N247" s="194"/>
      <c r="O247" s="194"/>
      <c r="P247" s="194"/>
      <c r="Q247" s="194"/>
      <c r="R247" s="194"/>
      <c r="S247" s="194"/>
      <c r="T247" s="195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190" t="s">
        <v>248</v>
      </c>
      <c r="AU247" s="190" t="s">
        <v>86</v>
      </c>
      <c r="AV247" s="13" t="s">
        <v>80</v>
      </c>
      <c r="AW247" s="13" t="s">
        <v>33</v>
      </c>
      <c r="AX247" s="13" t="s">
        <v>73</v>
      </c>
      <c r="AY247" s="190" t="s">
        <v>239</v>
      </c>
    </row>
    <row r="248" s="14" customFormat="1">
      <c r="A248" s="14"/>
      <c r="B248" s="196"/>
      <c r="C248" s="14"/>
      <c r="D248" s="189" t="s">
        <v>248</v>
      </c>
      <c r="E248" s="197" t="s">
        <v>3</v>
      </c>
      <c r="F248" s="198" t="s">
        <v>2558</v>
      </c>
      <c r="G248" s="14"/>
      <c r="H248" s="199">
        <v>6.25</v>
      </c>
      <c r="I248" s="200"/>
      <c r="J248" s="14"/>
      <c r="K248" s="14"/>
      <c r="L248" s="196"/>
      <c r="M248" s="201"/>
      <c r="N248" s="202"/>
      <c r="O248" s="202"/>
      <c r="P248" s="202"/>
      <c r="Q248" s="202"/>
      <c r="R248" s="202"/>
      <c r="S248" s="202"/>
      <c r="T248" s="20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197" t="s">
        <v>248</v>
      </c>
      <c r="AU248" s="197" t="s">
        <v>86</v>
      </c>
      <c r="AV248" s="14" t="s">
        <v>86</v>
      </c>
      <c r="AW248" s="14" t="s">
        <v>33</v>
      </c>
      <c r="AX248" s="14" t="s">
        <v>73</v>
      </c>
      <c r="AY248" s="197" t="s">
        <v>239</v>
      </c>
    </row>
    <row r="249" s="13" customFormat="1">
      <c r="A249" s="13"/>
      <c r="B249" s="188"/>
      <c r="C249" s="13"/>
      <c r="D249" s="189" t="s">
        <v>248</v>
      </c>
      <c r="E249" s="190" t="s">
        <v>3</v>
      </c>
      <c r="F249" s="191" t="s">
        <v>2536</v>
      </c>
      <c r="G249" s="13"/>
      <c r="H249" s="190" t="s">
        <v>3</v>
      </c>
      <c r="I249" s="192"/>
      <c r="J249" s="13"/>
      <c r="K249" s="13"/>
      <c r="L249" s="188"/>
      <c r="M249" s="193"/>
      <c r="N249" s="194"/>
      <c r="O249" s="194"/>
      <c r="P249" s="194"/>
      <c r="Q249" s="194"/>
      <c r="R249" s="194"/>
      <c r="S249" s="194"/>
      <c r="T249" s="195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0" t="s">
        <v>248</v>
      </c>
      <c r="AU249" s="190" t="s">
        <v>86</v>
      </c>
      <c r="AV249" s="13" t="s">
        <v>80</v>
      </c>
      <c r="AW249" s="13" t="s">
        <v>33</v>
      </c>
      <c r="AX249" s="13" t="s">
        <v>73</v>
      </c>
      <c r="AY249" s="190" t="s">
        <v>239</v>
      </c>
    </row>
    <row r="250" s="14" customFormat="1">
      <c r="A250" s="14"/>
      <c r="B250" s="196"/>
      <c r="C250" s="14"/>
      <c r="D250" s="189" t="s">
        <v>248</v>
      </c>
      <c r="E250" s="197" t="s">
        <v>3</v>
      </c>
      <c r="F250" s="198" t="s">
        <v>2559</v>
      </c>
      <c r="G250" s="14"/>
      <c r="H250" s="199">
        <v>3.8610000000000002</v>
      </c>
      <c r="I250" s="200"/>
      <c r="J250" s="14"/>
      <c r="K250" s="14"/>
      <c r="L250" s="196"/>
      <c r="M250" s="201"/>
      <c r="N250" s="202"/>
      <c r="O250" s="202"/>
      <c r="P250" s="202"/>
      <c r="Q250" s="202"/>
      <c r="R250" s="202"/>
      <c r="S250" s="202"/>
      <c r="T250" s="20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197" t="s">
        <v>248</v>
      </c>
      <c r="AU250" s="197" t="s">
        <v>86</v>
      </c>
      <c r="AV250" s="14" t="s">
        <v>86</v>
      </c>
      <c r="AW250" s="14" t="s">
        <v>33</v>
      </c>
      <c r="AX250" s="14" t="s">
        <v>73</v>
      </c>
      <c r="AY250" s="197" t="s">
        <v>239</v>
      </c>
    </row>
    <row r="251" s="13" customFormat="1">
      <c r="A251" s="13"/>
      <c r="B251" s="188"/>
      <c r="C251" s="13"/>
      <c r="D251" s="189" t="s">
        <v>248</v>
      </c>
      <c r="E251" s="190" t="s">
        <v>3</v>
      </c>
      <c r="F251" s="191" t="s">
        <v>2538</v>
      </c>
      <c r="G251" s="13"/>
      <c r="H251" s="190" t="s">
        <v>3</v>
      </c>
      <c r="I251" s="192"/>
      <c r="J251" s="13"/>
      <c r="K251" s="13"/>
      <c r="L251" s="188"/>
      <c r="M251" s="193"/>
      <c r="N251" s="194"/>
      <c r="O251" s="194"/>
      <c r="P251" s="194"/>
      <c r="Q251" s="194"/>
      <c r="R251" s="194"/>
      <c r="S251" s="194"/>
      <c r="T251" s="195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190" t="s">
        <v>248</v>
      </c>
      <c r="AU251" s="190" t="s">
        <v>86</v>
      </c>
      <c r="AV251" s="13" t="s">
        <v>80</v>
      </c>
      <c r="AW251" s="13" t="s">
        <v>33</v>
      </c>
      <c r="AX251" s="13" t="s">
        <v>73</v>
      </c>
      <c r="AY251" s="190" t="s">
        <v>239</v>
      </c>
    </row>
    <row r="252" s="14" customFormat="1">
      <c r="A252" s="14"/>
      <c r="B252" s="196"/>
      <c r="C252" s="14"/>
      <c r="D252" s="189" t="s">
        <v>248</v>
      </c>
      <c r="E252" s="197" t="s">
        <v>3</v>
      </c>
      <c r="F252" s="198" t="s">
        <v>2560</v>
      </c>
      <c r="G252" s="14"/>
      <c r="H252" s="199">
        <v>4.2130000000000001</v>
      </c>
      <c r="I252" s="200"/>
      <c r="J252" s="14"/>
      <c r="K252" s="14"/>
      <c r="L252" s="196"/>
      <c r="M252" s="201"/>
      <c r="N252" s="202"/>
      <c r="O252" s="202"/>
      <c r="P252" s="202"/>
      <c r="Q252" s="202"/>
      <c r="R252" s="202"/>
      <c r="S252" s="202"/>
      <c r="T252" s="20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197" t="s">
        <v>248</v>
      </c>
      <c r="AU252" s="197" t="s">
        <v>86</v>
      </c>
      <c r="AV252" s="14" t="s">
        <v>86</v>
      </c>
      <c r="AW252" s="14" t="s">
        <v>33</v>
      </c>
      <c r="AX252" s="14" t="s">
        <v>73</v>
      </c>
      <c r="AY252" s="197" t="s">
        <v>239</v>
      </c>
    </row>
    <row r="253" s="13" customFormat="1">
      <c r="A253" s="13"/>
      <c r="B253" s="188"/>
      <c r="C253" s="13"/>
      <c r="D253" s="189" t="s">
        <v>248</v>
      </c>
      <c r="E253" s="190" t="s">
        <v>3</v>
      </c>
      <c r="F253" s="191" t="s">
        <v>2540</v>
      </c>
      <c r="G253" s="13"/>
      <c r="H253" s="190" t="s">
        <v>3</v>
      </c>
      <c r="I253" s="192"/>
      <c r="J253" s="13"/>
      <c r="K253" s="13"/>
      <c r="L253" s="188"/>
      <c r="M253" s="193"/>
      <c r="N253" s="194"/>
      <c r="O253" s="194"/>
      <c r="P253" s="194"/>
      <c r="Q253" s="194"/>
      <c r="R253" s="194"/>
      <c r="S253" s="194"/>
      <c r="T253" s="195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0" t="s">
        <v>248</v>
      </c>
      <c r="AU253" s="190" t="s">
        <v>86</v>
      </c>
      <c r="AV253" s="13" t="s">
        <v>80</v>
      </c>
      <c r="AW253" s="13" t="s">
        <v>33</v>
      </c>
      <c r="AX253" s="13" t="s">
        <v>73</v>
      </c>
      <c r="AY253" s="190" t="s">
        <v>239</v>
      </c>
    </row>
    <row r="254" s="14" customFormat="1">
      <c r="A254" s="14"/>
      <c r="B254" s="196"/>
      <c r="C254" s="14"/>
      <c r="D254" s="189" t="s">
        <v>248</v>
      </c>
      <c r="E254" s="197" t="s">
        <v>3</v>
      </c>
      <c r="F254" s="198" t="s">
        <v>2561</v>
      </c>
      <c r="G254" s="14"/>
      <c r="H254" s="199">
        <v>16.097000000000001</v>
      </c>
      <c r="I254" s="200"/>
      <c r="J254" s="14"/>
      <c r="K254" s="14"/>
      <c r="L254" s="196"/>
      <c r="M254" s="201"/>
      <c r="N254" s="202"/>
      <c r="O254" s="202"/>
      <c r="P254" s="202"/>
      <c r="Q254" s="202"/>
      <c r="R254" s="202"/>
      <c r="S254" s="202"/>
      <c r="T254" s="20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197" t="s">
        <v>248</v>
      </c>
      <c r="AU254" s="197" t="s">
        <v>86</v>
      </c>
      <c r="AV254" s="14" t="s">
        <v>86</v>
      </c>
      <c r="AW254" s="14" t="s">
        <v>33</v>
      </c>
      <c r="AX254" s="14" t="s">
        <v>73</v>
      </c>
      <c r="AY254" s="197" t="s">
        <v>239</v>
      </c>
    </row>
    <row r="255" s="15" customFormat="1">
      <c r="A255" s="15"/>
      <c r="B255" s="204"/>
      <c r="C255" s="15"/>
      <c r="D255" s="189" t="s">
        <v>248</v>
      </c>
      <c r="E255" s="205" t="s">
        <v>3</v>
      </c>
      <c r="F255" s="206" t="s">
        <v>251</v>
      </c>
      <c r="G255" s="15"/>
      <c r="H255" s="207">
        <v>30.421000000000003</v>
      </c>
      <c r="I255" s="208"/>
      <c r="J255" s="15"/>
      <c r="K255" s="15"/>
      <c r="L255" s="204"/>
      <c r="M255" s="209"/>
      <c r="N255" s="210"/>
      <c r="O255" s="210"/>
      <c r="P255" s="210"/>
      <c r="Q255" s="210"/>
      <c r="R255" s="210"/>
      <c r="S255" s="210"/>
      <c r="T255" s="211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05" t="s">
        <v>248</v>
      </c>
      <c r="AU255" s="205" t="s">
        <v>86</v>
      </c>
      <c r="AV255" s="15" t="s">
        <v>246</v>
      </c>
      <c r="AW255" s="15" t="s">
        <v>33</v>
      </c>
      <c r="AX255" s="15" t="s">
        <v>80</v>
      </c>
      <c r="AY255" s="205" t="s">
        <v>239</v>
      </c>
    </row>
    <row r="256" s="2" customFormat="1">
      <c r="A256" s="39"/>
      <c r="B256" s="174"/>
      <c r="C256" s="175" t="s">
        <v>441</v>
      </c>
      <c r="D256" s="175" t="s">
        <v>241</v>
      </c>
      <c r="E256" s="176" t="s">
        <v>2562</v>
      </c>
      <c r="F256" s="177" t="s">
        <v>2563</v>
      </c>
      <c r="G256" s="178" t="s">
        <v>254</v>
      </c>
      <c r="H256" s="179">
        <v>15.103999999999999</v>
      </c>
      <c r="I256" s="180"/>
      <c r="J256" s="181">
        <f>ROUND(I256*H256,2)</f>
        <v>0</v>
      </c>
      <c r="K256" s="177" t="s">
        <v>245</v>
      </c>
      <c r="L256" s="40"/>
      <c r="M256" s="182" t="s">
        <v>3</v>
      </c>
      <c r="N256" s="183" t="s">
        <v>45</v>
      </c>
      <c r="O256" s="73"/>
      <c r="P256" s="184">
        <f>O256*H256</f>
        <v>0</v>
      </c>
      <c r="Q256" s="184">
        <v>2.4533999999999998</v>
      </c>
      <c r="R256" s="184">
        <f>Q256*H256</f>
        <v>37.056153599999995</v>
      </c>
      <c r="S256" s="184">
        <v>0</v>
      </c>
      <c r="T256" s="185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186" t="s">
        <v>246</v>
      </c>
      <c r="AT256" s="186" t="s">
        <v>241</v>
      </c>
      <c r="AU256" s="186" t="s">
        <v>86</v>
      </c>
      <c r="AY256" s="20" t="s">
        <v>239</v>
      </c>
      <c r="BE256" s="187">
        <f>IF(N256="základní",J256,0)</f>
        <v>0</v>
      </c>
      <c r="BF256" s="187">
        <f>IF(N256="snížená",J256,0)</f>
        <v>0</v>
      </c>
      <c r="BG256" s="187">
        <f>IF(N256="zákl. přenesená",J256,0)</f>
        <v>0</v>
      </c>
      <c r="BH256" s="187">
        <f>IF(N256="sníž. přenesená",J256,0)</f>
        <v>0</v>
      </c>
      <c r="BI256" s="187">
        <f>IF(N256="nulová",J256,0)</f>
        <v>0</v>
      </c>
      <c r="BJ256" s="20" t="s">
        <v>86</v>
      </c>
      <c r="BK256" s="187">
        <f>ROUND(I256*H256,2)</f>
        <v>0</v>
      </c>
      <c r="BL256" s="20" t="s">
        <v>246</v>
      </c>
      <c r="BM256" s="186" t="s">
        <v>2564</v>
      </c>
    </row>
    <row r="257" s="13" customFormat="1">
      <c r="A257" s="13"/>
      <c r="B257" s="188"/>
      <c r="C257" s="13"/>
      <c r="D257" s="189" t="s">
        <v>248</v>
      </c>
      <c r="E257" s="190" t="s">
        <v>3</v>
      </c>
      <c r="F257" s="191" t="s">
        <v>2565</v>
      </c>
      <c r="G257" s="13"/>
      <c r="H257" s="190" t="s">
        <v>3</v>
      </c>
      <c r="I257" s="192"/>
      <c r="J257" s="13"/>
      <c r="K257" s="13"/>
      <c r="L257" s="188"/>
      <c r="M257" s="193"/>
      <c r="N257" s="194"/>
      <c r="O257" s="194"/>
      <c r="P257" s="194"/>
      <c r="Q257" s="194"/>
      <c r="R257" s="194"/>
      <c r="S257" s="194"/>
      <c r="T257" s="195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0" t="s">
        <v>248</v>
      </c>
      <c r="AU257" s="190" t="s">
        <v>86</v>
      </c>
      <c r="AV257" s="13" t="s">
        <v>80</v>
      </c>
      <c r="AW257" s="13" t="s">
        <v>33</v>
      </c>
      <c r="AX257" s="13" t="s">
        <v>73</v>
      </c>
      <c r="AY257" s="190" t="s">
        <v>239</v>
      </c>
    </row>
    <row r="258" s="14" customFormat="1">
      <c r="A258" s="14"/>
      <c r="B258" s="196"/>
      <c r="C258" s="14"/>
      <c r="D258" s="189" t="s">
        <v>248</v>
      </c>
      <c r="E258" s="197" t="s">
        <v>3</v>
      </c>
      <c r="F258" s="198" t="s">
        <v>2566</v>
      </c>
      <c r="G258" s="14"/>
      <c r="H258" s="199">
        <v>15.103999999999999</v>
      </c>
      <c r="I258" s="200"/>
      <c r="J258" s="14"/>
      <c r="K258" s="14"/>
      <c r="L258" s="196"/>
      <c r="M258" s="201"/>
      <c r="N258" s="202"/>
      <c r="O258" s="202"/>
      <c r="P258" s="202"/>
      <c r="Q258" s="202"/>
      <c r="R258" s="202"/>
      <c r="S258" s="202"/>
      <c r="T258" s="20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197" t="s">
        <v>248</v>
      </c>
      <c r="AU258" s="197" t="s">
        <v>86</v>
      </c>
      <c r="AV258" s="14" t="s">
        <v>86</v>
      </c>
      <c r="AW258" s="14" t="s">
        <v>33</v>
      </c>
      <c r="AX258" s="14" t="s">
        <v>73</v>
      </c>
      <c r="AY258" s="197" t="s">
        <v>239</v>
      </c>
    </row>
    <row r="259" s="15" customFormat="1">
      <c r="A259" s="15"/>
      <c r="B259" s="204"/>
      <c r="C259" s="15"/>
      <c r="D259" s="189" t="s">
        <v>248</v>
      </c>
      <c r="E259" s="205" t="s">
        <v>3</v>
      </c>
      <c r="F259" s="206" t="s">
        <v>251</v>
      </c>
      <c r="G259" s="15"/>
      <c r="H259" s="207">
        <v>15.103999999999999</v>
      </c>
      <c r="I259" s="208"/>
      <c r="J259" s="15"/>
      <c r="K259" s="15"/>
      <c r="L259" s="204"/>
      <c r="M259" s="209"/>
      <c r="N259" s="210"/>
      <c r="O259" s="210"/>
      <c r="P259" s="210"/>
      <c r="Q259" s="210"/>
      <c r="R259" s="210"/>
      <c r="S259" s="210"/>
      <c r="T259" s="211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05" t="s">
        <v>248</v>
      </c>
      <c r="AU259" s="205" t="s">
        <v>86</v>
      </c>
      <c r="AV259" s="15" t="s">
        <v>246</v>
      </c>
      <c r="AW259" s="15" t="s">
        <v>33</v>
      </c>
      <c r="AX259" s="15" t="s">
        <v>80</v>
      </c>
      <c r="AY259" s="205" t="s">
        <v>239</v>
      </c>
    </row>
    <row r="260" s="2" customFormat="1">
      <c r="A260" s="39"/>
      <c r="B260" s="174"/>
      <c r="C260" s="175" t="s">
        <v>446</v>
      </c>
      <c r="D260" s="175" t="s">
        <v>241</v>
      </c>
      <c r="E260" s="176" t="s">
        <v>2567</v>
      </c>
      <c r="F260" s="177" t="s">
        <v>2568</v>
      </c>
      <c r="G260" s="178" t="s">
        <v>244</v>
      </c>
      <c r="H260" s="179">
        <v>150</v>
      </c>
      <c r="I260" s="180"/>
      <c r="J260" s="181">
        <f>ROUND(I260*H260,2)</f>
        <v>0</v>
      </c>
      <c r="K260" s="177" t="s">
        <v>245</v>
      </c>
      <c r="L260" s="40"/>
      <c r="M260" s="182" t="s">
        <v>3</v>
      </c>
      <c r="N260" s="183" t="s">
        <v>45</v>
      </c>
      <c r="O260" s="73"/>
      <c r="P260" s="184">
        <f>O260*H260</f>
        <v>0</v>
      </c>
      <c r="Q260" s="184">
        <v>0.0057600000000000004</v>
      </c>
      <c r="R260" s="184">
        <f>Q260*H260</f>
        <v>0.8640000000000001</v>
      </c>
      <c r="S260" s="184">
        <v>0</v>
      </c>
      <c r="T260" s="185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186" t="s">
        <v>246</v>
      </c>
      <c r="AT260" s="186" t="s">
        <v>241</v>
      </c>
      <c r="AU260" s="186" t="s">
        <v>86</v>
      </c>
      <c r="AY260" s="20" t="s">
        <v>239</v>
      </c>
      <c r="BE260" s="187">
        <f>IF(N260="základní",J260,0)</f>
        <v>0</v>
      </c>
      <c r="BF260" s="187">
        <f>IF(N260="snížená",J260,0)</f>
        <v>0</v>
      </c>
      <c r="BG260" s="187">
        <f>IF(N260="zákl. přenesená",J260,0)</f>
        <v>0</v>
      </c>
      <c r="BH260" s="187">
        <f>IF(N260="sníž. přenesená",J260,0)</f>
        <v>0</v>
      </c>
      <c r="BI260" s="187">
        <f>IF(N260="nulová",J260,0)</f>
        <v>0</v>
      </c>
      <c r="BJ260" s="20" t="s">
        <v>86</v>
      </c>
      <c r="BK260" s="187">
        <f>ROUND(I260*H260,2)</f>
        <v>0</v>
      </c>
      <c r="BL260" s="20" t="s">
        <v>246</v>
      </c>
      <c r="BM260" s="186" t="s">
        <v>2569</v>
      </c>
    </row>
    <row r="261" s="13" customFormat="1">
      <c r="A261" s="13"/>
      <c r="B261" s="188"/>
      <c r="C261" s="13"/>
      <c r="D261" s="189" t="s">
        <v>248</v>
      </c>
      <c r="E261" s="190" t="s">
        <v>3</v>
      </c>
      <c r="F261" s="191" t="s">
        <v>2565</v>
      </c>
      <c r="G261" s="13"/>
      <c r="H261" s="190" t="s">
        <v>3</v>
      </c>
      <c r="I261" s="192"/>
      <c r="J261" s="13"/>
      <c r="K261" s="13"/>
      <c r="L261" s="188"/>
      <c r="M261" s="193"/>
      <c r="N261" s="194"/>
      <c r="O261" s="194"/>
      <c r="P261" s="194"/>
      <c r="Q261" s="194"/>
      <c r="R261" s="194"/>
      <c r="S261" s="194"/>
      <c r="T261" s="195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0" t="s">
        <v>248</v>
      </c>
      <c r="AU261" s="190" t="s">
        <v>86</v>
      </c>
      <c r="AV261" s="13" t="s">
        <v>80</v>
      </c>
      <c r="AW261" s="13" t="s">
        <v>33</v>
      </c>
      <c r="AX261" s="13" t="s">
        <v>73</v>
      </c>
      <c r="AY261" s="190" t="s">
        <v>239</v>
      </c>
    </row>
    <row r="262" s="14" customFormat="1">
      <c r="A262" s="14"/>
      <c r="B262" s="196"/>
      <c r="C262" s="14"/>
      <c r="D262" s="189" t="s">
        <v>248</v>
      </c>
      <c r="E262" s="197" t="s">
        <v>3</v>
      </c>
      <c r="F262" s="198" t="s">
        <v>1711</v>
      </c>
      <c r="G262" s="14"/>
      <c r="H262" s="199">
        <v>150</v>
      </c>
      <c r="I262" s="200"/>
      <c r="J262" s="14"/>
      <c r="K262" s="14"/>
      <c r="L262" s="196"/>
      <c r="M262" s="201"/>
      <c r="N262" s="202"/>
      <c r="O262" s="202"/>
      <c r="P262" s="202"/>
      <c r="Q262" s="202"/>
      <c r="R262" s="202"/>
      <c r="S262" s="202"/>
      <c r="T262" s="20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197" t="s">
        <v>248</v>
      </c>
      <c r="AU262" s="197" t="s">
        <v>86</v>
      </c>
      <c r="AV262" s="14" t="s">
        <v>86</v>
      </c>
      <c r="AW262" s="14" t="s">
        <v>33</v>
      </c>
      <c r="AX262" s="14" t="s">
        <v>73</v>
      </c>
      <c r="AY262" s="197" t="s">
        <v>239</v>
      </c>
    </row>
    <row r="263" s="15" customFormat="1">
      <c r="A263" s="15"/>
      <c r="B263" s="204"/>
      <c r="C263" s="15"/>
      <c r="D263" s="189" t="s">
        <v>248</v>
      </c>
      <c r="E263" s="205" t="s">
        <v>3</v>
      </c>
      <c r="F263" s="206" t="s">
        <v>251</v>
      </c>
      <c r="G263" s="15"/>
      <c r="H263" s="207">
        <v>150</v>
      </c>
      <c r="I263" s="208"/>
      <c r="J263" s="15"/>
      <c r="K263" s="15"/>
      <c r="L263" s="204"/>
      <c r="M263" s="209"/>
      <c r="N263" s="210"/>
      <c r="O263" s="210"/>
      <c r="P263" s="210"/>
      <c r="Q263" s="210"/>
      <c r="R263" s="210"/>
      <c r="S263" s="210"/>
      <c r="T263" s="211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05" t="s">
        <v>248</v>
      </c>
      <c r="AU263" s="205" t="s">
        <v>86</v>
      </c>
      <c r="AV263" s="15" t="s">
        <v>246</v>
      </c>
      <c r="AW263" s="15" t="s">
        <v>33</v>
      </c>
      <c r="AX263" s="15" t="s">
        <v>80</v>
      </c>
      <c r="AY263" s="205" t="s">
        <v>239</v>
      </c>
    </row>
    <row r="264" s="2" customFormat="1">
      <c r="A264" s="39"/>
      <c r="B264" s="174"/>
      <c r="C264" s="175" t="s">
        <v>542</v>
      </c>
      <c r="D264" s="175" t="s">
        <v>241</v>
      </c>
      <c r="E264" s="176" t="s">
        <v>2570</v>
      </c>
      <c r="F264" s="177" t="s">
        <v>2571</v>
      </c>
      <c r="G264" s="178" t="s">
        <v>244</v>
      </c>
      <c r="H264" s="179">
        <v>150</v>
      </c>
      <c r="I264" s="180"/>
      <c r="J264" s="181">
        <f>ROUND(I264*H264,2)</f>
        <v>0</v>
      </c>
      <c r="K264" s="177" t="s">
        <v>245</v>
      </c>
      <c r="L264" s="40"/>
      <c r="M264" s="182" t="s">
        <v>3</v>
      </c>
      <c r="N264" s="183" t="s">
        <v>45</v>
      </c>
      <c r="O264" s="73"/>
      <c r="P264" s="184">
        <f>O264*H264</f>
        <v>0</v>
      </c>
      <c r="Q264" s="184">
        <v>0</v>
      </c>
      <c r="R264" s="184">
        <f>Q264*H264</f>
        <v>0</v>
      </c>
      <c r="S264" s="184">
        <v>0</v>
      </c>
      <c r="T264" s="185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186" t="s">
        <v>246</v>
      </c>
      <c r="AT264" s="186" t="s">
        <v>241</v>
      </c>
      <c r="AU264" s="186" t="s">
        <v>86</v>
      </c>
      <c r="AY264" s="20" t="s">
        <v>239</v>
      </c>
      <c r="BE264" s="187">
        <f>IF(N264="základní",J264,0)</f>
        <v>0</v>
      </c>
      <c r="BF264" s="187">
        <f>IF(N264="snížená",J264,0)</f>
        <v>0</v>
      </c>
      <c r="BG264" s="187">
        <f>IF(N264="zákl. přenesená",J264,0)</f>
        <v>0</v>
      </c>
      <c r="BH264" s="187">
        <f>IF(N264="sníž. přenesená",J264,0)</f>
        <v>0</v>
      </c>
      <c r="BI264" s="187">
        <f>IF(N264="nulová",J264,0)</f>
        <v>0</v>
      </c>
      <c r="BJ264" s="20" t="s">
        <v>86</v>
      </c>
      <c r="BK264" s="187">
        <f>ROUND(I264*H264,2)</f>
        <v>0</v>
      </c>
      <c r="BL264" s="20" t="s">
        <v>246</v>
      </c>
      <c r="BM264" s="186" t="s">
        <v>2572</v>
      </c>
    </row>
    <row r="265" s="2" customFormat="1">
      <c r="A265" s="39"/>
      <c r="B265" s="174"/>
      <c r="C265" s="175" t="s">
        <v>1024</v>
      </c>
      <c r="D265" s="175" t="s">
        <v>241</v>
      </c>
      <c r="E265" s="176" t="s">
        <v>2573</v>
      </c>
      <c r="F265" s="177" t="s">
        <v>2574</v>
      </c>
      <c r="G265" s="178" t="s">
        <v>279</v>
      </c>
      <c r="H265" s="179">
        <v>1.8879999999999999</v>
      </c>
      <c r="I265" s="180"/>
      <c r="J265" s="181">
        <f>ROUND(I265*H265,2)</f>
        <v>0</v>
      </c>
      <c r="K265" s="177" t="s">
        <v>245</v>
      </c>
      <c r="L265" s="40"/>
      <c r="M265" s="182" t="s">
        <v>3</v>
      </c>
      <c r="N265" s="183" t="s">
        <v>45</v>
      </c>
      <c r="O265" s="73"/>
      <c r="P265" s="184">
        <f>O265*H265</f>
        <v>0</v>
      </c>
      <c r="Q265" s="184">
        <v>1.05291</v>
      </c>
      <c r="R265" s="184">
        <f>Q265*H265</f>
        <v>1.98789408</v>
      </c>
      <c r="S265" s="184">
        <v>0</v>
      </c>
      <c r="T265" s="185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186" t="s">
        <v>246</v>
      </c>
      <c r="AT265" s="186" t="s">
        <v>241</v>
      </c>
      <c r="AU265" s="186" t="s">
        <v>86</v>
      </c>
      <c r="AY265" s="20" t="s">
        <v>239</v>
      </c>
      <c r="BE265" s="187">
        <f>IF(N265="základní",J265,0)</f>
        <v>0</v>
      </c>
      <c r="BF265" s="187">
        <f>IF(N265="snížená",J265,0)</f>
        <v>0</v>
      </c>
      <c r="BG265" s="187">
        <f>IF(N265="zákl. přenesená",J265,0)</f>
        <v>0</v>
      </c>
      <c r="BH265" s="187">
        <f>IF(N265="sníž. přenesená",J265,0)</f>
        <v>0</v>
      </c>
      <c r="BI265" s="187">
        <f>IF(N265="nulová",J265,0)</f>
        <v>0</v>
      </c>
      <c r="BJ265" s="20" t="s">
        <v>86</v>
      </c>
      <c r="BK265" s="187">
        <f>ROUND(I265*H265,2)</f>
        <v>0</v>
      </c>
      <c r="BL265" s="20" t="s">
        <v>246</v>
      </c>
      <c r="BM265" s="186" t="s">
        <v>2575</v>
      </c>
    </row>
    <row r="266" s="13" customFormat="1">
      <c r="A266" s="13"/>
      <c r="B266" s="188"/>
      <c r="C266" s="13"/>
      <c r="D266" s="189" t="s">
        <v>248</v>
      </c>
      <c r="E266" s="190" t="s">
        <v>3</v>
      </c>
      <c r="F266" s="191" t="s">
        <v>2565</v>
      </c>
      <c r="G266" s="13"/>
      <c r="H266" s="190" t="s">
        <v>3</v>
      </c>
      <c r="I266" s="192"/>
      <c r="J266" s="13"/>
      <c r="K266" s="13"/>
      <c r="L266" s="188"/>
      <c r="M266" s="193"/>
      <c r="N266" s="194"/>
      <c r="O266" s="194"/>
      <c r="P266" s="194"/>
      <c r="Q266" s="194"/>
      <c r="R266" s="194"/>
      <c r="S266" s="194"/>
      <c r="T266" s="195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0" t="s">
        <v>248</v>
      </c>
      <c r="AU266" s="190" t="s">
        <v>86</v>
      </c>
      <c r="AV266" s="13" t="s">
        <v>80</v>
      </c>
      <c r="AW266" s="13" t="s">
        <v>33</v>
      </c>
      <c r="AX266" s="13" t="s">
        <v>73</v>
      </c>
      <c r="AY266" s="190" t="s">
        <v>239</v>
      </c>
    </row>
    <row r="267" s="14" customFormat="1">
      <c r="A267" s="14"/>
      <c r="B267" s="196"/>
      <c r="C267" s="14"/>
      <c r="D267" s="189" t="s">
        <v>248</v>
      </c>
      <c r="E267" s="197" t="s">
        <v>3</v>
      </c>
      <c r="F267" s="198" t="s">
        <v>2576</v>
      </c>
      <c r="G267" s="14"/>
      <c r="H267" s="199">
        <v>1.8879999999999999</v>
      </c>
      <c r="I267" s="200"/>
      <c r="J267" s="14"/>
      <c r="K267" s="14"/>
      <c r="L267" s="196"/>
      <c r="M267" s="201"/>
      <c r="N267" s="202"/>
      <c r="O267" s="202"/>
      <c r="P267" s="202"/>
      <c r="Q267" s="202"/>
      <c r="R267" s="202"/>
      <c r="S267" s="202"/>
      <c r="T267" s="20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197" t="s">
        <v>248</v>
      </c>
      <c r="AU267" s="197" t="s">
        <v>86</v>
      </c>
      <c r="AV267" s="14" t="s">
        <v>86</v>
      </c>
      <c r="AW267" s="14" t="s">
        <v>33</v>
      </c>
      <c r="AX267" s="14" t="s">
        <v>73</v>
      </c>
      <c r="AY267" s="197" t="s">
        <v>239</v>
      </c>
    </row>
    <row r="268" s="15" customFormat="1">
      <c r="A268" s="15"/>
      <c r="B268" s="204"/>
      <c r="C268" s="15"/>
      <c r="D268" s="189" t="s">
        <v>248</v>
      </c>
      <c r="E268" s="205" t="s">
        <v>3</v>
      </c>
      <c r="F268" s="206" t="s">
        <v>251</v>
      </c>
      <c r="G268" s="15"/>
      <c r="H268" s="207">
        <v>1.8879999999999999</v>
      </c>
      <c r="I268" s="208"/>
      <c r="J268" s="15"/>
      <c r="K268" s="15"/>
      <c r="L268" s="204"/>
      <c r="M268" s="209"/>
      <c r="N268" s="210"/>
      <c r="O268" s="210"/>
      <c r="P268" s="210"/>
      <c r="Q268" s="210"/>
      <c r="R268" s="210"/>
      <c r="S268" s="210"/>
      <c r="T268" s="211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05" t="s">
        <v>248</v>
      </c>
      <c r="AU268" s="205" t="s">
        <v>86</v>
      </c>
      <c r="AV268" s="15" t="s">
        <v>246</v>
      </c>
      <c r="AW268" s="15" t="s">
        <v>33</v>
      </c>
      <c r="AX268" s="15" t="s">
        <v>80</v>
      </c>
      <c r="AY268" s="205" t="s">
        <v>239</v>
      </c>
    </row>
    <row r="269" s="2" customFormat="1">
      <c r="A269" s="39"/>
      <c r="B269" s="174"/>
      <c r="C269" s="175" t="s">
        <v>1028</v>
      </c>
      <c r="D269" s="175" t="s">
        <v>241</v>
      </c>
      <c r="E269" s="176" t="s">
        <v>2577</v>
      </c>
      <c r="F269" s="177" t="s">
        <v>2578</v>
      </c>
      <c r="G269" s="178" t="s">
        <v>254</v>
      </c>
      <c r="H269" s="179">
        <v>49.198</v>
      </c>
      <c r="I269" s="180"/>
      <c r="J269" s="181">
        <f>ROUND(I269*H269,2)</f>
        <v>0</v>
      </c>
      <c r="K269" s="177" t="s">
        <v>245</v>
      </c>
      <c r="L269" s="40"/>
      <c r="M269" s="182" t="s">
        <v>3</v>
      </c>
      <c r="N269" s="183" t="s">
        <v>45</v>
      </c>
      <c r="O269" s="73"/>
      <c r="P269" s="184">
        <f>O269*H269</f>
        <v>0</v>
      </c>
      <c r="Q269" s="184">
        <v>2.4533700000000001</v>
      </c>
      <c r="R269" s="184">
        <f>Q269*H269</f>
        <v>120.70089726000001</v>
      </c>
      <c r="S269" s="184">
        <v>0</v>
      </c>
      <c r="T269" s="185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186" t="s">
        <v>246</v>
      </c>
      <c r="AT269" s="186" t="s">
        <v>241</v>
      </c>
      <c r="AU269" s="186" t="s">
        <v>86</v>
      </c>
      <c r="AY269" s="20" t="s">
        <v>239</v>
      </c>
      <c r="BE269" s="187">
        <f>IF(N269="základní",J269,0)</f>
        <v>0</v>
      </c>
      <c r="BF269" s="187">
        <f>IF(N269="snížená",J269,0)</f>
        <v>0</v>
      </c>
      <c r="BG269" s="187">
        <f>IF(N269="zákl. přenesená",J269,0)</f>
        <v>0</v>
      </c>
      <c r="BH269" s="187">
        <f>IF(N269="sníž. přenesená",J269,0)</f>
        <v>0</v>
      </c>
      <c r="BI269" s="187">
        <f>IF(N269="nulová",J269,0)</f>
        <v>0</v>
      </c>
      <c r="BJ269" s="20" t="s">
        <v>86</v>
      </c>
      <c r="BK269" s="187">
        <f>ROUND(I269*H269,2)</f>
        <v>0</v>
      </c>
      <c r="BL269" s="20" t="s">
        <v>246</v>
      </c>
      <c r="BM269" s="186" t="s">
        <v>2579</v>
      </c>
    </row>
    <row r="270" s="13" customFormat="1">
      <c r="A270" s="13"/>
      <c r="B270" s="188"/>
      <c r="C270" s="13"/>
      <c r="D270" s="189" t="s">
        <v>248</v>
      </c>
      <c r="E270" s="190" t="s">
        <v>3</v>
      </c>
      <c r="F270" s="191" t="s">
        <v>2331</v>
      </c>
      <c r="G270" s="13"/>
      <c r="H270" s="190" t="s">
        <v>3</v>
      </c>
      <c r="I270" s="192"/>
      <c r="J270" s="13"/>
      <c r="K270" s="13"/>
      <c r="L270" s="188"/>
      <c r="M270" s="193"/>
      <c r="N270" s="194"/>
      <c r="O270" s="194"/>
      <c r="P270" s="194"/>
      <c r="Q270" s="194"/>
      <c r="R270" s="194"/>
      <c r="S270" s="194"/>
      <c r="T270" s="195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190" t="s">
        <v>248</v>
      </c>
      <c r="AU270" s="190" t="s">
        <v>86</v>
      </c>
      <c r="AV270" s="13" t="s">
        <v>80</v>
      </c>
      <c r="AW270" s="13" t="s">
        <v>33</v>
      </c>
      <c r="AX270" s="13" t="s">
        <v>73</v>
      </c>
      <c r="AY270" s="190" t="s">
        <v>239</v>
      </c>
    </row>
    <row r="271" s="14" customFormat="1">
      <c r="A271" s="14"/>
      <c r="B271" s="196"/>
      <c r="C271" s="14"/>
      <c r="D271" s="189" t="s">
        <v>248</v>
      </c>
      <c r="E271" s="197" t="s">
        <v>3</v>
      </c>
      <c r="F271" s="198" t="s">
        <v>2580</v>
      </c>
      <c r="G271" s="14"/>
      <c r="H271" s="199">
        <v>33.948</v>
      </c>
      <c r="I271" s="200"/>
      <c r="J271" s="14"/>
      <c r="K271" s="14"/>
      <c r="L271" s="196"/>
      <c r="M271" s="201"/>
      <c r="N271" s="202"/>
      <c r="O271" s="202"/>
      <c r="P271" s="202"/>
      <c r="Q271" s="202"/>
      <c r="R271" s="202"/>
      <c r="S271" s="202"/>
      <c r="T271" s="20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197" t="s">
        <v>248</v>
      </c>
      <c r="AU271" s="197" t="s">
        <v>86</v>
      </c>
      <c r="AV271" s="14" t="s">
        <v>86</v>
      </c>
      <c r="AW271" s="14" t="s">
        <v>33</v>
      </c>
      <c r="AX271" s="14" t="s">
        <v>73</v>
      </c>
      <c r="AY271" s="197" t="s">
        <v>239</v>
      </c>
    </row>
    <row r="272" s="13" customFormat="1">
      <c r="A272" s="13"/>
      <c r="B272" s="188"/>
      <c r="C272" s="13"/>
      <c r="D272" s="189" t="s">
        <v>248</v>
      </c>
      <c r="E272" s="190" t="s">
        <v>3</v>
      </c>
      <c r="F272" s="191" t="s">
        <v>2581</v>
      </c>
      <c r="G272" s="13"/>
      <c r="H272" s="190" t="s">
        <v>3</v>
      </c>
      <c r="I272" s="192"/>
      <c r="J272" s="13"/>
      <c r="K272" s="13"/>
      <c r="L272" s="188"/>
      <c r="M272" s="193"/>
      <c r="N272" s="194"/>
      <c r="O272" s="194"/>
      <c r="P272" s="194"/>
      <c r="Q272" s="194"/>
      <c r="R272" s="194"/>
      <c r="S272" s="194"/>
      <c r="T272" s="195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90" t="s">
        <v>248</v>
      </c>
      <c r="AU272" s="190" t="s">
        <v>86</v>
      </c>
      <c r="AV272" s="13" t="s">
        <v>80</v>
      </c>
      <c r="AW272" s="13" t="s">
        <v>33</v>
      </c>
      <c r="AX272" s="13" t="s">
        <v>73</v>
      </c>
      <c r="AY272" s="190" t="s">
        <v>239</v>
      </c>
    </row>
    <row r="273" s="14" customFormat="1">
      <c r="A273" s="14"/>
      <c r="B273" s="196"/>
      <c r="C273" s="14"/>
      <c r="D273" s="189" t="s">
        <v>248</v>
      </c>
      <c r="E273" s="197" t="s">
        <v>3</v>
      </c>
      <c r="F273" s="198" t="s">
        <v>2582</v>
      </c>
      <c r="G273" s="14"/>
      <c r="H273" s="199">
        <v>3.25</v>
      </c>
      <c r="I273" s="200"/>
      <c r="J273" s="14"/>
      <c r="K273" s="14"/>
      <c r="L273" s="196"/>
      <c r="M273" s="201"/>
      <c r="N273" s="202"/>
      <c r="O273" s="202"/>
      <c r="P273" s="202"/>
      <c r="Q273" s="202"/>
      <c r="R273" s="202"/>
      <c r="S273" s="202"/>
      <c r="T273" s="20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197" t="s">
        <v>248</v>
      </c>
      <c r="AU273" s="197" t="s">
        <v>86</v>
      </c>
      <c r="AV273" s="14" t="s">
        <v>86</v>
      </c>
      <c r="AW273" s="14" t="s">
        <v>33</v>
      </c>
      <c r="AX273" s="14" t="s">
        <v>73</v>
      </c>
      <c r="AY273" s="197" t="s">
        <v>239</v>
      </c>
    </row>
    <row r="274" s="13" customFormat="1">
      <c r="A274" s="13"/>
      <c r="B274" s="188"/>
      <c r="C274" s="13"/>
      <c r="D274" s="189" t="s">
        <v>248</v>
      </c>
      <c r="E274" s="190" t="s">
        <v>3</v>
      </c>
      <c r="F274" s="191" t="s">
        <v>2583</v>
      </c>
      <c r="G274" s="13"/>
      <c r="H274" s="190" t="s">
        <v>3</v>
      </c>
      <c r="I274" s="192"/>
      <c r="J274" s="13"/>
      <c r="K274" s="13"/>
      <c r="L274" s="188"/>
      <c r="M274" s="193"/>
      <c r="N274" s="194"/>
      <c r="O274" s="194"/>
      <c r="P274" s="194"/>
      <c r="Q274" s="194"/>
      <c r="R274" s="194"/>
      <c r="S274" s="194"/>
      <c r="T274" s="195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190" t="s">
        <v>248</v>
      </c>
      <c r="AU274" s="190" t="s">
        <v>86</v>
      </c>
      <c r="AV274" s="13" t="s">
        <v>80</v>
      </c>
      <c r="AW274" s="13" t="s">
        <v>33</v>
      </c>
      <c r="AX274" s="13" t="s">
        <v>73</v>
      </c>
      <c r="AY274" s="190" t="s">
        <v>239</v>
      </c>
    </row>
    <row r="275" s="14" customFormat="1">
      <c r="A275" s="14"/>
      <c r="B275" s="196"/>
      <c r="C275" s="14"/>
      <c r="D275" s="189" t="s">
        <v>248</v>
      </c>
      <c r="E275" s="197" t="s">
        <v>3</v>
      </c>
      <c r="F275" s="198" t="s">
        <v>276</v>
      </c>
      <c r="G275" s="14"/>
      <c r="H275" s="199">
        <v>6</v>
      </c>
      <c r="I275" s="200"/>
      <c r="J275" s="14"/>
      <c r="K275" s="14"/>
      <c r="L275" s="196"/>
      <c r="M275" s="201"/>
      <c r="N275" s="202"/>
      <c r="O275" s="202"/>
      <c r="P275" s="202"/>
      <c r="Q275" s="202"/>
      <c r="R275" s="202"/>
      <c r="S275" s="202"/>
      <c r="T275" s="20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197" t="s">
        <v>248</v>
      </c>
      <c r="AU275" s="197" t="s">
        <v>86</v>
      </c>
      <c r="AV275" s="14" t="s">
        <v>86</v>
      </c>
      <c r="AW275" s="14" t="s">
        <v>33</v>
      </c>
      <c r="AX275" s="14" t="s">
        <v>73</v>
      </c>
      <c r="AY275" s="197" t="s">
        <v>239</v>
      </c>
    </row>
    <row r="276" s="13" customFormat="1">
      <c r="A276" s="13"/>
      <c r="B276" s="188"/>
      <c r="C276" s="13"/>
      <c r="D276" s="189" t="s">
        <v>248</v>
      </c>
      <c r="E276" s="190" t="s">
        <v>3</v>
      </c>
      <c r="F276" s="191" t="s">
        <v>2584</v>
      </c>
      <c r="G276" s="13"/>
      <c r="H276" s="190" t="s">
        <v>3</v>
      </c>
      <c r="I276" s="192"/>
      <c r="J276" s="13"/>
      <c r="K276" s="13"/>
      <c r="L276" s="188"/>
      <c r="M276" s="193"/>
      <c r="N276" s="194"/>
      <c r="O276" s="194"/>
      <c r="P276" s="194"/>
      <c r="Q276" s="194"/>
      <c r="R276" s="194"/>
      <c r="S276" s="194"/>
      <c r="T276" s="195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90" t="s">
        <v>248</v>
      </c>
      <c r="AU276" s="190" t="s">
        <v>86</v>
      </c>
      <c r="AV276" s="13" t="s">
        <v>80</v>
      </c>
      <c r="AW276" s="13" t="s">
        <v>33</v>
      </c>
      <c r="AX276" s="13" t="s">
        <v>73</v>
      </c>
      <c r="AY276" s="190" t="s">
        <v>239</v>
      </c>
    </row>
    <row r="277" s="14" customFormat="1">
      <c r="A277" s="14"/>
      <c r="B277" s="196"/>
      <c r="C277" s="14"/>
      <c r="D277" s="189" t="s">
        <v>248</v>
      </c>
      <c r="E277" s="197" t="s">
        <v>3</v>
      </c>
      <c r="F277" s="198" t="s">
        <v>276</v>
      </c>
      <c r="G277" s="14"/>
      <c r="H277" s="199">
        <v>6</v>
      </c>
      <c r="I277" s="200"/>
      <c r="J277" s="14"/>
      <c r="K277" s="14"/>
      <c r="L277" s="196"/>
      <c r="M277" s="201"/>
      <c r="N277" s="202"/>
      <c r="O277" s="202"/>
      <c r="P277" s="202"/>
      <c r="Q277" s="202"/>
      <c r="R277" s="202"/>
      <c r="S277" s="202"/>
      <c r="T277" s="20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197" t="s">
        <v>248</v>
      </c>
      <c r="AU277" s="197" t="s">
        <v>86</v>
      </c>
      <c r="AV277" s="14" t="s">
        <v>86</v>
      </c>
      <c r="AW277" s="14" t="s">
        <v>33</v>
      </c>
      <c r="AX277" s="14" t="s">
        <v>73</v>
      </c>
      <c r="AY277" s="197" t="s">
        <v>239</v>
      </c>
    </row>
    <row r="278" s="15" customFormat="1">
      <c r="A278" s="15"/>
      <c r="B278" s="204"/>
      <c r="C278" s="15"/>
      <c r="D278" s="189" t="s">
        <v>248</v>
      </c>
      <c r="E278" s="205" t="s">
        <v>3</v>
      </c>
      <c r="F278" s="206" t="s">
        <v>251</v>
      </c>
      <c r="G278" s="15"/>
      <c r="H278" s="207">
        <v>49.198</v>
      </c>
      <c r="I278" s="208"/>
      <c r="J278" s="15"/>
      <c r="K278" s="15"/>
      <c r="L278" s="204"/>
      <c r="M278" s="209"/>
      <c r="N278" s="210"/>
      <c r="O278" s="210"/>
      <c r="P278" s="210"/>
      <c r="Q278" s="210"/>
      <c r="R278" s="210"/>
      <c r="S278" s="210"/>
      <c r="T278" s="211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05" t="s">
        <v>248</v>
      </c>
      <c r="AU278" s="205" t="s">
        <v>86</v>
      </c>
      <c r="AV278" s="15" t="s">
        <v>246</v>
      </c>
      <c r="AW278" s="15" t="s">
        <v>33</v>
      </c>
      <c r="AX278" s="15" t="s">
        <v>80</v>
      </c>
      <c r="AY278" s="205" t="s">
        <v>239</v>
      </c>
    </row>
    <row r="279" s="2" customFormat="1">
      <c r="A279" s="39"/>
      <c r="B279" s="174"/>
      <c r="C279" s="175" t="s">
        <v>1032</v>
      </c>
      <c r="D279" s="175" t="s">
        <v>241</v>
      </c>
      <c r="E279" s="176" t="s">
        <v>2585</v>
      </c>
      <c r="F279" s="177" t="s">
        <v>2586</v>
      </c>
      <c r="G279" s="178" t="s">
        <v>279</v>
      </c>
      <c r="H279" s="179">
        <v>6.532</v>
      </c>
      <c r="I279" s="180"/>
      <c r="J279" s="181">
        <f>ROUND(I279*H279,2)</f>
        <v>0</v>
      </c>
      <c r="K279" s="177" t="s">
        <v>245</v>
      </c>
      <c r="L279" s="40"/>
      <c r="M279" s="182" t="s">
        <v>3</v>
      </c>
      <c r="N279" s="183" t="s">
        <v>45</v>
      </c>
      <c r="O279" s="73"/>
      <c r="P279" s="184">
        <f>O279*H279</f>
        <v>0</v>
      </c>
      <c r="Q279" s="184">
        <v>1.0492699999999999</v>
      </c>
      <c r="R279" s="184">
        <f>Q279*H279</f>
        <v>6.8538316399999992</v>
      </c>
      <c r="S279" s="184">
        <v>0</v>
      </c>
      <c r="T279" s="185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186" t="s">
        <v>246</v>
      </c>
      <c r="AT279" s="186" t="s">
        <v>241</v>
      </c>
      <c r="AU279" s="186" t="s">
        <v>86</v>
      </c>
      <c r="AY279" s="20" t="s">
        <v>239</v>
      </c>
      <c r="BE279" s="187">
        <f>IF(N279="základní",J279,0)</f>
        <v>0</v>
      </c>
      <c r="BF279" s="187">
        <f>IF(N279="snížená",J279,0)</f>
        <v>0</v>
      </c>
      <c r="BG279" s="187">
        <f>IF(N279="zákl. přenesená",J279,0)</f>
        <v>0</v>
      </c>
      <c r="BH279" s="187">
        <f>IF(N279="sníž. přenesená",J279,0)</f>
        <v>0</v>
      </c>
      <c r="BI279" s="187">
        <f>IF(N279="nulová",J279,0)</f>
        <v>0</v>
      </c>
      <c r="BJ279" s="20" t="s">
        <v>86</v>
      </c>
      <c r="BK279" s="187">
        <f>ROUND(I279*H279,2)</f>
        <v>0</v>
      </c>
      <c r="BL279" s="20" t="s">
        <v>246</v>
      </c>
      <c r="BM279" s="186" t="s">
        <v>2587</v>
      </c>
    </row>
    <row r="280" s="13" customFormat="1">
      <c r="A280" s="13"/>
      <c r="B280" s="188"/>
      <c r="C280" s="13"/>
      <c r="D280" s="189" t="s">
        <v>248</v>
      </c>
      <c r="E280" s="190" t="s">
        <v>3</v>
      </c>
      <c r="F280" s="191" t="s">
        <v>2331</v>
      </c>
      <c r="G280" s="13"/>
      <c r="H280" s="190" t="s">
        <v>3</v>
      </c>
      <c r="I280" s="192"/>
      <c r="J280" s="13"/>
      <c r="K280" s="13"/>
      <c r="L280" s="188"/>
      <c r="M280" s="193"/>
      <c r="N280" s="194"/>
      <c r="O280" s="194"/>
      <c r="P280" s="194"/>
      <c r="Q280" s="194"/>
      <c r="R280" s="194"/>
      <c r="S280" s="194"/>
      <c r="T280" s="195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190" t="s">
        <v>248</v>
      </c>
      <c r="AU280" s="190" t="s">
        <v>86</v>
      </c>
      <c r="AV280" s="13" t="s">
        <v>80</v>
      </c>
      <c r="AW280" s="13" t="s">
        <v>33</v>
      </c>
      <c r="AX280" s="13" t="s">
        <v>73</v>
      </c>
      <c r="AY280" s="190" t="s">
        <v>239</v>
      </c>
    </row>
    <row r="281" s="14" customFormat="1">
      <c r="A281" s="14"/>
      <c r="B281" s="196"/>
      <c r="C281" s="14"/>
      <c r="D281" s="189" t="s">
        <v>248</v>
      </c>
      <c r="E281" s="197" t="s">
        <v>3</v>
      </c>
      <c r="F281" s="198" t="s">
        <v>2588</v>
      </c>
      <c r="G281" s="14"/>
      <c r="H281" s="199">
        <v>4.2439999999999998</v>
      </c>
      <c r="I281" s="200"/>
      <c r="J281" s="14"/>
      <c r="K281" s="14"/>
      <c r="L281" s="196"/>
      <c r="M281" s="201"/>
      <c r="N281" s="202"/>
      <c r="O281" s="202"/>
      <c r="P281" s="202"/>
      <c r="Q281" s="202"/>
      <c r="R281" s="202"/>
      <c r="S281" s="202"/>
      <c r="T281" s="20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197" t="s">
        <v>248</v>
      </c>
      <c r="AU281" s="197" t="s">
        <v>86</v>
      </c>
      <c r="AV281" s="14" t="s">
        <v>86</v>
      </c>
      <c r="AW281" s="14" t="s">
        <v>33</v>
      </c>
      <c r="AX281" s="14" t="s">
        <v>73</v>
      </c>
      <c r="AY281" s="197" t="s">
        <v>239</v>
      </c>
    </row>
    <row r="282" s="13" customFormat="1">
      <c r="A282" s="13"/>
      <c r="B282" s="188"/>
      <c r="C282" s="13"/>
      <c r="D282" s="189" t="s">
        <v>248</v>
      </c>
      <c r="E282" s="190" t="s">
        <v>3</v>
      </c>
      <c r="F282" s="191" t="s">
        <v>2581</v>
      </c>
      <c r="G282" s="13"/>
      <c r="H282" s="190" t="s">
        <v>3</v>
      </c>
      <c r="I282" s="192"/>
      <c r="J282" s="13"/>
      <c r="K282" s="13"/>
      <c r="L282" s="188"/>
      <c r="M282" s="193"/>
      <c r="N282" s="194"/>
      <c r="O282" s="194"/>
      <c r="P282" s="194"/>
      <c r="Q282" s="194"/>
      <c r="R282" s="194"/>
      <c r="S282" s="194"/>
      <c r="T282" s="195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190" t="s">
        <v>248</v>
      </c>
      <c r="AU282" s="190" t="s">
        <v>86</v>
      </c>
      <c r="AV282" s="13" t="s">
        <v>80</v>
      </c>
      <c r="AW282" s="13" t="s">
        <v>33</v>
      </c>
      <c r="AX282" s="13" t="s">
        <v>73</v>
      </c>
      <c r="AY282" s="190" t="s">
        <v>239</v>
      </c>
    </row>
    <row r="283" s="14" customFormat="1">
      <c r="A283" s="14"/>
      <c r="B283" s="196"/>
      <c r="C283" s="14"/>
      <c r="D283" s="189" t="s">
        <v>248</v>
      </c>
      <c r="E283" s="197" t="s">
        <v>3</v>
      </c>
      <c r="F283" s="198" t="s">
        <v>2589</v>
      </c>
      <c r="G283" s="14"/>
      <c r="H283" s="199">
        <v>0.48799999999999999</v>
      </c>
      <c r="I283" s="200"/>
      <c r="J283" s="14"/>
      <c r="K283" s="14"/>
      <c r="L283" s="196"/>
      <c r="M283" s="201"/>
      <c r="N283" s="202"/>
      <c r="O283" s="202"/>
      <c r="P283" s="202"/>
      <c r="Q283" s="202"/>
      <c r="R283" s="202"/>
      <c r="S283" s="202"/>
      <c r="T283" s="20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197" t="s">
        <v>248</v>
      </c>
      <c r="AU283" s="197" t="s">
        <v>86</v>
      </c>
      <c r="AV283" s="14" t="s">
        <v>86</v>
      </c>
      <c r="AW283" s="14" t="s">
        <v>33</v>
      </c>
      <c r="AX283" s="14" t="s">
        <v>73</v>
      </c>
      <c r="AY283" s="197" t="s">
        <v>239</v>
      </c>
    </row>
    <row r="284" s="13" customFormat="1">
      <c r="A284" s="13"/>
      <c r="B284" s="188"/>
      <c r="C284" s="13"/>
      <c r="D284" s="189" t="s">
        <v>248</v>
      </c>
      <c r="E284" s="190" t="s">
        <v>3</v>
      </c>
      <c r="F284" s="191" t="s">
        <v>2583</v>
      </c>
      <c r="G284" s="13"/>
      <c r="H284" s="190" t="s">
        <v>3</v>
      </c>
      <c r="I284" s="192"/>
      <c r="J284" s="13"/>
      <c r="K284" s="13"/>
      <c r="L284" s="188"/>
      <c r="M284" s="193"/>
      <c r="N284" s="194"/>
      <c r="O284" s="194"/>
      <c r="P284" s="194"/>
      <c r="Q284" s="194"/>
      <c r="R284" s="194"/>
      <c r="S284" s="194"/>
      <c r="T284" s="195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0" t="s">
        <v>248</v>
      </c>
      <c r="AU284" s="190" t="s">
        <v>86</v>
      </c>
      <c r="AV284" s="13" t="s">
        <v>80</v>
      </c>
      <c r="AW284" s="13" t="s">
        <v>33</v>
      </c>
      <c r="AX284" s="13" t="s">
        <v>73</v>
      </c>
      <c r="AY284" s="190" t="s">
        <v>239</v>
      </c>
    </row>
    <row r="285" s="14" customFormat="1">
      <c r="A285" s="14"/>
      <c r="B285" s="196"/>
      <c r="C285" s="14"/>
      <c r="D285" s="189" t="s">
        <v>248</v>
      </c>
      <c r="E285" s="197" t="s">
        <v>3</v>
      </c>
      <c r="F285" s="198" t="s">
        <v>2590</v>
      </c>
      <c r="G285" s="14"/>
      <c r="H285" s="199">
        <v>0.90000000000000002</v>
      </c>
      <c r="I285" s="200"/>
      <c r="J285" s="14"/>
      <c r="K285" s="14"/>
      <c r="L285" s="196"/>
      <c r="M285" s="201"/>
      <c r="N285" s="202"/>
      <c r="O285" s="202"/>
      <c r="P285" s="202"/>
      <c r="Q285" s="202"/>
      <c r="R285" s="202"/>
      <c r="S285" s="202"/>
      <c r="T285" s="20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197" t="s">
        <v>248</v>
      </c>
      <c r="AU285" s="197" t="s">
        <v>86</v>
      </c>
      <c r="AV285" s="14" t="s">
        <v>86</v>
      </c>
      <c r="AW285" s="14" t="s">
        <v>33</v>
      </c>
      <c r="AX285" s="14" t="s">
        <v>73</v>
      </c>
      <c r="AY285" s="197" t="s">
        <v>239</v>
      </c>
    </row>
    <row r="286" s="13" customFormat="1">
      <c r="A286" s="13"/>
      <c r="B286" s="188"/>
      <c r="C286" s="13"/>
      <c r="D286" s="189" t="s">
        <v>248</v>
      </c>
      <c r="E286" s="190" t="s">
        <v>3</v>
      </c>
      <c r="F286" s="191" t="s">
        <v>2584</v>
      </c>
      <c r="G286" s="13"/>
      <c r="H286" s="190" t="s">
        <v>3</v>
      </c>
      <c r="I286" s="192"/>
      <c r="J286" s="13"/>
      <c r="K286" s="13"/>
      <c r="L286" s="188"/>
      <c r="M286" s="193"/>
      <c r="N286" s="194"/>
      <c r="O286" s="194"/>
      <c r="P286" s="194"/>
      <c r="Q286" s="194"/>
      <c r="R286" s="194"/>
      <c r="S286" s="194"/>
      <c r="T286" s="195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190" t="s">
        <v>248</v>
      </c>
      <c r="AU286" s="190" t="s">
        <v>86</v>
      </c>
      <c r="AV286" s="13" t="s">
        <v>80</v>
      </c>
      <c r="AW286" s="13" t="s">
        <v>33</v>
      </c>
      <c r="AX286" s="13" t="s">
        <v>73</v>
      </c>
      <c r="AY286" s="190" t="s">
        <v>239</v>
      </c>
    </row>
    <row r="287" s="14" customFormat="1">
      <c r="A287" s="14"/>
      <c r="B287" s="196"/>
      <c r="C287" s="14"/>
      <c r="D287" s="189" t="s">
        <v>248</v>
      </c>
      <c r="E287" s="197" t="s">
        <v>3</v>
      </c>
      <c r="F287" s="198" t="s">
        <v>2590</v>
      </c>
      <c r="G287" s="14"/>
      <c r="H287" s="199">
        <v>0.90000000000000002</v>
      </c>
      <c r="I287" s="200"/>
      <c r="J287" s="14"/>
      <c r="K287" s="14"/>
      <c r="L287" s="196"/>
      <c r="M287" s="201"/>
      <c r="N287" s="202"/>
      <c r="O287" s="202"/>
      <c r="P287" s="202"/>
      <c r="Q287" s="202"/>
      <c r="R287" s="202"/>
      <c r="S287" s="202"/>
      <c r="T287" s="20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197" t="s">
        <v>248</v>
      </c>
      <c r="AU287" s="197" t="s">
        <v>86</v>
      </c>
      <c r="AV287" s="14" t="s">
        <v>86</v>
      </c>
      <c r="AW287" s="14" t="s">
        <v>33</v>
      </c>
      <c r="AX287" s="14" t="s">
        <v>73</v>
      </c>
      <c r="AY287" s="197" t="s">
        <v>239</v>
      </c>
    </row>
    <row r="288" s="15" customFormat="1">
      <c r="A288" s="15"/>
      <c r="B288" s="204"/>
      <c r="C288" s="15"/>
      <c r="D288" s="189" t="s">
        <v>248</v>
      </c>
      <c r="E288" s="205" t="s">
        <v>3</v>
      </c>
      <c r="F288" s="206" t="s">
        <v>251</v>
      </c>
      <c r="G288" s="15"/>
      <c r="H288" s="207">
        <v>6.532</v>
      </c>
      <c r="I288" s="208"/>
      <c r="J288" s="15"/>
      <c r="K288" s="15"/>
      <c r="L288" s="204"/>
      <c r="M288" s="209"/>
      <c r="N288" s="210"/>
      <c r="O288" s="210"/>
      <c r="P288" s="210"/>
      <c r="Q288" s="210"/>
      <c r="R288" s="210"/>
      <c r="S288" s="210"/>
      <c r="T288" s="211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05" t="s">
        <v>248</v>
      </c>
      <c r="AU288" s="205" t="s">
        <v>86</v>
      </c>
      <c r="AV288" s="15" t="s">
        <v>246</v>
      </c>
      <c r="AW288" s="15" t="s">
        <v>33</v>
      </c>
      <c r="AX288" s="15" t="s">
        <v>80</v>
      </c>
      <c r="AY288" s="205" t="s">
        <v>239</v>
      </c>
    </row>
    <row r="289" s="2" customFormat="1">
      <c r="A289" s="39"/>
      <c r="B289" s="174"/>
      <c r="C289" s="175" t="s">
        <v>1044</v>
      </c>
      <c r="D289" s="175" t="s">
        <v>241</v>
      </c>
      <c r="E289" s="176" t="s">
        <v>2591</v>
      </c>
      <c r="F289" s="177" t="s">
        <v>2592</v>
      </c>
      <c r="G289" s="178" t="s">
        <v>244</v>
      </c>
      <c r="H289" s="179">
        <v>550</v>
      </c>
      <c r="I289" s="180"/>
      <c r="J289" s="181">
        <f>ROUND(I289*H289,2)</f>
        <v>0</v>
      </c>
      <c r="K289" s="177" t="s">
        <v>245</v>
      </c>
      <c r="L289" s="40"/>
      <c r="M289" s="182" t="s">
        <v>3</v>
      </c>
      <c r="N289" s="183" t="s">
        <v>45</v>
      </c>
      <c r="O289" s="73"/>
      <c r="P289" s="184">
        <f>O289*H289</f>
        <v>0</v>
      </c>
      <c r="Q289" s="184">
        <v>0.01282</v>
      </c>
      <c r="R289" s="184">
        <f>Q289*H289</f>
        <v>7.0510000000000002</v>
      </c>
      <c r="S289" s="184">
        <v>0</v>
      </c>
      <c r="T289" s="185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186" t="s">
        <v>246</v>
      </c>
      <c r="AT289" s="186" t="s">
        <v>241</v>
      </c>
      <c r="AU289" s="186" t="s">
        <v>86</v>
      </c>
      <c r="AY289" s="20" t="s">
        <v>239</v>
      </c>
      <c r="BE289" s="187">
        <f>IF(N289="základní",J289,0)</f>
        <v>0</v>
      </c>
      <c r="BF289" s="187">
        <f>IF(N289="snížená",J289,0)</f>
        <v>0</v>
      </c>
      <c r="BG289" s="187">
        <f>IF(N289="zákl. přenesená",J289,0)</f>
        <v>0</v>
      </c>
      <c r="BH289" s="187">
        <f>IF(N289="sníž. přenesená",J289,0)</f>
        <v>0</v>
      </c>
      <c r="BI289" s="187">
        <f>IF(N289="nulová",J289,0)</f>
        <v>0</v>
      </c>
      <c r="BJ289" s="20" t="s">
        <v>86</v>
      </c>
      <c r="BK289" s="187">
        <f>ROUND(I289*H289,2)</f>
        <v>0</v>
      </c>
      <c r="BL289" s="20" t="s">
        <v>246</v>
      </c>
      <c r="BM289" s="186" t="s">
        <v>2593</v>
      </c>
    </row>
    <row r="290" s="13" customFormat="1">
      <c r="A290" s="13"/>
      <c r="B290" s="188"/>
      <c r="C290" s="13"/>
      <c r="D290" s="189" t="s">
        <v>248</v>
      </c>
      <c r="E290" s="190" t="s">
        <v>3</v>
      </c>
      <c r="F290" s="191" t="s">
        <v>2331</v>
      </c>
      <c r="G290" s="13"/>
      <c r="H290" s="190" t="s">
        <v>3</v>
      </c>
      <c r="I290" s="192"/>
      <c r="J290" s="13"/>
      <c r="K290" s="13"/>
      <c r="L290" s="188"/>
      <c r="M290" s="193"/>
      <c r="N290" s="194"/>
      <c r="O290" s="194"/>
      <c r="P290" s="194"/>
      <c r="Q290" s="194"/>
      <c r="R290" s="194"/>
      <c r="S290" s="194"/>
      <c r="T290" s="195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190" t="s">
        <v>248</v>
      </c>
      <c r="AU290" s="190" t="s">
        <v>86</v>
      </c>
      <c r="AV290" s="13" t="s">
        <v>80</v>
      </c>
      <c r="AW290" s="13" t="s">
        <v>33</v>
      </c>
      <c r="AX290" s="13" t="s">
        <v>73</v>
      </c>
      <c r="AY290" s="190" t="s">
        <v>239</v>
      </c>
    </row>
    <row r="291" s="14" customFormat="1">
      <c r="A291" s="14"/>
      <c r="B291" s="196"/>
      <c r="C291" s="14"/>
      <c r="D291" s="189" t="s">
        <v>248</v>
      </c>
      <c r="E291" s="197" t="s">
        <v>3</v>
      </c>
      <c r="F291" s="198" t="s">
        <v>2594</v>
      </c>
      <c r="G291" s="14"/>
      <c r="H291" s="199">
        <v>300</v>
      </c>
      <c r="I291" s="200"/>
      <c r="J291" s="14"/>
      <c r="K291" s="14"/>
      <c r="L291" s="196"/>
      <c r="M291" s="201"/>
      <c r="N291" s="202"/>
      <c r="O291" s="202"/>
      <c r="P291" s="202"/>
      <c r="Q291" s="202"/>
      <c r="R291" s="202"/>
      <c r="S291" s="202"/>
      <c r="T291" s="20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197" t="s">
        <v>248</v>
      </c>
      <c r="AU291" s="197" t="s">
        <v>86</v>
      </c>
      <c r="AV291" s="14" t="s">
        <v>86</v>
      </c>
      <c r="AW291" s="14" t="s">
        <v>33</v>
      </c>
      <c r="AX291" s="14" t="s">
        <v>73</v>
      </c>
      <c r="AY291" s="197" t="s">
        <v>239</v>
      </c>
    </row>
    <row r="292" s="13" customFormat="1">
      <c r="A292" s="13"/>
      <c r="B292" s="188"/>
      <c r="C292" s="13"/>
      <c r="D292" s="189" t="s">
        <v>248</v>
      </c>
      <c r="E292" s="190" t="s">
        <v>3</v>
      </c>
      <c r="F292" s="191" t="s">
        <v>2581</v>
      </c>
      <c r="G292" s="13"/>
      <c r="H292" s="190" t="s">
        <v>3</v>
      </c>
      <c r="I292" s="192"/>
      <c r="J292" s="13"/>
      <c r="K292" s="13"/>
      <c r="L292" s="188"/>
      <c r="M292" s="193"/>
      <c r="N292" s="194"/>
      <c r="O292" s="194"/>
      <c r="P292" s="194"/>
      <c r="Q292" s="194"/>
      <c r="R292" s="194"/>
      <c r="S292" s="194"/>
      <c r="T292" s="195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190" t="s">
        <v>248</v>
      </c>
      <c r="AU292" s="190" t="s">
        <v>86</v>
      </c>
      <c r="AV292" s="13" t="s">
        <v>80</v>
      </c>
      <c r="AW292" s="13" t="s">
        <v>33</v>
      </c>
      <c r="AX292" s="13" t="s">
        <v>73</v>
      </c>
      <c r="AY292" s="190" t="s">
        <v>239</v>
      </c>
    </row>
    <row r="293" s="14" customFormat="1">
      <c r="A293" s="14"/>
      <c r="B293" s="196"/>
      <c r="C293" s="14"/>
      <c r="D293" s="189" t="s">
        <v>248</v>
      </c>
      <c r="E293" s="197" t="s">
        <v>3</v>
      </c>
      <c r="F293" s="198" t="s">
        <v>1150</v>
      </c>
      <c r="G293" s="14"/>
      <c r="H293" s="199">
        <v>50</v>
      </c>
      <c r="I293" s="200"/>
      <c r="J293" s="14"/>
      <c r="K293" s="14"/>
      <c r="L293" s="196"/>
      <c r="M293" s="201"/>
      <c r="N293" s="202"/>
      <c r="O293" s="202"/>
      <c r="P293" s="202"/>
      <c r="Q293" s="202"/>
      <c r="R293" s="202"/>
      <c r="S293" s="202"/>
      <c r="T293" s="20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197" t="s">
        <v>248</v>
      </c>
      <c r="AU293" s="197" t="s">
        <v>86</v>
      </c>
      <c r="AV293" s="14" t="s">
        <v>86</v>
      </c>
      <c r="AW293" s="14" t="s">
        <v>33</v>
      </c>
      <c r="AX293" s="14" t="s">
        <v>73</v>
      </c>
      <c r="AY293" s="197" t="s">
        <v>239</v>
      </c>
    </row>
    <row r="294" s="13" customFormat="1">
      <c r="A294" s="13"/>
      <c r="B294" s="188"/>
      <c r="C294" s="13"/>
      <c r="D294" s="189" t="s">
        <v>248</v>
      </c>
      <c r="E294" s="190" t="s">
        <v>3</v>
      </c>
      <c r="F294" s="191" t="s">
        <v>2583</v>
      </c>
      <c r="G294" s="13"/>
      <c r="H294" s="190" t="s">
        <v>3</v>
      </c>
      <c r="I294" s="192"/>
      <c r="J294" s="13"/>
      <c r="K294" s="13"/>
      <c r="L294" s="188"/>
      <c r="M294" s="193"/>
      <c r="N294" s="194"/>
      <c r="O294" s="194"/>
      <c r="P294" s="194"/>
      <c r="Q294" s="194"/>
      <c r="R294" s="194"/>
      <c r="S294" s="194"/>
      <c r="T294" s="195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90" t="s">
        <v>248</v>
      </c>
      <c r="AU294" s="190" t="s">
        <v>86</v>
      </c>
      <c r="AV294" s="13" t="s">
        <v>80</v>
      </c>
      <c r="AW294" s="13" t="s">
        <v>33</v>
      </c>
      <c r="AX294" s="13" t="s">
        <v>73</v>
      </c>
      <c r="AY294" s="190" t="s">
        <v>239</v>
      </c>
    </row>
    <row r="295" s="14" customFormat="1">
      <c r="A295" s="14"/>
      <c r="B295" s="196"/>
      <c r="C295" s="14"/>
      <c r="D295" s="189" t="s">
        <v>248</v>
      </c>
      <c r="E295" s="197" t="s">
        <v>3</v>
      </c>
      <c r="F295" s="198" t="s">
        <v>1438</v>
      </c>
      <c r="G295" s="14"/>
      <c r="H295" s="199">
        <v>100</v>
      </c>
      <c r="I295" s="200"/>
      <c r="J295" s="14"/>
      <c r="K295" s="14"/>
      <c r="L295" s="196"/>
      <c r="M295" s="201"/>
      <c r="N295" s="202"/>
      <c r="O295" s="202"/>
      <c r="P295" s="202"/>
      <c r="Q295" s="202"/>
      <c r="R295" s="202"/>
      <c r="S295" s="202"/>
      <c r="T295" s="20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197" t="s">
        <v>248</v>
      </c>
      <c r="AU295" s="197" t="s">
        <v>86</v>
      </c>
      <c r="AV295" s="14" t="s">
        <v>86</v>
      </c>
      <c r="AW295" s="14" t="s">
        <v>33</v>
      </c>
      <c r="AX295" s="14" t="s">
        <v>73</v>
      </c>
      <c r="AY295" s="197" t="s">
        <v>239</v>
      </c>
    </row>
    <row r="296" s="13" customFormat="1">
      <c r="A296" s="13"/>
      <c r="B296" s="188"/>
      <c r="C296" s="13"/>
      <c r="D296" s="189" t="s">
        <v>248</v>
      </c>
      <c r="E296" s="190" t="s">
        <v>3</v>
      </c>
      <c r="F296" s="191" t="s">
        <v>2584</v>
      </c>
      <c r="G296" s="13"/>
      <c r="H296" s="190" t="s">
        <v>3</v>
      </c>
      <c r="I296" s="192"/>
      <c r="J296" s="13"/>
      <c r="K296" s="13"/>
      <c r="L296" s="188"/>
      <c r="M296" s="193"/>
      <c r="N296" s="194"/>
      <c r="O296" s="194"/>
      <c r="P296" s="194"/>
      <c r="Q296" s="194"/>
      <c r="R296" s="194"/>
      <c r="S296" s="194"/>
      <c r="T296" s="195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190" t="s">
        <v>248</v>
      </c>
      <c r="AU296" s="190" t="s">
        <v>86</v>
      </c>
      <c r="AV296" s="13" t="s">
        <v>80</v>
      </c>
      <c r="AW296" s="13" t="s">
        <v>33</v>
      </c>
      <c r="AX296" s="13" t="s">
        <v>73</v>
      </c>
      <c r="AY296" s="190" t="s">
        <v>239</v>
      </c>
    </row>
    <row r="297" s="14" customFormat="1">
      <c r="A297" s="14"/>
      <c r="B297" s="196"/>
      <c r="C297" s="14"/>
      <c r="D297" s="189" t="s">
        <v>248</v>
      </c>
      <c r="E297" s="197" t="s">
        <v>3</v>
      </c>
      <c r="F297" s="198" t="s">
        <v>1438</v>
      </c>
      <c r="G297" s="14"/>
      <c r="H297" s="199">
        <v>100</v>
      </c>
      <c r="I297" s="200"/>
      <c r="J297" s="14"/>
      <c r="K297" s="14"/>
      <c r="L297" s="196"/>
      <c r="M297" s="201"/>
      <c r="N297" s="202"/>
      <c r="O297" s="202"/>
      <c r="P297" s="202"/>
      <c r="Q297" s="202"/>
      <c r="R297" s="202"/>
      <c r="S297" s="202"/>
      <c r="T297" s="20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197" t="s">
        <v>248</v>
      </c>
      <c r="AU297" s="197" t="s">
        <v>86</v>
      </c>
      <c r="AV297" s="14" t="s">
        <v>86</v>
      </c>
      <c r="AW297" s="14" t="s">
        <v>33</v>
      </c>
      <c r="AX297" s="14" t="s">
        <v>73</v>
      </c>
      <c r="AY297" s="197" t="s">
        <v>239</v>
      </c>
    </row>
    <row r="298" s="15" customFormat="1">
      <c r="A298" s="15"/>
      <c r="B298" s="204"/>
      <c r="C298" s="15"/>
      <c r="D298" s="189" t="s">
        <v>248</v>
      </c>
      <c r="E298" s="205" t="s">
        <v>3</v>
      </c>
      <c r="F298" s="206" t="s">
        <v>251</v>
      </c>
      <c r="G298" s="15"/>
      <c r="H298" s="207">
        <v>550</v>
      </c>
      <c r="I298" s="208"/>
      <c r="J298" s="15"/>
      <c r="K298" s="15"/>
      <c r="L298" s="204"/>
      <c r="M298" s="209"/>
      <c r="N298" s="210"/>
      <c r="O298" s="210"/>
      <c r="P298" s="210"/>
      <c r="Q298" s="210"/>
      <c r="R298" s="210"/>
      <c r="S298" s="210"/>
      <c r="T298" s="211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05" t="s">
        <v>248</v>
      </c>
      <c r="AU298" s="205" t="s">
        <v>86</v>
      </c>
      <c r="AV298" s="15" t="s">
        <v>246</v>
      </c>
      <c r="AW298" s="15" t="s">
        <v>33</v>
      </c>
      <c r="AX298" s="15" t="s">
        <v>80</v>
      </c>
      <c r="AY298" s="205" t="s">
        <v>239</v>
      </c>
    </row>
    <row r="299" s="2" customFormat="1">
      <c r="A299" s="39"/>
      <c r="B299" s="174"/>
      <c r="C299" s="175" t="s">
        <v>1048</v>
      </c>
      <c r="D299" s="175" t="s">
        <v>241</v>
      </c>
      <c r="E299" s="176" t="s">
        <v>2595</v>
      </c>
      <c r="F299" s="177" t="s">
        <v>2596</v>
      </c>
      <c r="G299" s="178" t="s">
        <v>244</v>
      </c>
      <c r="H299" s="179">
        <v>550</v>
      </c>
      <c r="I299" s="180"/>
      <c r="J299" s="181">
        <f>ROUND(I299*H299,2)</f>
        <v>0</v>
      </c>
      <c r="K299" s="177" t="s">
        <v>245</v>
      </c>
      <c r="L299" s="40"/>
      <c r="M299" s="182" t="s">
        <v>3</v>
      </c>
      <c r="N299" s="183" t="s">
        <v>45</v>
      </c>
      <c r="O299" s="73"/>
      <c r="P299" s="184">
        <f>O299*H299</f>
        <v>0</v>
      </c>
      <c r="Q299" s="184">
        <v>0</v>
      </c>
      <c r="R299" s="184">
        <f>Q299*H299</f>
        <v>0</v>
      </c>
      <c r="S299" s="184">
        <v>0</v>
      </c>
      <c r="T299" s="185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186" t="s">
        <v>246</v>
      </c>
      <c r="AT299" s="186" t="s">
        <v>241</v>
      </c>
      <c r="AU299" s="186" t="s">
        <v>86</v>
      </c>
      <c r="AY299" s="20" t="s">
        <v>239</v>
      </c>
      <c r="BE299" s="187">
        <f>IF(N299="základní",J299,0)</f>
        <v>0</v>
      </c>
      <c r="BF299" s="187">
        <f>IF(N299="snížená",J299,0)</f>
        <v>0</v>
      </c>
      <c r="BG299" s="187">
        <f>IF(N299="zákl. přenesená",J299,0)</f>
        <v>0</v>
      </c>
      <c r="BH299" s="187">
        <f>IF(N299="sníž. přenesená",J299,0)</f>
        <v>0</v>
      </c>
      <c r="BI299" s="187">
        <f>IF(N299="nulová",J299,0)</f>
        <v>0</v>
      </c>
      <c r="BJ299" s="20" t="s">
        <v>86</v>
      </c>
      <c r="BK299" s="187">
        <f>ROUND(I299*H299,2)</f>
        <v>0</v>
      </c>
      <c r="BL299" s="20" t="s">
        <v>246</v>
      </c>
      <c r="BM299" s="186" t="s">
        <v>2597</v>
      </c>
    </row>
    <row r="300" s="12" customFormat="1" ht="22.8" customHeight="1">
      <c r="A300" s="12"/>
      <c r="B300" s="161"/>
      <c r="C300" s="12"/>
      <c r="D300" s="162" t="s">
        <v>72</v>
      </c>
      <c r="E300" s="172" t="s">
        <v>308</v>
      </c>
      <c r="F300" s="172" t="s">
        <v>309</v>
      </c>
      <c r="G300" s="12"/>
      <c r="H300" s="12"/>
      <c r="I300" s="164"/>
      <c r="J300" s="173">
        <f>BK300</f>
        <v>0</v>
      </c>
      <c r="K300" s="12"/>
      <c r="L300" s="161"/>
      <c r="M300" s="166"/>
      <c r="N300" s="167"/>
      <c r="O300" s="167"/>
      <c r="P300" s="168">
        <f>P301</f>
        <v>0</v>
      </c>
      <c r="Q300" s="167"/>
      <c r="R300" s="168">
        <f>R301</f>
        <v>0</v>
      </c>
      <c r="S300" s="167"/>
      <c r="T300" s="169">
        <f>T301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162" t="s">
        <v>80</v>
      </c>
      <c r="AT300" s="170" t="s">
        <v>72</v>
      </c>
      <c r="AU300" s="170" t="s">
        <v>80</v>
      </c>
      <c r="AY300" s="162" t="s">
        <v>239</v>
      </c>
      <c r="BK300" s="171">
        <f>BK301</f>
        <v>0</v>
      </c>
    </row>
    <row r="301" s="2" customFormat="1" ht="55.5" customHeight="1">
      <c r="A301" s="39"/>
      <c r="B301" s="174"/>
      <c r="C301" s="175" t="s">
        <v>1053</v>
      </c>
      <c r="D301" s="175" t="s">
        <v>241</v>
      </c>
      <c r="E301" s="176" t="s">
        <v>532</v>
      </c>
      <c r="F301" s="177" t="s">
        <v>533</v>
      </c>
      <c r="G301" s="178" t="s">
        <v>279</v>
      </c>
      <c r="H301" s="179">
        <v>6125.4430000000002</v>
      </c>
      <c r="I301" s="180"/>
      <c r="J301" s="181">
        <f>ROUND(I301*H301,2)</f>
        <v>0</v>
      </c>
      <c r="K301" s="177" t="s">
        <v>245</v>
      </c>
      <c r="L301" s="40"/>
      <c r="M301" s="222" t="s">
        <v>3</v>
      </c>
      <c r="N301" s="223" t="s">
        <v>45</v>
      </c>
      <c r="O301" s="224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186" t="s">
        <v>246</v>
      </c>
      <c r="AT301" s="186" t="s">
        <v>241</v>
      </c>
      <c r="AU301" s="186" t="s">
        <v>86</v>
      </c>
      <c r="AY301" s="20" t="s">
        <v>239</v>
      </c>
      <c r="BE301" s="187">
        <f>IF(N301="základní",J301,0)</f>
        <v>0</v>
      </c>
      <c r="BF301" s="187">
        <f>IF(N301="snížená",J301,0)</f>
        <v>0</v>
      </c>
      <c r="BG301" s="187">
        <f>IF(N301="zákl. přenesená",J301,0)</f>
        <v>0</v>
      </c>
      <c r="BH301" s="187">
        <f>IF(N301="sníž. přenesená",J301,0)</f>
        <v>0</v>
      </c>
      <c r="BI301" s="187">
        <f>IF(N301="nulová",J301,0)</f>
        <v>0</v>
      </c>
      <c r="BJ301" s="20" t="s">
        <v>86</v>
      </c>
      <c r="BK301" s="187">
        <f>ROUND(I301*H301,2)</f>
        <v>0</v>
      </c>
      <c r="BL301" s="20" t="s">
        <v>246</v>
      </c>
      <c r="BM301" s="186" t="s">
        <v>2598</v>
      </c>
    </row>
    <row r="302" s="2" customFormat="1" ht="6.96" customHeight="1">
      <c r="A302" s="39"/>
      <c r="B302" s="56"/>
      <c r="C302" s="57"/>
      <c r="D302" s="57"/>
      <c r="E302" s="57"/>
      <c r="F302" s="57"/>
      <c r="G302" s="57"/>
      <c r="H302" s="57"/>
      <c r="I302" s="57"/>
      <c r="J302" s="57"/>
      <c r="K302" s="57"/>
      <c r="L302" s="40"/>
      <c r="M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</sheetData>
  <autoFilter ref="C89:K30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118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86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2599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2601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ROUND(J97,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ROUND((SUM(BE97:BE180)),  2)</f>
        <v>0</v>
      </c>
      <c r="G37" s="39"/>
      <c r="H37" s="39"/>
      <c r="I37" s="133">
        <v>0.20999999999999999</v>
      </c>
      <c r="J37" s="132">
        <f>ROUND(((SUM(BE97:BE180))*I37),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ROUND((SUM(BF97:BF180)),  2)</f>
        <v>0</v>
      </c>
      <c r="G38" s="39"/>
      <c r="H38" s="39"/>
      <c r="I38" s="133">
        <v>0.14999999999999999</v>
      </c>
      <c r="J38" s="132">
        <f>ROUND(((SUM(BF97:BF180))*I38),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ROUND((SUM(BG97:BG180)),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ROUND((SUM(BH97:BH180)),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ROUND((SUM(BI97:BI180)),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2599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SO-04.03.01 - Dešťová kanalizace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J97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221</v>
      </c>
      <c r="E68" s="145"/>
      <c r="F68" s="145"/>
      <c r="G68" s="145"/>
      <c r="H68" s="145"/>
      <c r="I68" s="145"/>
      <c r="J68" s="146">
        <f>J98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47"/>
      <c r="C69" s="10"/>
      <c r="D69" s="148" t="s">
        <v>222</v>
      </c>
      <c r="E69" s="149"/>
      <c r="F69" s="149"/>
      <c r="G69" s="149"/>
      <c r="H69" s="149"/>
      <c r="I69" s="149"/>
      <c r="J69" s="150">
        <f>J99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47"/>
      <c r="C70" s="10"/>
      <c r="D70" s="148" t="s">
        <v>317</v>
      </c>
      <c r="E70" s="149"/>
      <c r="F70" s="149"/>
      <c r="G70" s="149"/>
      <c r="H70" s="149"/>
      <c r="I70" s="149"/>
      <c r="J70" s="150">
        <f>J109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47"/>
      <c r="C71" s="10"/>
      <c r="D71" s="148" t="s">
        <v>641</v>
      </c>
      <c r="E71" s="149"/>
      <c r="F71" s="149"/>
      <c r="G71" s="149"/>
      <c r="H71" s="149"/>
      <c r="I71" s="149"/>
      <c r="J71" s="150">
        <f>J165</f>
        <v>0</v>
      </c>
      <c r="K71" s="10"/>
      <c r="L71" s="14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43"/>
      <c r="C72" s="9"/>
      <c r="D72" s="144" t="s">
        <v>318</v>
      </c>
      <c r="E72" s="145"/>
      <c r="F72" s="145"/>
      <c r="G72" s="145"/>
      <c r="H72" s="145"/>
      <c r="I72" s="145"/>
      <c r="J72" s="146">
        <f>J167</f>
        <v>0</v>
      </c>
      <c r="K72" s="9"/>
      <c r="L72" s="14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47"/>
      <c r="C73" s="10"/>
      <c r="D73" s="148" t="s">
        <v>519</v>
      </c>
      <c r="E73" s="149"/>
      <c r="F73" s="149"/>
      <c r="G73" s="149"/>
      <c r="H73" s="149"/>
      <c r="I73" s="149"/>
      <c r="J73" s="150">
        <f>J168</f>
        <v>0</v>
      </c>
      <c r="K73" s="10"/>
      <c r="L73" s="14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39"/>
      <c r="B74" s="40"/>
      <c r="C74" s="39"/>
      <c r="D74" s="39"/>
      <c r="E74" s="39"/>
      <c r="F74" s="39"/>
      <c r="G74" s="39"/>
      <c r="H74" s="39"/>
      <c r="I74" s="39"/>
      <c r="J74" s="39"/>
      <c r="K74" s="39"/>
      <c r="L74" s="12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56"/>
      <c r="C75" s="57"/>
      <c r="D75" s="57"/>
      <c r="E75" s="57"/>
      <c r="F75" s="57"/>
      <c r="G75" s="57"/>
      <c r="H75" s="57"/>
      <c r="I75" s="57"/>
      <c r="J75" s="57"/>
      <c r="K75" s="57"/>
      <c r="L75" s="12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9" s="2" customFormat="1" ht="6.96" customHeight="1">
      <c r="A79" s="39"/>
      <c r="B79" s="58"/>
      <c r="C79" s="59"/>
      <c r="D79" s="59"/>
      <c r="E79" s="59"/>
      <c r="F79" s="59"/>
      <c r="G79" s="59"/>
      <c r="H79" s="59"/>
      <c r="I79" s="59"/>
      <c r="J79" s="59"/>
      <c r="K79" s="5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224</v>
      </c>
      <c r="D80" s="39"/>
      <c r="E80" s="39"/>
      <c r="F80" s="39"/>
      <c r="G80" s="39"/>
      <c r="H80" s="39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39"/>
      <c r="D81" s="39"/>
      <c r="E81" s="39"/>
      <c r="F81" s="39"/>
      <c r="G81" s="39"/>
      <c r="H81" s="39"/>
      <c r="I81" s="39"/>
      <c r="J81" s="39"/>
      <c r="K81" s="39"/>
      <c r="L81" s="12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17</v>
      </c>
      <c r="D82" s="39"/>
      <c r="E82" s="39"/>
      <c r="F82" s="39"/>
      <c r="G82" s="39"/>
      <c r="H82" s="39"/>
      <c r="I82" s="39"/>
      <c r="J82" s="39"/>
      <c r="K82" s="39"/>
      <c r="L82" s="12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39"/>
      <c r="D83" s="39"/>
      <c r="E83" s="125" t="str">
        <f>E7</f>
        <v>Kolovraty - dostupné bydlení</v>
      </c>
      <c r="F83" s="33"/>
      <c r="G83" s="33"/>
      <c r="H83" s="33"/>
      <c r="I83" s="39"/>
      <c r="J83" s="39"/>
      <c r="K83" s="39"/>
      <c r="L83" s="12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3"/>
      <c r="C84" s="33" t="s">
        <v>213</v>
      </c>
      <c r="L84" s="23"/>
    </row>
    <row r="85" s="1" customFormat="1" ht="16.5" customHeight="1">
      <c r="B85" s="23"/>
      <c r="E85" s="125" t="s">
        <v>571</v>
      </c>
      <c r="F85" s="1"/>
      <c r="G85" s="1"/>
      <c r="H85" s="1"/>
      <c r="L85" s="23"/>
    </row>
    <row r="86" s="1" customFormat="1" ht="12" customHeight="1">
      <c r="B86" s="23"/>
      <c r="C86" s="33" t="s">
        <v>215</v>
      </c>
      <c r="L86" s="23"/>
    </row>
    <row r="87" s="2" customFormat="1" ht="16.5" customHeight="1">
      <c r="A87" s="39"/>
      <c r="B87" s="40"/>
      <c r="C87" s="39"/>
      <c r="D87" s="39"/>
      <c r="E87" s="131" t="s">
        <v>2599</v>
      </c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2600</v>
      </c>
      <c r="D88" s="39"/>
      <c r="E88" s="39"/>
      <c r="F88" s="39"/>
      <c r="G88" s="39"/>
      <c r="H88" s="39"/>
      <c r="I88" s="39"/>
      <c r="J88" s="39"/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39"/>
      <c r="D89" s="39"/>
      <c r="E89" s="63" t="str">
        <f>E13</f>
        <v>SO-04.03.01 - Dešťová kanalizace</v>
      </c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39"/>
      <c r="D90" s="39"/>
      <c r="E90" s="39"/>
      <c r="F90" s="39"/>
      <c r="G90" s="39"/>
      <c r="H90" s="39"/>
      <c r="I90" s="39"/>
      <c r="J90" s="39"/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39"/>
      <c r="E91" s="39"/>
      <c r="F91" s="28" t="str">
        <f>F16</f>
        <v>Kolovraty</v>
      </c>
      <c r="G91" s="39"/>
      <c r="H91" s="39"/>
      <c r="I91" s="33" t="s">
        <v>24</v>
      </c>
      <c r="J91" s="65" t="str">
        <f>IF(J16="","",J16)</f>
        <v>28. 6. 2021</v>
      </c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39"/>
      <c r="D92" s="39"/>
      <c r="E92" s="39"/>
      <c r="F92" s="39"/>
      <c r="G92" s="39"/>
      <c r="H92" s="39"/>
      <c r="I92" s="39"/>
      <c r="J92" s="39"/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26</v>
      </c>
      <c r="D93" s="39"/>
      <c r="E93" s="39"/>
      <c r="F93" s="28" t="str">
        <f>E19</f>
        <v>atelier HETA s.r.o.</v>
      </c>
      <c r="G93" s="39"/>
      <c r="H93" s="39"/>
      <c r="I93" s="33" t="s">
        <v>32</v>
      </c>
      <c r="J93" s="37" t="str">
        <f>E25</f>
        <v>atelier HETA s.r.o.</v>
      </c>
      <c r="K93" s="39"/>
      <c r="L93" s="12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39"/>
      <c r="E94" s="39"/>
      <c r="F94" s="28" t="str">
        <f>IF(E22="","",E22)</f>
        <v>Vyplň údaj</v>
      </c>
      <c r="G94" s="39"/>
      <c r="H94" s="39"/>
      <c r="I94" s="33" t="s">
        <v>34</v>
      </c>
      <c r="J94" s="37" t="str">
        <f>E28</f>
        <v>Toman Martin</v>
      </c>
      <c r="K94" s="39"/>
      <c r="L94" s="12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39"/>
      <c r="D95" s="39"/>
      <c r="E95" s="39"/>
      <c r="F95" s="39"/>
      <c r="G95" s="39"/>
      <c r="H95" s="39"/>
      <c r="I95" s="39"/>
      <c r="J95" s="39"/>
      <c r="K95" s="39"/>
      <c r="L95" s="12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51"/>
      <c r="B96" s="152"/>
      <c r="C96" s="153" t="s">
        <v>225</v>
      </c>
      <c r="D96" s="154" t="s">
        <v>58</v>
      </c>
      <c r="E96" s="154" t="s">
        <v>54</v>
      </c>
      <c r="F96" s="154" t="s">
        <v>55</v>
      </c>
      <c r="G96" s="154" t="s">
        <v>226</v>
      </c>
      <c r="H96" s="154" t="s">
        <v>227</v>
      </c>
      <c r="I96" s="154" t="s">
        <v>228</v>
      </c>
      <c r="J96" s="154" t="s">
        <v>219</v>
      </c>
      <c r="K96" s="155" t="s">
        <v>229</v>
      </c>
      <c r="L96" s="156"/>
      <c r="M96" s="81" t="s">
        <v>3</v>
      </c>
      <c r="N96" s="82" t="s">
        <v>43</v>
      </c>
      <c r="O96" s="82" t="s">
        <v>230</v>
      </c>
      <c r="P96" s="82" t="s">
        <v>231</v>
      </c>
      <c r="Q96" s="82" t="s">
        <v>232</v>
      </c>
      <c r="R96" s="82" t="s">
        <v>233</v>
      </c>
      <c r="S96" s="82" t="s">
        <v>234</v>
      </c>
      <c r="T96" s="83" t="s">
        <v>235</v>
      </c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</row>
    <row r="97" s="2" customFormat="1" ht="22.8" customHeight="1">
      <c r="A97" s="39"/>
      <c r="B97" s="40"/>
      <c r="C97" s="88" t="s">
        <v>236</v>
      </c>
      <c r="D97" s="39"/>
      <c r="E97" s="39"/>
      <c r="F97" s="39"/>
      <c r="G97" s="39"/>
      <c r="H97" s="39"/>
      <c r="I97" s="39"/>
      <c r="J97" s="157">
        <f>BK97</f>
        <v>0</v>
      </c>
      <c r="K97" s="39"/>
      <c r="L97" s="40"/>
      <c r="M97" s="84"/>
      <c r="N97" s="69"/>
      <c r="O97" s="85"/>
      <c r="P97" s="158">
        <f>P98+P167</f>
        <v>0</v>
      </c>
      <c r="Q97" s="85"/>
      <c r="R97" s="158">
        <f>R98+R167</f>
        <v>120.12764596000001</v>
      </c>
      <c r="S97" s="85"/>
      <c r="T97" s="159">
        <f>T98+T167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20" t="s">
        <v>72</v>
      </c>
      <c r="AU97" s="20" t="s">
        <v>220</v>
      </c>
      <c r="BK97" s="160">
        <f>BK98+BK167</f>
        <v>0</v>
      </c>
    </row>
    <row r="98" s="12" customFormat="1" ht="25.92" customHeight="1">
      <c r="A98" s="12"/>
      <c r="B98" s="161"/>
      <c r="C98" s="12"/>
      <c r="D98" s="162" t="s">
        <v>72</v>
      </c>
      <c r="E98" s="163" t="s">
        <v>237</v>
      </c>
      <c r="F98" s="163" t="s">
        <v>238</v>
      </c>
      <c r="G98" s="12"/>
      <c r="H98" s="12"/>
      <c r="I98" s="164"/>
      <c r="J98" s="165">
        <f>BK98</f>
        <v>0</v>
      </c>
      <c r="K98" s="12"/>
      <c r="L98" s="161"/>
      <c r="M98" s="166"/>
      <c r="N98" s="167"/>
      <c r="O98" s="167"/>
      <c r="P98" s="168">
        <f>P99+P109+P165</f>
        <v>0</v>
      </c>
      <c r="Q98" s="167"/>
      <c r="R98" s="168">
        <f>R99+R109+R165</f>
        <v>119.80255000000001</v>
      </c>
      <c r="S98" s="167"/>
      <c r="T98" s="169">
        <f>T99+T109+T165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2" t="s">
        <v>80</v>
      </c>
      <c r="AT98" s="170" t="s">
        <v>72</v>
      </c>
      <c r="AU98" s="170" t="s">
        <v>73</v>
      </c>
      <c r="AY98" s="162" t="s">
        <v>239</v>
      </c>
      <c r="BK98" s="171">
        <f>BK99+BK109+BK165</f>
        <v>0</v>
      </c>
    </row>
    <row r="99" s="12" customFormat="1" ht="22.8" customHeight="1">
      <c r="A99" s="12"/>
      <c r="B99" s="161"/>
      <c r="C99" s="12"/>
      <c r="D99" s="162" t="s">
        <v>72</v>
      </c>
      <c r="E99" s="172" t="s">
        <v>80</v>
      </c>
      <c r="F99" s="172" t="s">
        <v>240</v>
      </c>
      <c r="G99" s="12"/>
      <c r="H99" s="12"/>
      <c r="I99" s="164"/>
      <c r="J99" s="173">
        <f>BK99</f>
        <v>0</v>
      </c>
      <c r="K99" s="12"/>
      <c r="L99" s="161"/>
      <c r="M99" s="166"/>
      <c r="N99" s="167"/>
      <c r="O99" s="167"/>
      <c r="P99" s="168">
        <f>SUM(P100:P108)</f>
        <v>0</v>
      </c>
      <c r="Q99" s="167"/>
      <c r="R99" s="168">
        <f>SUM(R100:R108)</f>
        <v>98.596000000000004</v>
      </c>
      <c r="S99" s="167"/>
      <c r="T99" s="169">
        <f>SUM(T100:T108)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162" t="s">
        <v>80</v>
      </c>
      <c r="AT99" s="170" t="s">
        <v>72</v>
      </c>
      <c r="AU99" s="170" t="s">
        <v>80</v>
      </c>
      <c r="AY99" s="162" t="s">
        <v>239</v>
      </c>
      <c r="BK99" s="171">
        <f>SUM(BK100:BK108)</f>
        <v>0</v>
      </c>
    </row>
    <row r="100" s="2" customFormat="1">
      <c r="A100" s="39"/>
      <c r="B100" s="174"/>
      <c r="C100" s="175" t="s">
        <v>80</v>
      </c>
      <c r="D100" s="175" t="s">
        <v>241</v>
      </c>
      <c r="E100" s="176" t="s">
        <v>2602</v>
      </c>
      <c r="F100" s="177" t="s">
        <v>2603</v>
      </c>
      <c r="G100" s="178" t="s">
        <v>254</v>
      </c>
      <c r="H100" s="179">
        <v>94.079999999999998</v>
      </c>
      <c r="I100" s="180"/>
      <c r="J100" s="181">
        <f>ROUND(I100*H100,2)</f>
        <v>0</v>
      </c>
      <c r="K100" s="177" t="s">
        <v>245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86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2604</v>
      </c>
    </row>
    <row r="101" s="14" customFormat="1">
      <c r="A101" s="14"/>
      <c r="B101" s="196"/>
      <c r="C101" s="14"/>
      <c r="D101" s="189" t="s">
        <v>248</v>
      </c>
      <c r="E101" s="197" t="s">
        <v>3</v>
      </c>
      <c r="F101" s="198" t="s">
        <v>2605</v>
      </c>
      <c r="G101" s="14"/>
      <c r="H101" s="199">
        <v>94.079999999999998</v>
      </c>
      <c r="I101" s="200"/>
      <c r="J101" s="14"/>
      <c r="K101" s="14"/>
      <c r="L101" s="196"/>
      <c r="M101" s="201"/>
      <c r="N101" s="202"/>
      <c r="O101" s="202"/>
      <c r="P101" s="202"/>
      <c r="Q101" s="202"/>
      <c r="R101" s="202"/>
      <c r="S101" s="202"/>
      <c r="T101" s="203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197" t="s">
        <v>248</v>
      </c>
      <c r="AU101" s="197" t="s">
        <v>86</v>
      </c>
      <c r="AV101" s="14" t="s">
        <v>86</v>
      </c>
      <c r="AW101" s="14" t="s">
        <v>33</v>
      </c>
      <c r="AX101" s="14" t="s">
        <v>80</v>
      </c>
      <c r="AY101" s="197" t="s">
        <v>239</v>
      </c>
    </row>
    <row r="102" s="2" customFormat="1" ht="44.25" customHeight="1">
      <c r="A102" s="39"/>
      <c r="B102" s="174"/>
      <c r="C102" s="175" t="s">
        <v>86</v>
      </c>
      <c r="D102" s="175" t="s">
        <v>241</v>
      </c>
      <c r="E102" s="176" t="s">
        <v>341</v>
      </c>
      <c r="F102" s="177" t="s">
        <v>342</v>
      </c>
      <c r="G102" s="178" t="s">
        <v>244</v>
      </c>
      <c r="H102" s="179">
        <v>12</v>
      </c>
      <c r="I102" s="180"/>
      <c r="J102" s="181">
        <f>ROUND(I102*H102,2)</f>
        <v>0</v>
      </c>
      <c r="K102" s="177" t="s">
        <v>245</v>
      </c>
      <c r="L102" s="40"/>
      <c r="M102" s="182" t="s">
        <v>3</v>
      </c>
      <c r="N102" s="183" t="s">
        <v>45</v>
      </c>
      <c r="O102" s="73"/>
      <c r="P102" s="184">
        <f>O102*H102</f>
        <v>0</v>
      </c>
      <c r="Q102" s="184">
        <v>0.0030000000000000001</v>
      </c>
      <c r="R102" s="184">
        <f>Q102*H102</f>
        <v>0.036000000000000004</v>
      </c>
      <c r="S102" s="184">
        <v>0</v>
      </c>
      <c r="T102" s="185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186" t="s">
        <v>246</v>
      </c>
      <c r="AT102" s="186" t="s">
        <v>241</v>
      </c>
      <c r="AU102" s="186" t="s">
        <v>86</v>
      </c>
      <c r="AY102" s="20" t="s">
        <v>239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20" t="s">
        <v>86</v>
      </c>
      <c r="BK102" s="187">
        <f>ROUND(I102*H102,2)</f>
        <v>0</v>
      </c>
      <c r="BL102" s="20" t="s">
        <v>246</v>
      </c>
      <c r="BM102" s="186" t="s">
        <v>2606</v>
      </c>
    </row>
    <row r="103" s="14" customFormat="1">
      <c r="A103" s="14"/>
      <c r="B103" s="196"/>
      <c r="C103" s="14"/>
      <c r="D103" s="189" t="s">
        <v>248</v>
      </c>
      <c r="E103" s="197" t="s">
        <v>3</v>
      </c>
      <c r="F103" s="198" t="s">
        <v>344</v>
      </c>
      <c r="G103" s="14"/>
      <c r="H103" s="199">
        <v>12</v>
      </c>
      <c r="I103" s="200"/>
      <c r="J103" s="14"/>
      <c r="K103" s="14"/>
      <c r="L103" s="196"/>
      <c r="M103" s="201"/>
      <c r="N103" s="202"/>
      <c r="O103" s="202"/>
      <c r="P103" s="202"/>
      <c r="Q103" s="202"/>
      <c r="R103" s="202"/>
      <c r="S103" s="202"/>
      <c r="T103" s="20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197" t="s">
        <v>248</v>
      </c>
      <c r="AU103" s="197" t="s">
        <v>86</v>
      </c>
      <c r="AV103" s="14" t="s">
        <v>86</v>
      </c>
      <c r="AW103" s="14" t="s">
        <v>33</v>
      </c>
      <c r="AX103" s="14" t="s">
        <v>80</v>
      </c>
      <c r="AY103" s="197" t="s">
        <v>239</v>
      </c>
    </row>
    <row r="104" s="2" customFormat="1">
      <c r="A104" s="39"/>
      <c r="B104" s="174"/>
      <c r="C104" s="175" t="s">
        <v>117</v>
      </c>
      <c r="D104" s="175" t="s">
        <v>241</v>
      </c>
      <c r="E104" s="176" t="s">
        <v>345</v>
      </c>
      <c r="F104" s="177" t="s">
        <v>346</v>
      </c>
      <c r="G104" s="178" t="s">
        <v>244</v>
      </c>
      <c r="H104" s="179">
        <v>12</v>
      </c>
      <c r="I104" s="180"/>
      <c r="J104" s="181">
        <f>ROUND(I104*H104,2)</f>
        <v>0</v>
      </c>
      <c r="K104" s="177" t="s">
        <v>245</v>
      </c>
      <c r="L104" s="40"/>
      <c r="M104" s="182" t="s">
        <v>3</v>
      </c>
      <c r="N104" s="183" t="s">
        <v>45</v>
      </c>
      <c r="O104" s="73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186" t="s">
        <v>246</v>
      </c>
      <c r="AT104" s="186" t="s">
        <v>241</v>
      </c>
      <c r="AU104" s="186" t="s">
        <v>86</v>
      </c>
      <c r="AY104" s="20" t="s">
        <v>239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20" t="s">
        <v>86</v>
      </c>
      <c r="BK104" s="187">
        <f>ROUND(I104*H104,2)</f>
        <v>0</v>
      </c>
      <c r="BL104" s="20" t="s">
        <v>246</v>
      </c>
      <c r="BM104" s="186" t="s">
        <v>2607</v>
      </c>
    </row>
    <row r="105" s="2" customFormat="1" ht="66.75" customHeight="1">
      <c r="A105" s="39"/>
      <c r="B105" s="174"/>
      <c r="C105" s="175" t="s">
        <v>246</v>
      </c>
      <c r="D105" s="175" t="s">
        <v>241</v>
      </c>
      <c r="E105" s="176" t="s">
        <v>288</v>
      </c>
      <c r="F105" s="177" t="s">
        <v>289</v>
      </c>
      <c r="G105" s="178" t="s">
        <v>254</v>
      </c>
      <c r="H105" s="179">
        <v>49.280000000000001</v>
      </c>
      <c r="I105" s="180"/>
      <c r="J105" s="181">
        <f>ROUND(I105*H105,2)</f>
        <v>0</v>
      </c>
      <c r="K105" s="177" t="s">
        <v>245</v>
      </c>
      <c r="L105" s="40"/>
      <c r="M105" s="182" t="s">
        <v>3</v>
      </c>
      <c r="N105" s="183" t="s">
        <v>45</v>
      </c>
      <c r="O105" s="73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186" t="s">
        <v>246</v>
      </c>
      <c r="AT105" s="186" t="s">
        <v>241</v>
      </c>
      <c r="AU105" s="186" t="s">
        <v>86</v>
      </c>
      <c r="AY105" s="20" t="s">
        <v>239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20" t="s">
        <v>86</v>
      </c>
      <c r="BK105" s="187">
        <f>ROUND(I105*H105,2)</f>
        <v>0</v>
      </c>
      <c r="BL105" s="20" t="s">
        <v>246</v>
      </c>
      <c r="BM105" s="186" t="s">
        <v>2608</v>
      </c>
    </row>
    <row r="106" s="2" customFormat="1" ht="16.5" customHeight="1">
      <c r="A106" s="39"/>
      <c r="B106" s="174"/>
      <c r="C106" s="212" t="s">
        <v>271</v>
      </c>
      <c r="D106" s="212" t="s">
        <v>294</v>
      </c>
      <c r="E106" s="213" t="s">
        <v>358</v>
      </c>
      <c r="F106" s="214" t="s">
        <v>359</v>
      </c>
      <c r="G106" s="215" t="s">
        <v>279</v>
      </c>
      <c r="H106" s="216">
        <v>98.560000000000002</v>
      </c>
      <c r="I106" s="217"/>
      <c r="J106" s="218">
        <f>ROUND(I106*H106,2)</f>
        <v>0</v>
      </c>
      <c r="K106" s="214" t="s">
        <v>245</v>
      </c>
      <c r="L106" s="219"/>
      <c r="M106" s="220" t="s">
        <v>3</v>
      </c>
      <c r="N106" s="221" t="s">
        <v>45</v>
      </c>
      <c r="O106" s="73"/>
      <c r="P106" s="184">
        <f>O106*H106</f>
        <v>0</v>
      </c>
      <c r="Q106" s="184">
        <v>1</v>
      </c>
      <c r="R106" s="184">
        <f>Q106*H106</f>
        <v>98.560000000000002</v>
      </c>
      <c r="S106" s="184">
        <v>0</v>
      </c>
      <c r="T106" s="185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186" t="s">
        <v>287</v>
      </c>
      <c r="AT106" s="186" t="s">
        <v>294</v>
      </c>
      <c r="AU106" s="186" t="s">
        <v>86</v>
      </c>
      <c r="AY106" s="20" t="s">
        <v>239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20" t="s">
        <v>86</v>
      </c>
      <c r="BK106" s="187">
        <f>ROUND(I106*H106,2)</f>
        <v>0</v>
      </c>
      <c r="BL106" s="20" t="s">
        <v>246</v>
      </c>
      <c r="BM106" s="186" t="s">
        <v>2609</v>
      </c>
    </row>
    <row r="107" s="14" customFormat="1">
      <c r="A107" s="14"/>
      <c r="B107" s="196"/>
      <c r="C107" s="14"/>
      <c r="D107" s="189" t="s">
        <v>248</v>
      </c>
      <c r="E107" s="197" t="s">
        <v>3</v>
      </c>
      <c r="F107" s="198" t="s">
        <v>2610</v>
      </c>
      <c r="G107" s="14"/>
      <c r="H107" s="199">
        <v>49.280000000000001</v>
      </c>
      <c r="I107" s="200"/>
      <c r="J107" s="14"/>
      <c r="K107" s="14"/>
      <c r="L107" s="196"/>
      <c r="M107" s="201"/>
      <c r="N107" s="202"/>
      <c r="O107" s="202"/>
      <c r="P107" s="202"/>
      <c r="Q107" s="202"/>
      <c r="R107" s="202"/>
      <c r="S107" s="202"/>
      <c r="T107" s="20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197" t="s">
        <v>248</v>
      </c>
      <c r="AU107" s="197" t="s">
        <v>86</v>
      </c>
      <c r="AV107" s="14" t="s">
        <v>86</v>
      </c>
      <c r="AW107" s="14" t="s">
        <v>33</v>
      </c>
      <c r="AX107" s="14" t="s">
        <v>73</v>
      </c>
      <c r="AY107" s="197" t="s">
        <v>239</v>
      </c>
    </row>
    <row r="108" s="14" customFormat="1">
      <c r="A108" s="14"/>
      <c r="B108" s="196"/>
      <c r="C108" s="14"/>
      <c r="D108" s="189" t="s">
        <v>248</v>
      </c>
      <c r="E108" s="197" t="s">
        <v>3</v>
      </c>
      <c r="F108" s="198" t="s">
        <v>2611</v>
      </c>
      <c r="G108" s="14"/>
      <c r="H108" s="199">
        <v>98.560000000000002</v>
      </c>
      <c r="I108" s="200"/>
      <c r="J108" s="14"/>
      <c r="K108" s="14"/>
      <c r="L108" s="196"/>
      <c r="M108" s="201"/>
      <c r="N108" s="202"/>
      <c r="O108" s="202"/>
      <c r="P108" s="202"/>
      <c r="Q108" s="202"/>
      <c r="R108" s="202"/>
      <c r="S108" s="202"/>
      <c r="T108" s="20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197" t="s">
        <v>248</v>
      </c>
      <c r="AU108" s="197" t="s">
        <v>86</v>
      </c>
      <c r="AV108" s="14" t="s">
        <v>86</v>
      </c>
      <c r="AW108" s="14" t="s">
        <v>33</v>
      </c>
      <c r="AX108" s="14" t="s">
        <v>80</v>
      </c>
      <c r="AY108" s="197" t="s">
        <v>239</v>
      </c>
    </row>
    <row r="109" s="12" customFormat="1" ht="22.8" customHeight="1">
      <c r="A109" s="12"/>
      <c r="B109" s="161"/>
      <c r="C109" s="12"/>
      <c r="D109" s="162" t="s">
        <v>72</v>
      </c>
      <c r="E109" s="172" t="s">
        <v>287</v>
      </c>
      <c r="F109" s="172" t="s">
        <v>372</v>
      </c>
      <c r="G109" s="12"/>
      <c r="H109" s="12"/>
      <c r="I109" s="164"/>
      <c r="J109" s="173">
        <f>BK109</f>
        <v>0</v>
      </c>
      <c r="K109" s="12"/>
      <c r="L109" s="161"/>
      <c r="M109" s="166"/>
      <c r="N109" s="167"/>
      <c r="O109" s="167"/>
      <c r="P109" s="168">
        <f>SUM(P110:P164)</f>
        <v>0</v>
      </c>
      <c r="Q109" s="167"/>
      <c r="R109" s="168">
        <f>SUM(R110:R164)</f>
        <v>8.2413300000000014</v>
      </c>
      <c r="S109" s="167"/>
      <c r="T109" s="169">
        <f>SUM(T110:T164)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162" t="s">
        <v>80</v>
      </c>
      <c r="AT109" s="170" t="s">
        <v>72</v>
      </c>
      <c r="AU109" s="170" t="s">
        <v>80</v>
      </c>
      <c r="AY109" s="162" t="s">
        <v>239</v>
      </c>
      <c r="BK109" s="171">
        <f>SUM(BK110:BK164)</f>
        <v>0</v>
      </c>
    </row>
    <row r="110" s="2" customFormat="1" ht="44.25" customHeight="1">
      <c r="A110" s="39"/>
      <c r="B110" s="174"/>
      <c r="C110" s="175" t="s">
        <v>276</v>
      </c>
      <c r="D110" s="175" t="s">
        <v>241</v>
      </c>
      <c r="E110" s="176" t="s">
        <v>2612</v>
      </c>
      <c r="F110" s="177" t="s">
        <v>2613</v>
      </c>
      <c r="G110" s="178" t="s">
        <v>326</v>
      </c>
      <c r="H110" s="179">
        <v>633</v>
      </c>
      <c r="I110" s="180"/>
      <c r="J110" s="181">
        <f>ROUND(I110*H110,2)</f>
        <v>0</v>
      </c>
      <c r="K110" s="177" t="s">
        <v>245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0.0014400000000000001</v>
      </c>
      <c r="R110" s="184">
        <f>Q110*H110</f>
        <v>0.91152000000000011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86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2614</v>
      </c>
    </row>
    <row r="111" s="14" customFormat="1">
      <c r="A111" s="14"/>
      <c r="B111" s="196"/>
      <c r="C111" s="14"/>
      <c r="D111" s="189" t="s">
        <v>248</v>
      </c>
      <c r="E111" s="197" t="s">
        <v>3</v>
      </c>
      <c r="F111" s="198" t="s">
        <v>1636</v>
      </c>
      <c r="G111" s="14"/>
      <c r="H111" s="199">
        <v>135</v>
      </c>
      <c r="I111" s="200"/>
      <c r="J111" s="14"/>
      <c r="K111" s="14"/>
      <c r="L111" s="196"/>
      <c r="M111" s="201"/>
      <c r="N111" s="202"/>
      <c r="O111" s="202"/>
      <c r="P111" s="202"/>
      <c r="Q111" s="202"/>
      <c r="R111" s="202"/>
      <c r="S111" s="202"/>
      <c r="T111" s="20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197" t="s">
        <v>248</v>
      </c>
      <c r="AU111" s="197" t="s">
        <v>86</v>
      </c>
      <c r="AV111" s="14" t="s">
        <v>86</v>
      </c>
      <c r="AW111" s="14" t="s">
        <v>33</v>
      </c>
      <c r="AX111" s="14" t="s">
        <v>73</v>
      </c>
      <c r="AY111" s="197" t="s">
        <v>239</v>
      </c>
    </row>
    <row r="112" s="14" customFormat="1">
      <c r="A112" s="14"/>
      <c r="B112" s="196"/>
      <c r="C112" s="14"/>
      <c r="D112" s="189" t="s">
        <v>248</v>
      </c>
      <c r="E112" s="197" t="s">
        <v>3</v>
      </c>
      <c r="F112" s="198" t="s">
        <v>1044</v>
      </c>
      <c r="G112" s="14"/>
      <c r="H112" s="199">
        <v>36</v>
      </c>
      <c r="I112" s="200"/>
      <c r="J112" s="14"/>
      <c r="K112" s="14"/>
      <c r="L112" s="196"/>
      <c r="M112" s="201"/>
      <c r="N112" s="202"/>
      <c r="O112" s="202"/>
      <c r="P112" s="202"/>
      <c r="Q112" s="202"/>
      <c r="R112" s="202"/>
      <c r="S112" s="202"/>
      <c r="T112" s="20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197" t="s">
        <v>248</v>
      </c>
      <c r="AU112" s="197" t="s">
        <v>86</v>
      </c>
      <c r="AV112" s="14" t="s">
        <v>86</v>
      </c>
      <c r="AW112" s="14" t="s">
        <v>33</v>
      </c>
      <c r="AX112" s="14" t="s">
        <v>73</v>
      </c>
      <c r="AY112" s="197" t="s">
        <v>239</v>
      </c>
    </row>
    <row r="113" s="14" customFormat="1">
      <c r="A113" s="14"/>
      <c r="B113" s="196"/>
      <c r="C113" s="14"/>
      <c r="D113" s="189" t="s">
        <v>248</v>
      </c>
      <c r="E113" s="197" t="s">
        <v>3</v>
      </c>
      <c r="F113" s="198" t="s">
        <v>1671</v>
      </c>
      <c r="G113" s="14"/>
      <c r="H113" s="199">
        <v>143</v>
      </c>
      <c r="I113" s="200"/>
      <c r="J113" s="14"/>
      <c r="K113" s="14"/>
      <c r="L113" s="196"/>
      <c r="M113" s="201"/>
      <c r="N113" s="202"/>
      <c r="O113" s="202"/>
      <c r="P113" s="202"/>
      <c r="Q113" s="202"/>
      <c r="R113" s="202"/>
      <c r="S113" s="202"/>
      <c r="T113" s="20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197" t="s">
        <v>248</v>
      </c>
      <c r="AU113" s="197" t="s">
        <v>86</v>
      </c>
      <c r="AV113" s="14" t="s">
        <v>86</v>
      </c>
      <c r="AW113" s="14" t="s">
        <v>33</v>
      </c>
      <c r="AX113" s="14" t="s">
        <v>73</v>
      </c>
      <c r="AY113" s="197" t="s">
        <v>239</v>
      </c>
    </row>
    <row r="114" s="14" customFormat="1">
      <c r="A114" s="14"/>
      <c r="B114" s="196"/>
      <c r="C114" s="14"/>
      <c r="D114" s="189" t="s">
        <v>248</v>
      </c>
      <c r="E114" s="197" t="s">
        <v>3</v>
      </c>
      <c r="F114" s="198" t="s">
        <v>1687</v>
      </c>
      <c r="G114" s="14"/>
      <c r="H114" s="199">
        <v>146</v>
      </c>
      <c r="I114" s="200"/>
      <c r="J114" s="14"/>
      <c r="K114" s="14"/>
      <c r="L114" s="196"/>
      <c r="M114" s="201"/>
      <c r="N114" s="202"/>
      <c r="O114" s="202"/>
      <c r="P114" s="202"/>
      <c r="Q114" s="202"/>
      <c r="R114" s="202"/>
      <c r="S114" s="202"/>
      <c r="T114" s="20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197" t="s">
        <v>248</v>
      </c>
      <c r="AU114" s="197" t="s">
        <v>86</v>
      </c>
      <c r="AV114" s="14" t="s">
        <v>86</v>
      </c>
      <c r="AW114" s="14" t="s">
        <v>33</v>
      </c>
      <c r="AX114" s="14" t="s">
        <v>73</v>
      </c>
      <c r="AY114" s="197" t="s">
        <v>239</v>
      </c>
    </row>
    <row r="115" s="14" customFormat="1">
      <c r="A115" s="14"/>
      <c r="B115" s="196"/>
      <c r="C115" s="14"/>
      <c r="D115" s="189" t="s">
        <v>248</v>
      </c>
      <c r="E115" s="197" t="s">
        <v>3</v>
      </c>
      <c r="F115" s="198" t="s">
        <v>1865</v>
      </c>
      <c r="G115" s="14"/>
      <c r="H115" s="199">
        <v>173</v>
      </c>
      <c r="I115" s="200"/>
      <c r="J115" s="14"/>
      <c r="K115" s="14"/>
      <c r="L115" s="196"/>
      <c r="M115" s="201"/>
      <c r="N115" s="202"/>
      <c r="O115" s="202"/>
      <c r="P115" s="202"/>
      <c r="Q115" s="202"/>
      <c r="R115" s="202"/>
      <c r="S115" s="202"/>
      <c r="T115" s="20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197" t="s">
        <v>248</v>
      </c>
      <c r="AU115" s="197" t="s">
        <v>86</v>
      </c>
      <c r="AV115" s="14" t="s">
        <v>86</v>
      </c>
      <c r="AW115" s="14" t="s">
        <v>33</v>
      </c>
      <c r="AX115" s="14" t="s">
        <v>73</v>
      </c>
      <c r="AY115" s="197" t="s">
        <v>239</v>
      </c>
    </row>
    <row r="116" s="15" customFormat="1">
      <c r="A116" s="15"/>
      <c r="B116" s="204"/>
      <c r="C116" s="15"/>
      <c r="D116" s="189" t="s">
        <v>248</v>
      </c>
      <c r="E116" s="205" t="s">
        <v>3</v>
      </c>
      <c r="F116" s="206" t="s">
        <v>251</v>
      </c>
      <c r="G116" s="15"/>
      <c r="H116" s="207">
        <v>633</v>
      </c>
      <c r="I116" s="208"/>
      <c r="J116" s="15"/>
      <c r="K116" s="15"/>
      <c r="L116" s="204"/>
      <c r="M116" s="209"/>
      <c r="N116" s="210"/>
      <c r="O116" s="210"/>
      <c r="P116" s="210"/>
      <c r="Q116" s="210"/>
      <c r="R116" s="210"/>
      <c r="S116" s="210"/>
      <c r="T116" s="211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05" t="s">
        <v>248</v>
      </c>
      <c r="AU116" s="205" t="s">
        <v>86</v>
      </c>
      <c r="AV116" s="15" t="s">
        <v>246</v>
      </c>
      <c r="AW116" s="15" t="s">
        <v>33</v>
      </c>
      <c r="AX116" s="15" t="s">
        <v>80</v>
      </c>
      <c r="AY116" s="205" t="s">
        <v>239</v>
      </c>
    </row>
    <row r="117" s="2" customFormat="1" ht="44.25" customHeight="1">
      <c r="A117" s="39"/>
      <c r="B117" s="174"/>
      <c r="C117" s="175" t="s">
        <v>283</v>
      </c>
      <c r="D117" s="175" t="s">
        <v>241</v>
      </c>
      <c r="E117" s="176" t="s">
        <v>2615</v>
      </c>
      <c r="F117" s="177" t="s">
        <v>2616</v>
      </c>
      <c r="G117" s="178" t="s">
        <v>326</v>
      </c>
      <c r="H117" s="179">
        <v>55</v>
      </c>
      <c r="I117" s="180"/>
      <c r="J117" s="181">
        <f>ROUND(I117*H117,2)</f>
        <v>0</v>
      </c>
      <c r="K117" s="177" t="s">
        <v>245</v>
      </c>
      <c r="L117" s="40"/>
      <c r="M117" s="182" t="s">
        <v>3</v>
      </c>
      <c r="N117" s="183" t="s">
        <v>45</v>
      </c>
      <c r="O117" s="73"/>
      <c r="P117" s="184">
        <f>O117*H117</f>
        <v>0</v>
      </c>
      <c r="Q117" s="184">
        <v>0.0014400000000000001</v>
      </c>
      <c r="R117" s="184">
        <f>Q117*H117</f>
        <v>0.079200000000000007</v>
      </c>
      <c r="S117" s="184">
        <v>0</v>
      </c>
      <c r="T117" s="185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186" t="s">
        <v>246</v>
      </c>
      <c r="AT117" s="186" t="s">
        <v>241</v>
      </c>
      <c r="AU117" s="186" t="s">
        <v>86</v>
      </c>
      <c r="AY117" s="20" t="s">
        <v>239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20" t="s">
        <v>86</v>
      </c>
      <c r="BK117" s="187">
        <f>ROUND(I117*H117,2)</f>
        <v>0</v>
      </c>
      <c r="BL117" s="20" t="s">
        <v>246</v>
      </c>
      <c r="BM117" s="186" t="s">
        <v>2617</v>
      </c>
    </row>
    <row r="118" s="14" customFormat="1">
      <c r="A118" s="14"/>
      <c r="B118" s="196"/>
      <c r="C118" s="14"/>
      <c r="D118" s="189" t="s">
        <v>248</v>
      </c>
      <c r="E118" s="197" t="s">
        <v>3</v>
      </c>
      <c r="F118" s="198" t="s">
        <v>1181</v>
      </c>
      <c r="G118" s="14"/>
      <c r="H118" s="199">
        <v>55</v>
      </c>
      <c r="I118" s="200"/>
      <c r="J118" s="14"/>
      <c r="K118" s="14"/>
      <c r="L118" s="196"/>
      <c r="M118" s="201"/>
      <c r="N118" s="202"/>
      <c r="O118" s="202"/>
      <c r="P118" s="202"/>
      <c r="Q118" s="202"/>
      <c r="R118" s="202"/>
      <c r="S118" s="202"/>
      <c r="T118" s="20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197" t="s">
        <v>248</v>
      </c>
      <c r="AU118" s="197" t="s">
        <v>86</v>
      </c>
      <c r="AV118" s="14" t="s">
        <v>86</v>
      </c>
      <c r="AW118" s="14" t="s">
        <v>33</v>
      </c>
      <c r="AX118" s="14" t="s">
        <v>80</v>
      </c>
      <c r="AY118" s="197" t="s">
        <v>239</v>
      </c>
    </row>
    <row r="119" s="2" customFormat="1" ht="44.25" customHeight="1">
      <c r="A119" s="39"/>
      <c r="B119" s="174"/>
      <c r="C119" s="175" t="s">
        <v>287</v>
      </c>
      <c r="D119" s="175" t="s">
        <v>241</v>
      </c>
      <c r="E119" s="176" t="s">
        <v>2618</v>
      </c>
      <c r="F119" s="177" t="s">
        <v>2619</v>
      </c>
      <c r="G119" s="178" t="s">
        <v>326</v>
      </c>
      <c r="H119" s="179">
        <v>66.5</v>
      </c>
      <c r="I119" s="180"/>
      <c r="J119" s="181">
        <f>ROUND(I119*H119,2)</f>
        <v>0</v>
      </c>
      <c r="K119" s="177" t="s">
        <v>245</v>
      </c>
      <c r="L119" s="40"/>
      <c r="M119" s="182" t="s">
        <v>3</v>
      </c>
      <c r="N119" s="183" t="s">
        <v>45</v>
      </c>
      <c r="O119" s="73"/>
      <c r="P119" s="184">
        <f>O119*H119</f>
        <v>0</v>
      </c>
      <c r="Q119" s="184">
        <v>0.00248</v>
      </c>
      <c r="R119" s="184">
        <f>Q119*H119</f>
        <v>0.16492000000000001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246</v>
      </c>
      <c r="AT119" s="186" t="s">
        <v>241</v>
      </c>
      <c r="AU119" s="186" t="s">
        <v>86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2620</v>
      </c>
    </row>
    <row r="120" s="2" customFormat="1" ht="44.25" customHeight="1">
      <c r="A120" s="39"/>
      <c r="B120" s="174"/>
      <c r="C120" s="175" t="s">
        <v>293</v>
      </c>
      <c r="D120" s="175" t="s">
        <v>241</v>
      </c>
      <c r="E120" s="176" t="s">
        <v>2621</v>
      </c>
      <c r="F120" s="177" t="s">
        <v>2622</v>
      </c>
      <c r="G120" s="178" t="s">
        <v>326</v>
      </c>
      <c r="H120" s="179">
        <v>173</v>
      </c>
      <c r="I120" s="180"/>
      <c r="J120" s="181">
        <f>ROUND(I120*H120,2)</f>
        <v>0</v>
      </c>
      <c r="K120" s="177" t="s">
        <v>245</v>
      </c>
      <c r="L120" s="40"/>
      <c r="M120" s="182" t="s">
        <v>3</v>
      </c>
      <c r="N120" s="183" t="s">
        <v>45</v>
      </c>
      <c r="O120" s="73"/>
      <c r="P120" s="184">
        <f>O120*H120</f>
        <v>0</v>
      </c>
      <c r="Q120" s="184">
        <v>0.0039300000000000003</v>
      </c>
      <c r="R120" s="184">
        <f>Q120*H120</f>
        <v>0.67989000000000011</v>
      </c>
      <c r="S120" s="184">
        <v>0</v>
      </c>
      <c r="T120" s="185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186" t="s">
        <v>246</v>
      </c>
      <c r="AT120" s="186" t="s">
        <v>241</v>
      </c>
      <c r="AU120" s="186" t="s">
        <v>86</v>
      </c>
      <c r="AY120" s="20" t="s">
        <v>239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20" t="s">
        <v>86</v>
      </c>
      <c r="BK120" s="187">
        <f>ROUND(I120*H120,2)</f>
        <v>0</v>
      </c>
      <c r="BL120" s="20" t="s">
        <v>246</v>
      </c>
      <c r="BM120" s="186" t="s">
        <v>2623</v>
      </c>
    </row>
    <row r="121" s="14" customFormat="1">
      <c r="A121" s="14"/>
      <c r="B121" s="196"/>
      <c r="C121" s="14"/>
      <c r="D121" s="189" t="s">
        <v>248</v>
      </c>
      <c r="E121" s="197" t="s">
        <v>3</v>
      </c>
      <c r="F121" s="198" t="s">
        <v>2624</v>
      </c>
      <c r="G121" s="14"/>
      <c r="H121" s="199">
        <v>173</v>
      </c>
      <c r="I121" s="200"/>
      <c r="J121" s="14"/>
      <c r="K121" s="14"/>
      <c r="L121" s="196"/>
      <c r="M121" s="201"/>
      <c r="N121" s="202"/>
      <c r="O121" s="202"/>
      <c r="P121" s="202"/>
      <c r="Q121" s="202"/>
      <c r="R121" s="202"/>
      <c r="S121" s="202"/>
      <c r="T121" s="20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197" t="s">
        <v>248</v>
      </c>
      <c r="AU121" s="197" t="s">
        <v>86</v>
      </c>
      <c r="AV121" s="14" t="s">
        <v>86</v>
      </c>
      <c r="AW121" s="14" t="s">
        <v>33</v>
      </c>
      <c r="AX121" s="14" t="s">
        <v>80</v>
      </c>
      <c r="AY121" s="197" t="s">
        <v>239</v>
      </c>
    </row>
    <row r="122" s="2" customFormat="1">
      <c r="A122" s="39"/>
      <c r="B122" s="174"/>
      <c r="C122" s="175" t="s">
        <v>299</v>
      </c>
      <c r="D122" s="175" t="s">
        <v>241</v>
      </c>
      <c r="E122" s="176" t="s">
        <v>2625</v>
      </c>
      <c r="F122" s="177" t="s">
        <v>2626</v>
      </c>
      <c r="G122" s="178" t="s">
        <v>385</v>
      </c>
      <c r="H122" s="179">
        <v>379</v>
      </c>
      <c r="I122" s="180"/>
      <c r="J122" s="181">
        <f>ROUND(I122*H122,2)</f>
        <v>0</v>
      </c>
      <c r="K122" s="177" t="s">
        <v>245</v>
      </c>
      <c r="L122" s="40"/>
      <c r="M122" s="182" t="s">
        <v>3</v>
      </c>
      <c r="N122" s="183" t="s">
        <v>45</v>
      </c>
      <c r="O122" s="73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186" t="s">
        <v>246</v>
      </c>
      <c r="AT122" s="186" t="s">
        <v>241</v>
      </c>
      <c r="AU122" s="186" t="s">
        <v>86</v>
      </c>
      <c r="AY122" s="20" t="s">
        <v>239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20" t="s">
        <v>86</v>
      </c>
      <c r="BK122" s="187">
        <f>ROUND(I122*H122,2)</f>
        <v>0</v>
      </c>
      <c r="BL122" s="20" t="s">
        <v>246</v>
      </c>
      <c r="BM122" s="186" t="s">
        <v>2627</v>
      </c>
    </row>
    <row r="123" s="2" customFormat="1" ht="16.5" customHeight="1">
      <c r="A123" s="39"/>
      <c r="B123" s="174"/>
      <c r="C123" s="212" t="s">
        <v>310</v>
      </c>
      <c r="D123" s="212" t="s">
        <v>294</v>
      </c>
      <c r="E123" s="213" t="s">
        <v>2628</v>
      </c>
      <c r="F123" s="214" t="s">
        <v>2629</v>
      </c>
      <c r="G123" s="215" t="s">
        <v>385</v>
      </c>
      <c r="H123" s="216">
        <v>62</v>
      </c>
      <c r="I123" s="217"/>
      <c r="J123" s="218">
        <f>ROUND(I123*H123,2)</f>
        <v>0</v>
      </c>
      <c r="K123" s="214" t="s">
        <v>245</v>
      </c>
      <c r="L123" s="219"/>
      <c r="M123" s="220" t="s">
        <v>3</v>
      </c>
      <c r="N123" s="221" t="s">
        <v>45</v>
      </c>
      <c r="O123" s="73"/>
      <c r="P123" s="184">
        <f>O123*H123</f>
        <v>0</v>
      </c>
      <c r="Q123" s="184">
        <v>0.00027999999999999998</v>
      </c>
      <c r="R123" s="184">
        <f>Q123*H123</f>
        <v>0.017359999999999997</v>
      </c>
      <c r="S123" s="184">
        <v>0</v>
      </c>
      <c r="T123" s="185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186" t="s">
        <v>287</v>
      </c>
      <c r="AT123" s="186" t="s">
        <v>294</v>
      </c>
      <c r="AU123" s="186" t="s">
        <v>86</v>
      </c>
      <c r="AY123" s="20" t="s">
        <v>239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20" t="s">
        <v>86</v>
      </c>
      <c r="BK123" s="187">
        <f>ROUND(I123*H123,2)</f>
        <v>0</v>
      </c>
      <c r="BL123" s="20" t="s">
        <v>246</v>
      </c>
      <c r="BM123" s="186" t="s">
        <v>2630</v>
      </c>
    </row>
    <row r="124" s="2" customFormat="1">
      <c r="A124" s="39"/>
      <c r="B124" s="40"/>
      <c r="C124" s="39"/>
      <c r="D124" s="189" t="s">
        <v>391</v>
      </c>
      <c r="E124" s="39"/>
      <c r="F124" s="227" t="s">
        <v>2631</v>
      </c>
      <c r="G124" s="39"/>
      <c r="H124" s="39"/>
      <c r="I124" s="228"/>
      <c r="J124" s="39"/>
      <c r="K124" s="39"/>
      <c r="L124" s="40"/>
      <c r="M124" s="229"/>
      <c r="N124" s="230"/>
      <c r="O124" s="73"/>
      <c r="P124" s="73"/>
      <c r="Q124" s="73"/>
      <c r="R124" s="73"/>
      <c r="S124" s="73"/>
      <c r="T124" s="74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20" t="s">
        <v>391</v>
      </c>
      <c r="AU124" s="20" t="s">
        <v>86</v>
      </c>
    </row>
    <row r="125" s="14" customFormat="1">
      <c r="A125" s="14"/>
      <c r="B125" s="196"/>
      <c r="C125" s="14"/>
      <c r="D125" s="189" t="s">
        <v>248</v>
      </c>
      <c r="E125" s="197" t="s">
        <v>3</v>
      </c>
      <c r="F125" s="198" t="s">
        <v>1128</v>
      </c>
      <c r="G125" s="14"/>
      <c r="H125" s="199">
        <v>47</v>
      </c>
      <c r="I125" s="200"/>
      <c r="J125" s="14"/>
      <c r="K125" s="14"/>
      <c r="L125" s="196"/>
      <c r="M125" s="201"/>
      <c r="N125" s="202"/>
      <c r="O125" s="202"/>
      <c r="P125" s="202"/>
      <c r="Q125" s="202"/>
      <c r="R125" s="202"/>
      <c r="S125" s="202"/>
      <c r="T125" s="20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197" t="s">
        <v>248</v>
      </c>
      <c r="AU125" s="197" t="s">
        <v>86</v>
      </c>
      <c r="AV125" s="14" t="s">
        <v>86</v>
      </c>
      <c r="AW125" s="14" t="s">
        <v>33</v>
      </c>
      <c r="AX125" s="14" t="s">
        <v>73</v>
      </c>
      <c r="AY125" s="197" t="s">
        <v>239</v>
      </c>
    </row>
    <row r="126" s="14" customFormat="1">
      <c r="A126" s="14"/>
      <c r="B126" s="196"/>
      <c r="C126" s="14"/>
      <c r="D126" s="189" t="s">
        <v>248</v>
      </c>
      <c r="E126" s="197" t="s">
        <v>3</v>
      </c>
      <c r="F126" s="198" t="s">
        <v>9</v>
      </c>
      <c r="G126" s="14"/>
      <c r="H126" s="199">
        <v>15</v>
      </c>
      <c r="I126" s="200"/>
      <c r="J126" s="14"/>
      <c r="K126" s="14"/>
      <c r="L126" s="196"/>
      <c r="M126" s="201"/>
      <c r="N126" s="202"/>
      <c r="O126" s="202"/>
      <c r="P126" s="202"/>
      <c r="Q126" s="202"/>
      <c r="R126" s="202"/>
      <c r="S126" s="202"/>
      <c r="T126" s="20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197" t="s">
        <v>248</v>
      </c>
      <c r="AU126" s="197" t="s">
        <v>86</v>
      </c>
      <c r="AV126" s="14" t="s">
        <v>86</v>
      </c>
      <c r="AW126" s="14" t="s">
        <v>33</v>
      </c>
      <c r="AX126" s="14" t="s">
        <v>73</v>
      </c>
      <c r="AY126" s="197" t="s">
        <v>239</v>
      </c>
    </row>
    <row r="127" s="15" customFormat="1">
      <c r="A127" s="15"/>
      <c r="B127" s="204"/>
      <c r="C127" s="15"/>
      <c r="D127" s="189" t="s">
        <v>248</v>
      </c>
      <c r="E127" s="205" t="s">
        <v>3</v>
      </c>
      <c r="F127" s="206" t="s">
        <v>251</v>
      </c>
      <c r="G127" s="15"/>
      <c r="H127" s="207">
        <v>62</v>
      </c>
      <c r="I127" s="208"/>
      <c r="J127" s="15"/>
      <c r="K127" s="15"/>
      <c r="L127" s="204"/>
      <c r="M127" s="209"/>
      <c r="N127" s="210"/>
      <c r="O127" s="210"/>
      <c r="P127" s="210"/>
      <c r="Q127" s="210"/>
      <c r="R127" s="210"/>
      <c r="S127" s="210"/>
      <c r="T127" s="211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05" t="s">
        <v>248</v>
      </c>
      <c r="AU127" s="205" t="s">
        <v>86</v>
      </c>
      <c r="AV127" s="15" t="s">
        <v>246</v>
      </c>
      <c r="AW127" s="15" t="s">
        <v>33</v>
      </c>
      <c r="AX127" s="15" t="s">
        <v>80</v>
      </c>
      <c r="AY127" s="205" t="s">
        <v>239</v>
      </c>
    </row>
    <row r="128" s="2" customFormat="1" ht="16.5" customHeight="1">
      <c r="A128" s="39"/>
      <c r="B128" s="174"/>
      <c r="C128" s="212" t="s">
        <v>357</v>
      </c>
      <c r="D128" s="212" t="s">
        <v>294</v>
      </c>
      <c r="E128" s="213" t="s">
        <v>2632</v>
      </c>
      <c r="F128" s="214" t="s">
        <v>2633</v>
      </c>
      <c r="G128" s="215" t="s">
        <v>385</v>
      </c>
      <c r="H128" s="216">
        <v>317</v>
      </c>
      <c r="I128" s="217"/>
      <c r="J128" s="218">
        <f>ROUND(I128*H128,2)</f>
        <v>0</v>
      </c>
      <c r="K128" s="214" t="s">
        <v>245</v>
      </c>
      <c r="L128" s="219"/>
      <c r="M128" s="220" t="s">
        <v>3</v>
      </c>
      <c r="N128" s="221" t="s">
        <v>45</v>
      </c>
      <c r="O128" s="73"/>
      <c r="P128" s="184">
        <f>O128*H128</f>
        <v>0</v>
      </c>
      <c r="Q128" s="184">
        <v>0.00025999999999999998</v>
      </c>
      <c r="R128" s="184">
        <f>Q128*H128</f>
        <v>0.082419999999999993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287</v>
      </c>
      <c r="AT128" s="186" t="s">
        <v>294</v>
      </c>
      <c r="AU128" s="186" t="s">
        <v>86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2634</v>
      </c>
    </row>
    <row r="129" s="2" customFormat="1">
      <c r="A129" s="39"/>
      <c r="B129" s="40"/>
      <c r="C129" s="39"/>
      <c r="D129" s="189" t="s">
        <v>391</v>
      </c>
      <c r="E129" s="39"/>
      <c r="F129" s="227" t="s">
        <v>2631</v>
      </c>
      <c r="G129" s="39"/>
      <c r="H129" s="39"/>
      <c r="I129" s="228"/>
      <c r="J129" s="39"/>
      <c r="K129" s="39"/>
      <c r="L129" s="40"/>
      <c r="M129" s="229"/>
      <c r="N129" s="230"/>
      <c r="O129" s="73"/>
      <c r="P129" s="73"/>
      <c r="Q129" s="73"/>
      <c r="R129" s="73"/>
      <c r="S129" s="73"/>
      <c r="T129" s="74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20" t="s">
        <v>391</v>
      </c>
      <c r="AU129" s="20" t="s">
        <v>86</v>
      </c>
    </row>
    <row r="130" s="2" customFormat="1">
      <c r="A130" s="39"/>
      <c r="B130" s="174"/>
      <c r="C130" s="175" t="s">
        <v>363</v>
      </c>
      <c r="D130" s="175" t="s">
        <v>241</v>
      </c>
      <c r="E130" s="176" t="s">
        <v>2635</v>
      </c>
      <c r="F130" s="177" t="s">
        <v>2636</v>
      </c>
      <c r="G130" s="178" t="s">
        <v>385</v>
      </c>
      <c r="H130" s="179">
        <v>7</v>
      </c>
      <c r="I130" s="180"/>
      <c r="J130" s="181">
        <f>ROUND(I130*H130,2)</f>
        <v>0</v>
      </c>
      <c r="K130" s="177" t="s">
        <v>245</v>
      </c>
      <c r="L130" s="40"/>
      <c r="M130" s="182" t="s">
        <v>3</v>
      </c>
      <c r="N130" s="183" t="s">
        <v>45</v>
      </c>
      <c r="O130" s="73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246</v>
      </c>
      <c r="AT130" s="186" t="s">
        <v>241</v>
      </c>
      <c r="AU130" s="186" t="s">
        <v>86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246</v>
      </c>
      <c r="BM130" s="186" t="s">
        <v>2637</v>
      </c>
    </row>
    <row r="131" s="2" customFormat="1" ht="16.5" customHeight="1">
      <c r="A131" s="39"/>
      <c r="B131" s="174"/>
      <c r="C131" s="212" t="s">
        <v>368</v>
      </c>
      <c r="D131" s="212" t="s">
        <v>294</v>
      </c>
      <c r="E131" s="213" t="s">
        <v>2638</v>
      </c>
      <c r="F131" s="214" t="s">
        <v>2639</v>
      </c>
      <c r="G131" s="215" t="s">
        <v>385</v>
      </c>
      <c r="H131" s="216">
        <v>6</v>
      </c>
      <c r="I131" s="217"/>
      <c r="J131" s="218">
        <f>ROUND(I131*H131,2)</f>
        <v>0</v>
      </c>
      <c r="K131" s="214" t="s">
        <v>245</v>
      </c>
      <c r="L131" s="219"/>
      <c r="M131" s="220" t="s">
        <v>3</v>
      </c>
      <c r="N131" s="221" t="s">
        <v>45</v>
      </c>
      <c r="O131" s="73"/>
      <c r="P131" s="184">
        <f>O131*H131</f>
        <v>0</v>
      </c>
      <c r="Q131" s="184">
        <v>0.00062</v>
      </c>
      <c r="R131" s="184">
        <f>Q131*H131</f>
        <v>0.0037200000000000002</v>
      </c>
      <c r="S131" s="184">
        <v>0</v>
      </c>
      <c r="T131" s="185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186" t="s">
        <v>287</v>
      </c>
      <c r="AT131" s="186" t="s">
        <v>294</v>
      </c>
      <c r="AU131" s="186" t="s">
        <v>86</v>
      </c>
      <c r="AY131" s="20" t="s">
        <v>239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20" t="s">
        <v>86</v>
      </c>
      <c r="BK131" s="187">
        <f>ROUND(I131*H131,2)</f>
        <v>0</v>
      </c>
      <c r="BL131" s="20" t="s">
        <v>246</v>
      </c>
      <c r="BM131" s="186" t="s">
        <v>2640</v>
      </c>
    </row>
    <row r="132" s="2" customFormat="1" ht="16.5" customHeight="1">
      <c r="A132" s="39"/>
      <c r="B132" s="174"/>
      <c r="C132" s="212" t="s">
        <v>9</v>
      </c>
      <c r="D132" s="212" t="s">
        <v>294</v>
      </c>
      <c r="E132" s="213" t="s">
        <v>2641</v>
      </c>
      <c r="F132" s="214" t="s">
        <v>2642</v>
      </c>
      <c r="G132" s="215" t="s">
        <v>385</v>
      </c>
      <c r="H132" s="216">
        <v>1</v>
      </c>
      <c r="I132" s="217"/>
      <c r="J132" s="218">
        <f>ROUND(I132*H132,2)</f>
        <v>0</v>
      </c>
      <c r="K132" s="214" t="s">
        <v>245</v>
      </c>
      <c r="L132" s="219"/>
      <c r="M132" s="220" t="s">
        <v>3</v>
      </c>
      <c r="N132" s="221" t="s">
        <v>45</v>
      </c>
      <c r="O132" s="73"/>
      <c r="P132" s="184">
        <f>O132*H132</f>
        <v>0</v>
      </c>
      <c r="Q132" s="184">
        <v>0.00019000000000000001</v>
      </c>
      <c r="R132" s="184">
        <f>Q132*H132</f>
        <v>0.00019000000000000001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287</v>
      </c>
      <c r="AT132" s="186" t="s">
        <v>294</v>
      </c>
      <c r="AU132" s="186" t="s">
        <v>86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2643</v>
      </c>
    </row>
    <row r="133" s="2" customFormat="1">
      <c r="A133" s="39"/>
      <c r="B133" s="174"/>
      <c r="C133" s="175" t="s">
        <v>377</v>
      </c>
      <c r="D133" s="175" t="s">
        <v>241</v>
      </c>
      <c r="E133" s="176" t="s">
        <v>2644</v>
      </c>
      <c r="F133" s="177" t="s">
        <v>2645</v>
      </c>
      <c r="G133" s="178" t="s">
        <v>385</v>
      </c>
      <c r="H133" s="179">
        <v>5</v>
      </c>
      <c r="I133" s="180"/>
      <c r="J133" s="181">
        <f>ROUND(I133*H133,2)</f>
        <v>0</v>
      </c>
      <c r="K133" s="177" t="s">
        <v>245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</v>
      </c>
      <c r="R133" s="184">
        <f>Q133*H133</f>
        <v>0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246</v>
      </c>
      <c r="AT133" s="186" t="s">
        <v>241</v>
      </c>
      <c r="AU133" s="186" t="s">
        <v>86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246</v>
      </c>
      <c r="BM133" s="186" t="s">
        <v>2646</v>
      </c>
    </row>
    <row r="134" s="2" customFormat="1" ht="16.5" customHeight="1">
      <c r="A134" s="39"/>
      <c r="B134" s="174"/>
      <c r="C134" s="212" t="s">
        <v>382</v>
      </c>
      <c r="D134" s="212" t="s">
        <v>294</v>
      </c>
      <c r="E134" s="213" t="s">
        <v>2647</v>
      </c>
      <c r="F134" s="214" t="s">
        <v>2648</v>
      </c>
      <c r="G134" s="215" t="s">
        <v>385</v>
      </c>
      <c r="H134" s="216">
        <v>5</v>
      </c>
      <c r="I134" s="217"/>
      <c r="J134" s="218">
        <f>ROUND(I134*H134,2)</f>
        <v>0</v>
      </c>
      <c r="K134" s="214" t="s">
        <v>245</v>
      </c>
      <c r="L134" s="219"/>
      <c r="M134" s="220" t="s">
        <v>3</v>
      </c>
      <c r="N134" s="221" t="s">
        <v>45</v>
      </c>
      <c r="O134" s="73"/>
      <c r="P134" s="184">
        <f>O134*H134</f>
        <v>0</v>
      </c>
      <c r="Q134" s="184">
        <v>0.00064999999999999997</v>
      </c>
      <c r="R134" s="184">
        <f>Q134*H134</f>
        <v>0.0032499999999999999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287</v>
      </c>
      <c r="AT134" s="186" t="s">
        <v>294</v>
      </c>
      <c r="AU134" s="186" t="s">
        <v>86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2649</v>
      </c>
    </row>
    <row r="135" s="2" customFormat="1">
      <c r="A135" s="39"/>
      <c r="B135" s="40"/>
      <c r="C135" s="39"/>
      <c r="D135" s="189" t="s">
        <v>391</v>
      </c>
      <c r="E135" s="39"/>
      <c r="F135" s="227" t="s">
        <v>2631</v>
      </c>
      <c r="G135" s="39"/>
      <c r="H135" s="39"/>
      <c r="I135" s="228"/>
      <c r="J135" s="39"/>
      <c r="K135" s="39"/>
      <c r="L135" s="40"/>
      <c r="M135" s="229"/>
      <c r="N135" s="230"/>
      <c r="O135" s="73"/>
      <c r="P135" s="73"/>
      <c r="Q135" s="73"/>
      <c r="R135" s="73"/>
      <c r="S135" s="73"/>
      <c r="T135" s="74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20" t="s">
        <v>391</v>
      </c>
      <c r="AU135" s="20" t="s">
        <v>86</v>
      </c>
    </row>
    <row r="136" s="2" customFormat="1">
      <c r="A136" s="39"/>
      <c r="B136" s="174"/>
      <c r="C136" s="175" t="s">
        <v>387</v>
      </c>
      <c r="D136" s="175" t="s">
        <v>241</v>
      </c>
      <c r="E136" s="176" t="s">
        <v>2650</v>
      </c>
      <c r="F136" s="177" t="s">
        <v>2651</v>
      </c>
      <c r="G136" s="178" t="s">
        <v>385</v>
      </c>
      <c r="H136" s="179">
        <v>7</v>
      </c>
      <c r="I136" s="180"/>
      <c r="J136" s="181">
        <f>ROUND(I136*H136,2)</f>
        <v>0</v>
      </c>
      <c r="K136" s="177" t="s">
        <v>245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1.0000000000000001E-05</v>
      </c>
      <c r="R136" s="184">
        <f>Q136*H136</f>
        <v>7.0000000000000007E-05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246</v>
      </c>
      <c r="AT136" s="186" t="s">
        <v>241</v>
      </c>
      <c r="AU136" s="186" t="s">
        <v>86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246</v>
      </c>
      <c r="BM136" s="186" t="s">
        <v>2652</v>
      </c>
    </row>
    <row r="137" s="2" customFormat="1">
      <c r="A137" s="39"/>
      <c r="B137" s="174"/>
      <c r="C137" s="212" t="s">
        <v>393</v>
      </c>
      <c r="D137" s="212" t="s">
        <v>294</v>
      </c>
      <c r="E137" s="213" t="s">
        <v>2653</v>
      </c>
      <c r="F137" s="214" t="s">
        <v>2654</v>
      </c>
      <c r="G137" s="215" t="s">
        <v>385</v>
      </c>
      <c r="H137" s="216">
        <v>7</v>
      </c>
      <c r="I137" s="217"/>
      <c r="J137" s="218">
        <f>ROUND(I137*H137,2)</f>
        <v>0</v>
      </c>
      <c r="K137" s="214" t="s">
        <v>245</v>
      </c>
      <c r="L137" s="219"/>
      <c r="M137" s="220" t="s">
        <v>3</v>
      </c>
      <c r="N137" s="221" t="s">
        <v>45</v>
      </c>
      <c r="O137" s="73"/>
      <c r="P137" s="184">
        <f>O137*H137</f>
        <v>0</v>
      </c>
      <c r="Q137" s="184">
        <v>0.00123</v>
      </c>
      <c r="R137" s="184">
        <f>Q137*H137</f>
        <v>0.0086099999999999996</v>
      </c>
      <c r="S137" s="184">
        <v>0</v>
      </c>
      <c r="T137" s="185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287</v>
      </c>
      <c r="AT137" s="186" t="s">
        <v>294</v>
      </c>
      <c r="AU137" s="186" t="s">
        <v>86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2655</v>
      </c>
    </row>
    <row r="138" s="2" customFormat="1">
      <c r="A138" s="39"/>
      <c r="B138" s="174"/>
      <c r="C138" s="175" t="s">
        <v>397</v>
      </c>
      <c r="D138" s="175" t="s">
        <v>241</v>
      </c>
      <c r="E138" s="176" t="s">
        <v>2656</v>
      </c>
      <c r="F138" s="177" t="s">
        <v>2657</v>
      </c>
      <c r="G138" s="178" t="s">
        <v>385</v>
      </c>
      <c r="H138" s="179">
        <v>10</v>
      </c>
      <c r="I138" s="180"/>
      <c r="J138" s="181">
        <f>ROUND(I138*H138,2)</f>
        <v>0</v>
      </c>
      <c r="K138" s="177" t="s">
        <v>245</v>
      </c>
      <c r="L138" s="40"/>
      <c r="M138" s="182" t="s">
        <v>3</v>
      </c>
      <c r="N138" s="183" t="s">
        <v>45</v>
      </c>
      <c r="O138" s="73"/>
      <c r="P138" s="184">
        <f>O138*H138</f>
        <v>0</v>
      </c>
      <c r="Q138" s="184">
        <v>1.0000000000000001E-05</v>
      </c>
      <c r="R138" s="184">
        <f>Q138*H138</f>
        <v>0.00010000000000000001</v>
      </c>
      <c r="S138" s="184">
        <v>0</v>
      </c>
      <c r="T138" s="185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186" t="s">
        <v>246</v>
      </c>
      <c r="AT138" s="186" t="s">
        <v>241</v>
      </c>
      <c r="AU138" s="186" t="s">
        <v>86</v>
      </c>
      <c r="AY138" s="20" t="s">
        <v>239</v>
      </c>
      <c r="BE138" s="187">
        <f>IF(N138="základní",J138,0)</f>
        <v>0</v>
      </c>
      <c r="BF138" s="187">
        <f>IF(N138="snížená",J138,0)</f>
        <v>0</v>
      </c>
      <c r="BG138" s="187">
        <f>IF(N138="zákl. přenesená",J138,0)</f>
        <v>0</v>
      </c>
      <c r="BH138" s="187">
        <f>IF(N138="sníž. přenesená",J138,0)</f>
        <v>0</v>
      </c>
      <c r="BI138" s="187">
        <f>IF(N138="nulová",J138,0)</f>
        <v>0</v>
      </c>
      <c r="BJ138" s="20" t="s">
        <v>86</v>
      </c>
      <c r="BK138" s="187">
        <f>ROUND(I138*H138,2)</f>
        <v>0</v>
      </c>
      <c r="BL138" s="20" t="s">
        <v>246</v>
      </c>
      <c r="BM138" s="186" t="s">
        <v>2658</v>
      </c>
    </row>
    <row r="139" s="2" customFormat="1" ht="16.5" customHeight="1">
      <c r="A139" s="39"/>
      <c r="B139" s="174"/>
      <c r="C139" s="212" t="s">
        <v>8</v>
      </c>
      <c r="D139" s="212" t="s">
        <v>294</v>
      </c>
      <c r="E139" s="213" t="s">
        <v>2659</v>
      </c>
      <c r="F139" s="214" t="s">
        <v>2660</v>
      </c>
      <c r="G139" s="215" t="s">
        <v>385</v>
      </c>
      <c r="H139" s="216">
        <v>1</v>
      </c>
      <c r="I139" s="217"/>
      <c r="J139" s="218">
        <f>ROUND(I139*H139,2)</f>
        <v>0</v>
      </c>
      <c r="K139" s="214" t="s">
        <v>245</v>
      </c>
      <c r="L139" s="219"/>
      <c r="M139" s="220" t="s">
        <v>3</v>
      </c>
      <c r="N139" s="221" t="s">
        <v>45</v>
      </c>
      <c r="O139" s="73"/>
      <c r="P139" s="184">
        <f>O139*H139</f>
        <v>0</v>
      </c>
      <c r="Q139" s="184">
        <v>0.00079000000000000001</v>
      </c>
      <c r="R139" s="184">
        <f>Q139*H139</f>
        <v>0.00079000000000000001</v>
      </c>
      <c r="S139" s="184">
        <v>0</v>
      </c>
      <c r="T139" s="185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186" t="s">
        <v>287</v>
      </c>
      <c r="AT139" s="186" t="s">
        <v>294</v>
      </c>
      <c r="AU139" s="186" t="s">
        <v>86</v>
      </c>
      <c r="AY139" s="20" t="s">
        <v>239</v>
      </c>
      <c r="BE139" s="187">
        <f>IF(N139="základní",J139,0)</f>
        <v>0</v>
      </c>
      <c r="BF139" s="187">
        <f>IF(N139="snížená",J139,0)</f>
        <v>0</v>
      </c>
      <c r="BG139" s="187">
        <f>IF(N139="zákl. přenesená",J139,0)</f>
        <v>0</v>
      </c>
      <c r="BH139" s="187">
        <f>IF(N139="sníž. přenesená",J139,0)</f>
        <v>0</v>
      </c>
      <c r="BI139" s="187">
        <f>IF(N139="nulová",J139,0)</f>
        <v>0</v>
      </c>
      <c r="BJ139" s="20" t="s">
        <v>86</v>
      </c>
      <c r="BK139" s="187">
        <f>ROUND(I139*H139,2)</f>
        <v>0</v>
      </c>
      <c r="BL139" s="20" t="s">
        <v>246</v>
      </c>
      <c r="BM139" s="186" t="s">
        <v>2661</v>
      </c>
    </row>
    <row r="140" s="2" customFormat="1" ht="16.5" customHeight="1">
      <c r="A140" s="39"/>
      <c r="B140" s="174"/>
      <c r="C140" s="212" t="s">
        <v>404</v>
      </c>
      <c r="D140" s="212" t="s">
        <v>294</v>
      </c>
      <c r="E140" s="213" t="s">
        <v>2662</v>
      </c>
      <c r="F140" s="214" t="s">
        <v>2663</v>
      </c>
      <c r="G140" s="215" t="s">
        <v>385</v>
      </c>
      <c r="H140" s="216">
        <v>8</v>
      </c>
      <c r="I140" s="217"/>
      <c r="J140" s="218">
        <f>ROUND(I140*H140,2)</f>
        <v>0</v>
      </c>
      <c r="K140" s="214" t="s">
        <v>245</v>
      </c>
      <c r="L140" s="219"/>
      <c r="M140" s="220" t="s">
        <v>3</v>
      </c>
      <c r="N140" s="221" t="s">
        <v>45</v>
      </c>
      <c r="O140" s="73"/>
      <c r="P140" s="184">
        <f>O140*H140</f>
        <v>0</v>
      </c>
      <c r="Q140" s="184">
        <v>0.0014</v>
      </c>
      <c r="R140" s="184">
        <f>Q140*H140</f>
        <v>0.0112</v>
      </c>
      <c r="S140" s="184">
        <v>0</v>
      </c>
      <c r="T140" s="185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186" t="s">
        <v>287</v>
      </c>
      <c r="AT140" s="186" t="s">
        <v>294</v>
      </c>
      <c r="AU140" s="186" t="s">
        <v>86</v>
      </c>
      <c r="AY140" s="20" t="s">
        <v>239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20" t="s">
        <v>86</v>
      </c>
      <c r="BK140" s="187">
        <f>ROUND(I140*H140,2)</f>
        <v>0</v>
      </c>
      <c r="BL140" s="20" t="s">
        <v>246</v>
      </c>
      <c r="BM140" s="186" t="s">
        <v>2664</v>
      </c>
    </row>
    <row r="141" s="2" customFormat="1">
      <c r="A141" s="39"/>
      <c r="B141" s="40"/>
      <c r="C141" s="39"/>
      <c r="D141" s="189" t="s">
        <v>391</v>
      </c>
      <c r="E141" s="39"/>
      <c r="F141" s="227" t="s">
        <v>2631</v>
      </c>
      <c r="G141" s="39"/>
      <c r="H141" s="39"/>
      <c r="I141" s="228"/>
      <c r="J141" s="39"/>
      <c r="K141" s="39"/>
      <c r="L141" s="40"/>
      <c r="M141" s="229"/>
      <c r="N141" s="230"/>
      <c r="O141" s="73"/>
      <c r="P141" s="73"/>
      <c r="Q141" s="73"/>
      <c r="R141" s="73"/>
      <c r="S141" s="73"/>
      <c r="T141" s="74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20" t="s">
        <v>391</v>
      </c>
      <c r="AU141" s="20" t="s">
        <v>86</v>
      </c>
    </row>
    <row r="142" s="2" customFormat="1" ht="16.5" customHeight="1">
      <c r="A142" s="39"/>
      <c r="B142" s="174"/>
      <c r="C142" s="212" t="s">
        <v>408</v>
      </c>
      <c r="D142" s="212" t="s">
        <v>294</v>
      </c>
      <c r="E142" s="213" t="s">
        <v>2665</v>
      </c>
      <c r="F142" s="214" t="s">
        <v>2666</v>
      </c>
      <c r="G142" s="215" t="s">
        <v>385</v>
      </c>
      <c r="H142" s="216">
        <v>1</v>
      </c>
      <c r="I142" s="217"/>
      <c r="J142" s="218">
        <f>ROUND(I142*H142,2)</f>
        <v>0</v>
      </c>
      <c r="K142" s="214" t="s">
        <v>245</v>
      </c>
      <c r="L142" s="219"/>
      <c r="M142" s="220" t="s">
        <v>3</v>
      </c>
      <c r="N142" s="221" t="s">
        <v>45</v>
      </c>
      <c r="O142" s="73"/>
      <c r="P142" s="184">
        <f>O142*H142</f>
        <v>0</v>
      </c>
      <c r="Q142" s="184">
        <v>0.00046000000000000001</v>
      </c>
      <c r="R142" s="184">
        <f>Q142*H142</f>
        <v>0.00046000000000000001</v>
      </c>
      <c r="S142" s="184">
        <v>0</v>
      </c>
      <c r="T142" s="185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186" t="s">
        <v>287</v>
      </c>
      <c r="AT142" s="186" t="s">
        <v>294</v>
      </c>
      <c r="AU142" s="186" t="s">
        <v>86</v>
      </c>
      <c r="AY142" s="20" t="s">
        <v>239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20" t="s">
        <v>86</v>
      </c>
      <c r="BK142" s="187">
        <f>ROUND(I142*H142,2)</f>
        <v>0</v>
      </c>
      <c r="BL142" s="20" t="s">
        <v>246</v>
      </c>
      <c r="BM142" s="186" t="s">
        <v>2667</v>
      </c>
    </row>
    <row r="143" s="2" customFormat="1">
      <c r="A143" s="39"/>
      <c r="B143" s="174"/>
      <c r="C143" s="175" t="s">
        <v>412</v>
      </c>
      <c r="D143" s="175" t="s">
        <v>241</v>
      </c>
      <c r="E143" s="176" t="s">
        <v>2668</v>
      </c>
      <c r="F143" s="177" t="s">
        <v>2669</v>
      </c>
      <c r="G143" s="178" t="s">
        <v>385</v>
      </c>
      <c r="H143" s="179">
        <v>18</v>
      </c>
      <c r="I143" s="180"/>
      <c r="J143" s="181">
        <f>ROUND(I143*H143,2)</f>
        <v>0</v>
      </c>
      <c r="K143" s="177" t="s">
        <v>245</v>
      </c>
      <c r="L143" s="40"/>
      <c r="M143" s="182" t="s">
        <v>3</v>
      </c>
      <c r="N143" s="183" t="s">
        <v>45</v>
      </c>
      <c r="O143" s="73"/>
      <c r="P143" s="184">
        <f>O143*H143</f>
        <v>0</v>
      </c>
      <c r="Q143" s="184">
        <v>1.0000000000000001E-05</v>
      </c>
      <c r="R143" s="184">
        <f>Q143*H143</f>
        <v>0.00018000000000000001</v>
      </c>
      <c r="S143" s="184">
        <v>0</v>
      </c>
      <c r="T143" s="185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186" t="s">
        <v>246</v>
      </c>
      <c r="AT143" s="186" t="s">
        <v>241</v>
      </c>
      <c r="AU143" s="186" t="s">
        <v>86</v>
      </c>
      <c r="AY143" s="20" t="s">
        <v>239</v>
      </c>
      <c r="BE143" s="187">
        <f>IF(N143="základní",J143,0)</f>
        <v>0</v>
      </c>
      <c r="BF143" s="187">
        <f>IF(N143="snížená",J143,0)</f>
        <v>0</v>
      </c>
      <c r="BG143" s="187">
        <f>IF(N143="zákl. přenesená",J143,0)</f>
        <v>0</v>
      </c>
      <c r="BH143" s="187">
        <f>IF(N143="sníž. přenesená",J143,0)</f>
        <v>0</v>
      </c>
      <c r="BI143" s="187">
        <f>IF(N143="nulová",J143,0)</f>
        <v>0</v>
      </c>
      <c r="BJ143" s="20" t="s">
        <v>86</v>
      </c>
      <c r="BK143" s="187">
        <f>ROUND(I143*H143,2)</f>
        <v>0</v>
      </c>
      <c r="BL143" s="20" t="s">
        <v>246</v>
      </c>
      <c r="BM143" s="186" t="s">
        <v>2670</v>
      </c>
    </row>
    <row r="144" s="2" customFormat="1">
      <c r="A144" s="39"/>
      <c r="B144" s="174"/>
      <c r="C144" s="212" t="s">
        <v>416</v>
      </c>
      <c r="D144" s="212" t="s">
        <v>294</v>
      </c>
      <c r="E144" s="213" t="s">
        <v>2671</v>
      </c>
      <c r="F144" s="214" t="s">
        <v>2672</v>
      </c>
      <c r="G144" s="215" t="s">
        <v>385</v>
      </c>
      <c r="H144" s="216">
        <v>16</v>
      </c>
      <c r="I144" s="217"/>
      <c r="J144" s="218">
        <f>ROUND(I144*H144,2)</f>
        <v>0</v>
      </c>
      <c r="K144" s="214" t="s">
        <v>245</v>
      </c>
      <c r="L144" s="219"/>
      <c r="M144" s="220" t="s">
        <v>3</v>
      </c>
      <c r="N144" s="221" t="s">
        <v>45</v>
      </c>
      <c r="O144" s="73"/>
      <c r="P144" s="184">
        <f>O144*H144</f>
        <v>0</v>
      </c>
      <c r="Q144" s="184">
        <v>0.0023700000000000001</v>
      </c>
      <c r="R144" s="184">
        <f>Q144*H144</f>
        <v>0.037920000000000002</v>
      </c>
      <c r="S144" s="184">
        <v>0</v>
      </c>
      <c r="T144" s="185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186" t="s">
        <v>287</v>
      </c>
      <c r="AT144" s="186" t="s">
        <v>294</v>
      </c>
      <c r="AU144" s="186" t="s">
        <v>86</v>
      </c>
      <c r="AY144" s="20" t="s">
        <v>239</v>
      </c>
      <c r="BE144" s="187">
        <f>IF(N144="základní",J144,0)</f>
        <v>0</v>
      </c>
      <c r="BF144" s="187">
        <f>IF(N144="snížená",J144,0)</f>
        <v>0</v>
      </c>
      <c r="BG144" s="187">
        <f>IF(N144="zákl. přenesená",J144,0)</f>
        <v>0</v>
      </c>
      <c r="BH144" s="187">
        <f>IF(N144="sníž. přenesená",J144,0)</f>
        <v>0</v>
      </c>
      <c r="BI144" s="187">
        <f>IF(N144="nulová",J144,0)</f>
        <v>0</v>
      </c>
      <c r="BJ144" s="20" t="s">
        <v>86</v>
      </c>
      <c r="BK144" s="187">
        <f>ROUND(I144*H144,2)</f>
        <v>0</v>
      </c>
      <c r="BL144" s="20" t="s">
        <v>246</v>
      </c>
      <c r="BM144" s="186" t="s">
        <v>2673</v>
      </c>
    </row>
    <row r="145" s="2" customFormat="1" ht="16.5" customHeight="1">
      <c r="A145" s="39"/>
      <c r="B145" s="174"/>
      <c r="C145" s="212" t="s">
        <v>420</v>
      </c>
      <c r="D145" s="212" t="s">
        <v>294</v>
      </c>
      <c r="E145" s="213" t="s">
        <v>2674</v>
      </c>
      <c r="F145" s="214" t="s">
        <v>2675</v>
      </c>
      <c r="G145" s="215" t="s">
        <v>385</v>
      </c>
      <c r="H145" s="216">
        <v>1</v>
      </c>
      <c r="I145" s="217"/>
      <c r="J145" s="218">
        <f>ROUND(I145*H145,2)</f>
        <v>0</v>
      </c>
      <c r="K145" s="214" t="s">
        <v>245</v>
      </c>
      <c r="L145" s="219"/>
      <c r="M145" s="220" t="s">
        <v>3</v>
      </c>
      <c r="N145" s="221" t="s">
        <v>45</v>
      </c>
      <c r="O145" s="73"/>
      <c r="P145" s="184">
        <f>O145*H145</f>
        <v>0</v>
      </c>
      <c r="Q145" s="184">
        <v>0.0030000000000000001</v>
      </c>
      <c r="R145" s="184">
        <f>Q145*H145</f>
        <v>0.0030000000000000001</v>
      </c>
      <c r="S145" s="184">
        <v>0</v>
      </c>
      <c r="T145" s="185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186" t="s">
        <v>287</v>
      </c>
      <c r="AT145" s="186" t="s">
        <v>294</v>
      </c>
      <c r="AU145" s="186" t="s">
        <v>86</v>
      </c>
      <c r="AY145" s="20" t="s">
        <v>239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20" t="s">
        <v>86</v>
      </c>
      <c r="BK145" s="187">
        <f>ROUND(I145*H145,2)</f>
        <v>0</v>
      </c>
      <c r="BL145" s="20" t="s">
        <v>246</v>
      </c>
      <c r="BM145" s="186" t="s">
        <v>2676</v>
      </c>
    </row>
    <row r="146" s="2" customFormat="1">
      <c r="A146" s="39"/>
      <c r="B146" s="174"/>
      <c r="C146" s="212" t="s">
        <v>425</v>
      </c>
      <c r="D146" s="212" t="s">
        <v>294</v>
      </c>
      <c r="E146" s="213" t="s">
        <v>2677</v>
      </c>
      <c r="F146" s="214" t="s">
        <v>2678</v>
      </c>
      <c r="G146" s="215" t="s">
        <v>385</v>
      </c>
      <c r="H146" s="216">
        <v>1</v>
      </c>
      <c r="I146" s="217"/>
      <c r="J146" s="218">
        <f>ROUND(I146*H146,2)</f>
        <v>0</v>
      </c>
      <c r="K146" s="214" t="s">
        <v>245</v>
      </c>
      <c r="L146" s="219"/>
      <c r="M146" s="220" t="s">
        <v>3</v>
      </c>
      <c r="N146" s="221" t="s">
        <v>45</v>
      </c>
      <c r="O146" s="73"/>
      <c r="P146" s="184">
        <f>O146*H146</f>
        <v>0</v>
      </c>
      <c r="Q146" s="184">
        <v>0.00263</v>
      </c>
      <c r="R146" s="184">
        <f>Q146*H146</f>
        <v>0.00263</v>
      </c>
      <c r="S146" s="184">
        <v>0</v>
      </c>
      <c r="T146" s="185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186" t="s">
        <v>287</v>
      </c>
      <c r="AT146" s="186" t="s">
        <v>294</v>
      </c>
      <c r="AU146" s="186" t="s">
        <v>86</v>
      </c>
      <c r="AY146" s="20" t="s">
        <v>239</v>
      </c>
      <c r="BE146" s="187">
        <f>IF(N146="základní",J146,0)</f>
        <v>0</v>
      </c>
      <c r="BF146" s="187">
        <f>IF(N146="snížená",J146,0)</f>
        <v>0</v>
      </c>
      <c r="BG146" s="187">
        <f>IF(N146="zákl. přenesená",J146,0)</f>
        <v>0</v>
      </c>
      <c r="BH146" s="187">
        <f>IF(N146="sníž. přenesená",J146,0)</f>
        <v>0</v>
      </c>
      <c r="BI146" s="187">
        <f>IF(N146="nulová",J146,0)</f>
        <v>0</v>
      </c>
      <c r="BJ146" s="20" t="s">
        <v>86</v>
      </c>
      <c r="BK146" s="187">
        <f>ROUND(I146*H146,2)</f>
        <v>0</v>
      </c>
      <c r="BL146" s="20" t="s">
        <v>246</v>
      </c>
      <c r="BM146" s="186" t="s">
        <v>2679</v>
      </c>
    </row>
    <row r="147" s="2" customFormat="1">
      <c r="A147" s="39"/>
      <c r="B147" s="174"/>
      <c r="C147" s="175" t="s">
        <v>429</v>
      </c>
      <c r="D147" s="175" t="s">
        <v>241</v>
      </c>
      <c r="E147" s="176" t="s">
        <v>2680</v>
      </c>
      <c r="F147" s="177" t="s">
        <v>2681</v>
      </c>
      <c r="G147" s="178" t="s">
        <v>385</v>
      </c>
      <c r="H147" s="179">
        <v>1</v>
      </c>
      <c r="I147" s="180"/>
      <c r="J147" s="181">
        <f>ROUND(I147*H147,2)</f>
        <v>0</v>
      </c>
      <c r="K147" s="177" t="s">
        <v>245</v>
      </c>
      <c r="L147" s="40"/>
      <c r="M147" s="182" t="s">
        <v>3</v>
      </c>
      <c r="N147" s="183" t="s">
        <v>45</v>
      </c>
      <c r="O147" s="73"/>
      <c r="P147" s="184">
        <f>O147*H147</f>
        <v>0</v>
      </c>
      <c r="Q147" s="184">
        <v>0.00072000000000000005</v>
      </c>
      <c r="R147" s="184">
        <f>Q147*H147</f>
        <v>0.00072000000000000005</v>
      </c>
      <c r="S147" s="184">
        <v>0</v>
      </c>
      <c r="T147" s="185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186" t="s">
        <v>246</v>
      </c>
      <c r="AT147" s="186" t="s">
        <v>241</v>
      </c>
      <c r="AU147" s="186" t="s">
        <v>86</v>
      </c>
      <c r="AY147" s="20" t="s">
        <v>239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20" t="s">
        <v>86</v>
      </c>
      <c r="BK147" s="187">
        <f>ROUND(I147*H147,2)</f>
        <v>0</v>
      </c>
      <c r="BL147" s="20" t="s">
        <v>246</v>
      </c>
      <c r="BM147" s="186" t="s">
        <v>2682</v>
      </c>
    </row>
    <row r="148" s="2" customFormat="1">
      <c r="A148" s="39"/>
      <c r="B148" s="40"/>
      <c r="C148" s="39"/>
      <c r="D148" s="189" t="s">
        <v>391</v>
      </c>
      <c r="E148" s="39"/>
      <c r="F148" s="227" t="s">
        <v>2683</v>
      </c>
      <c r="G148" s="39"/>
      <c r="H148" s="39"/>
      <c r="I148" s="228"/>
      <c r="J148" s="39"/>
      <c r="K148" s="39"/>
      <c r="L148" s="40"/>
      <c r="M148" s="229"/>
      <c r="N148" s="230"/>
      <c r="O148" s="73"/>
      <c r="P148" s="73"/>
      <c r="Q148" s="73"/>
      <c r="R148" s="73"/>
      <c r="S148" s="73"/>
      <c r="T148" s="74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20" t="s">
        <v>391</v>
      </c>
      <c r="AU148" s="20" t="s">
        <v>86</v>
      </c>
    </row>
    <row r="149" s="2" customFormat="1">
      <c r="A149" s="39"/>
      <c r="B149" s="174"/>
      <c r="C149" s="175" t="s">
        <v>433</v>
      </c>
      <c r="D149" s="175" t="s">
        <v>241</v>
      </c>
      <c r="E149" s="176" t="s">
        <v>2684</v>
      </c>
      <c r="F149" s="177" t="s">
        <v>2685</v>
      </c>
      <c r="G149" s="178" t="s">
        <v>385</v>
      </c>
      <c r="H149" s="179">
        <v>1</v>
      </c>
      <c r="I149" s="180"/>
      <c r="J149" s="181">
        <f>ROUND(I149*H149,2)</f>
        <v>0</v>
      </c>
      <c r="K149" s="177" t="s">
        <v>245</v>
      </c>
      <c r="L149" s="40"/>
      <c r="M149" s="182" t="s">
        <v>3</v>
      </c>
      <c r="N149" s="183" t="s">
        <v>45</v>
      </c>
      <c r="O149" s="73"/>
      <c r="P149" s="184">
        <f>O149*H149</f>
        <v>0</v>
      </c>
      <c r="Q149" s="184">
        <v>1.92726</v>
      </c>
      <c r="R149" s="184">
        <f>Q149*H149</f>
        <v>1.92726</v>
      </c>
      <c r="S149" s="184">
        <v>0</v>
      </c>
      <c r="T149" s="185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186" t="s">
        <v>246</v>
      </c>
      <c r="AT149" s="186" t="s">
        <v>241</v>
      </c>
      <c r="AU149" s="186" t="s">
        <v>86</v>
      </c>
      <c r="AY149" s="20" t="s">
        <v>239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20" t="s">
        <v>86</v>
      </c>
      <c r="BK149" s="187">
        <f>ROUND(I149*H149,2)</f>
        <v>0</v>
      </c>
      <c r="BL149" s="20" t="s">
        <v>246</v>
      </c>
      <c r="BM149" s="186" t="s">
        <v>2686</v>
      </c>
    </row>
    <row r="150" s="14" customFormat="1">
      <c r="A150" s="14"/>
      <c r="B150" s="196"/>
      <c r="C150" s="14"/>
      <c r="D150" s="189" t="s">
        <v>248</v>
      </c>
      <c r="E150" s="197" t="s">
        <v>3</v>
      </c>
      <c r="F150" s="198" t="s">
        <v>80</v>
      </c>
      <c r="G150" s="14"/>
      <c r="H150" s="199">
        <v>1</v>
      </c>
      <c r="I150" s="200"/>
      <c r="J150" s="14"/>
      <c r="K150" s="14"/>
      <c r="L150" s="196"/>
      <c r="M150" s="201"/>
      <c r="N150" s="202"/>
      <c r="O150" s="202"/>
      <c r="P150" s="202"/>
      <c r="Q150" s="202"/>
      <c r="R150" s="202"/>
      <c r="S150" s="202"/>
      <c r="T150" s="20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197" t="s">
        <v>248</v>
      </c>
      <c r="AU150" s="197" t="s">
        <v>86</v>
      </c>
      <c r="AV150" s="14" t="s">
        <v>86</v>
      </c>
      <c r="AW150" s="14" t="s">
        <v>33</v>
      </c>
      <c r="AX150" s="14" t="s">
        <v>80</v>
      </c>
      <c r="AY150" s="197" t="s">
        <v>239</v>
      </c>
    </row>
    <row r="151" s="2" customFormat="1">
      <c r="A151" s="39"/>
      <c r="B151" s="174"/>
      <c r="C151" s="212" t="s">
        <v>441</v>
      </c>
      <c r="D151" s="212" t="s">
        <v>294</v>
      </c>
      <c r="E151" s="213" t="s">
        <v>2687</v>
      </c>
      <c r="F151" s="214" t="s">
        <v>2688</v>
      </c>
      <c r="G151" s="215" t="s">
        <v>2689</v>
      </c>
      <c r="H151" s="216">
        <v>1</v>
      </c>
      <c r="I151" s="217"/>
      <c r="J151" s="218">
        <f>ROUND(I151*H151,2)</f>
        <v>0</v>
      </c>
      <c r="K151" s="214" t="s">
        <v>460</v>
      </c>
      <c r="L151" s="219"/>
      <c r="M151" s="220" t="s">
        <v>3</v>
      </c>
      <c r="N151" s="221" t="s">
        <v>45</v>
      </c>
      <c r="O151" s="73"/>
      <c r="P151" s="184">
        <f>O151*H151</f>
        <v>0</v>
      </c>
      <c r="Q151" s="184">
        <v>0</v>
      </c>
      <c r="R151" s="184">
        <f>Q151*H151</f>
        <v>0</v>
      </c>
      <c r="S151" s="184">
        <v>0</v>
      </c>
      <c r="T151" s="185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186" t="s">
        <v>287</v>
      </c>
      <c r="AT151" s="186" t="s">
        <v>294</v>
      </c>
      <c r="AU151" s="186" t="s">
        <v>86</v>
      </c>
      <c r="AY151" s="20" t="s">
        <v>239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20" t="s">
        <v>86</v>
      </c>
      <c r="BK151" s="187">
        <f>ROUND(I151*H151,2)</f>
        <v>0</v>
      </c>
      <c r="BL151" s="20" t="s">
        <v>246</v>
      </c>
      <c r="BM151" s="186" t="s">
        <v>2690</v>
      </c>
    </row>
    <row r="152" s="2" customFormat="1">
      <c r="A152" s="39"/>
      <c r="B152" s="40"/>
      <c r="C152" s="39"/>
      <c r="D152" s="189" t="s">
        <v>391</v>
      </c>
      <c r="E152" s="39"/>
      <c r="F152" s="227" t="s">
        <v>2691</v>
      </c>
      <c r="G152" s="39"/>
      <c r="H152" s="39"/>
      <c r="I152" s="228"/>
      <c r="J152" s="39"/>
      <c r="K152" s="39"/>
      <c r="L152" s="40"/>
      <c r="M152" s="229"/>
      <c r="N152" s="230"/>
      <c r="O152" s="73"/>
      <c r="P152" s="73"/>
      <c r="Q152" s="73"/>
      <c r="R152" s="73"/>
      <c r="S152" s="73"/>
      <c r="T152" s="74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20" t="s">
        <v>391</v>
      </c>
      <c r="AU152" s="20" t="s">
        <v>86</v>
      </c>
    </row>
    <row r="153" s="2" customFormat="1">
      <c r="A153" s="39"/>
      <c r="B153" s="174"/>
      <c r="C153" s="175" t="s">
        <v>446</v>
      </c>
      <c r="D153" s="175" t="s">
        <v>241</v>
      </c>
      <c r="E153" s="176" t="s">
        <v>2692</v>
      </c>
      <c r="F153" s="177" t="s">
        <v>2693</v>
      </c>
      <c r="G153" s="178" t="s">
        <v>385</v>
      </c>
      <c r="H153" s="179">
        <v>3</v>
      </c>
      <c r="I153" s="180"/>
      <c r="J153" s="181">
        <f>ROUND(I153*H153,2)</f>
        <v>0</v>
      </c>
      <c r="K153" s="177" t="s">
        <v>245</v>
      </c>
      <c r="L153" s="40"/>
      <c r="M153" s="182" t="s">
        <v>3</v>
      </c>
      <c r="N153" s="183" t="s">
        <v>45</v>
      </c>
      <c r="O153" s="73"/>
      <c r="P153" s="184">
        <f>O153*H153</f>
        <v>0</v>
      </c>
      <c r="Q153" s="184">
        <v>0.049070000000000003</v>
      </c>
      <c r="R153" s="184">
        <f>Q153*H153</f>
        <v>0.14721000000000001</v>
      </c>
      <c r="S153" s="184">
        <v>0</v>
      </c>
      <c r="T153" s="185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186" t="s">
        <v>246</v>
      </c>
      <c r="AT153" s="186" t="s">
        <v>241</v>
      </c>
      <c r="AU153" s="186" t="s">
        <v>86</v>
      </c>
      <c r="AY153" s="20" t="s">
        <v>239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20" t="s">
        <v>86</v>
      </c>
      <c r="BK153" s="187">
        <f>ROUND(I153*H153,2)</f>
        <v>0</v>
      </c>
      <c r="BL153" s="20" t="s">
        <v>246</v>
      </c>
      <c r="BM153" s="186" t="s">
        <v>2694</v>
      </c>
    </row>
    <row r="154" s="2" customFormat="1">
      <c r="A154" s="39"/>
      <c r="B154" s="174"/>
      <c r="C154" s="175" t="s">
        <v>542</v>
      </c>
      <c r="D154" s="175" t="s">
        <v>241</v>
      </c>
      <c r="E154" s="176" t="s">
        <v>2695</v>
      </c>
      <c r="F154" s="177" t="s">
        <v>2696</v>
      </c>
      <c r="G154" s="178" t="s">
        <v>385</v>
      </c>
      <c r="H154" s="179">
        <v>3</v>
      </c>
      <c r="I154" s="180"/>
      <c r="J154" s="181">
        <f>ROUND(I154*H154,2)</f>
        <v>0</v>
      </c>
      <c r="K154" s="177" t="s">
        <v>245</v>
      </c>
      <c r="L154" s="40"/>
      <c r="M154" s="182" t="s">
        <v>3</v>
      </c>
      <c r="N154" s="183" t="s">
        <v>45</v>
      </c>
      <c r="O154" s="73"/>
      <c r="P154" s="184">
        <f>O154*H154</f>
        <v>0</v>
      </c>
      <c r="Q154" s="184">
        <v>0.01541</v>
      </c>
      <c r="R154" s="184">
        <f>Q154*H154</f>
        <v>0.04623</v>
      </c>
      <c r="S154" s="184">
        <v>0</v>
      </c>
      <c r="T154" s="185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186" t="s">
        <v>246</v>
      </c>
      <c r="AT154" s="186" t="s">
        <v>241</v>
      </c>
      <c r="AU154" s="186" t="s">
        <v>86</v>
      </c>
      <c r="AY154" s="20" t="s">
        <v>239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20" t="s">
        <v>86</v>
      </c>
      <c r="BK154" s="187">
        <f>ROUND(I154*H154,2)</f>
        <v>0</v>
      </c>
      <c r="BL154" s="20" t="s">
        <v>246</v>
      </c>
      <c r="BM154" s="186" t="s">
        <v>2697</v>
      </c>
    </row>
    <row r="155" s="2" customFormat="1" ht="44.25" customHeight="1">
      <c r="A155" s="39"/>
      <c r="B155" s="174"/>
      <c r="C155" s="175" t="s">
        <v>1024</v>
      </c>
      <c r="D155" s="175" t="s">
        <v>241</v>
      </c>
      <c r="E155" s="176" t="s">
        <v>2698</v>
      </c>
      <c r="F155" s="177" t="s">
        <v>2699</v>
      </c>
      <c r="G155" s="178" t="s">
        <v>385</v>
      </c>
      <c r="H155" s="179">
        <v>3</v>
      </c>
      <c r="I155" s="180"/>
      <c r="J155" s="181">
        <f>ROUND(I155*H155,2)</f>
        <v>0</v>
      </c>
      <c r="K155" s="177" t="s">
        <v>245</v>
      </c>
      <c r="L155" s="40"/>
      <c r="M155" s="182" t="s">
        <v>3</v>
      </c>
      <c r="N155" s="183" t="s">
        <v>45</v>
      </c>
      <c r="O155" s="73"/>
      <c r="P155" s="184">
        <f>O155*H155</f>
        <v>0</v>
      </c>
      <c r="Q155" s="184">
        <v>0</v>
      </c>
      <c r="R155" s="184">
        <f>Q155*H155</f>
        <v>0</v>
      </c>
      <c r="S155" s="184">
        <v>0</v>
      </c>
      <c r="T155" s="185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186" t="s">
        <v>246</v>
      </c>
      <c r="AT155" s="186" t="s">
        <v>241</v>
      </c>
      <c r="AU155" s="186" t="s">
        <v>86</v>
      </c>
      <c r="AY155" s="20" t="s">
        <v>239</v>
      </c>
      <c r="BE155" s="187">
        <f>IF(N155="základní",J155,0)</f>
        <v>0</v>
      </c>
      <c r="BF155" s="187">
        <f>IF(N155="snížená",J155,0)</f>
        <v>0</v>
      </c>
      <c r="BG155" s="187">
        <f>IF(N155="zákl. přenesená",J155,0)</f>
        <v>0</v>
      </c>
      <c r="BH155" s="187">
        <f>IF(N155="sníž. přenesená",J155,0)</f>
        <v>0</v>
      </c>
      <c r="BI155" s="187">
        <f>IF(N155="nulová",J155,0)</f>
        <v>0</v>
      </c>
      <c r="BJ155" s="20" t="s">
        <v>86</v>
      </c>
      <c r="BK155" s="187">
        <f>ROUND(I155*H155,2)</f>
        <v>0</v>
      </c>
      <c r="BL155" s="20" t="s">
        <v>246</v>
      </c>
      <c r="BM155" s="186" t="s">
        <v>2700</v>
      </c>
    </row>
    <row r="156" s="2" customFormat="1" ht="33" customHeight="1">
      <c r="A156" s="39"/>
      <c r="B156" s="174"/>
      <c r="C156" s="175" t="s">
        <v>1028</v>
      </c>
      <c r="D156" s="175" t="s">
        <v>241</v>
      </c>
      <c r="E156" s="176" t="s">
        <v>2701</v>
      </c>
      <c r="F156" s="177" t="s">
        <v>2702</v>
      </c>
      <c r="G156" s="178" t="s">
        <v>385</v>
      </c>
      <c r="H156" s="179">
        <v>3</v>
      </c>
      <c r="I156" s="180"/>
      <c r="J156" s="181">
        <f>ROUND(I156*H156,2)</f>
        <v>0</v>
      </c>
      <c r="K156" s="177" t="s">
        <v>245</v>
      </c>
      <c r="L156" s="40"/>
      <c r="M156" s="182" t="s">
        <v>3</v>
      </c>
      <c r="N156" s="183" t="s">
        <v>45</v>
      </c>
      <c r="O156" s="73"/>
      <c r="P156" s="184">
        <f>O156*H156</f>
        <v>0</v>
      </c>
      <c r="Q156" s="184">
        <v>0.0064599999999999996</v>
      </c>
      <c r="R156" s="184">
        <f>Q156*H156</f>
        <v>0.019379999999999998</v>
      </c>
      <c r="S156" s="184">
        <v>0</v>
      </c>
      <c r="T156" s="185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186" t="s">
        <v>246</v>
      </c>
      <c r="AT156" s="186" t="s">
        <v>241</v>
      </c>
      <c r="AU156" s="186" t="s">
        <v>86</v>
      </c>
      <c r="AY156" s="20" t="s">
        <v>239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20" t="s">
        <v>86</v>
      </c>
      <c r="BK156" s="187">
        <f>ROUND(I156*H156,2)</f>
        <v>0</v>
      </c>
      <c r="BL156" s="20" t="s">
        <v>246</v>
      </c>
      <c r="BM156" s="186" t="s">
        <v>2703</v>
      </c>
    </row>
    <row r="157" s="2" customFormat="1" ht="44.25" customHeight="1">
      <c r="A157" s="39"/>
      <c r="B157" s="174"/>
      <c r="C157" s="175" t="s">
        <v>1032</v>
      </c>
      <c r="D157" s="175" t="s">
        <v>241</v>
      </c>
      <c r="E157" s="176" t="s">
        <v>2704</v>
      </c>
      <c r="F157" s="177" t="s">
        <v>2705</v>
      </c>
      <c r="G157" s="178" t="s">
        <v>385</v>
      </c>
      <c r="H157" s="179">
        <v>4</v>
      </c>
      <c r="I157" s="180"/>
      <c r="J157" s="181">
        <f>ROUND(I157*H157,2)</f>
        <v>0</v>
      </c>
      <c r="K157" s="177" t="s">
        <v>245</v>
      </c>
      <c r="L157" s="40"/>
      <c r="M157" s="182" t="s">
        <v>3</v>
      </c>
      <c r="N157" s="183" t="s">
        <v>45</v>
      </c>
      <c r="O157" s="73"/>
      <c r="P157" s="184">
        <f>O157*H157</f>
        <v>0</v>
      </c>
      <c r="Q157" s="184">
        <v>0.074370000000000006</v>
      </c>
      <c r="R157" s="184">
        <f>Q157*H157</f>
        <v>0.29748000000000002</v>
      </c>
      <c r="S157" s="184">
        <v>0</v>
      </c>
      <c r="T157" s="185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186" t="s">
        <v>246</v>
      </c>
      <c r="AT157" s="186" t="s">
        <v>241</v>
      </c>
      <c r="AU157" s="186" t="s">
        <v>86</v>
      </c>
      <c r="AY157" s="20" t="s">
        <v>239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20" t="s">
        <v>86</v>
      </c>
      <c r="BK157" s="187">
        <f>ROUND(I157*H157,2)</f>
        <v>0</v>
      </c>
      <c r="BL157" s="20" t="s">
        <v>246</v>
      </c>
      <c r="BM157" s="186" t="s">
        <v>2706</v>
      </c>
    </row>
    <row r="158" s="2" customFormat="1">
      <c r="A158" s="39"/>
      <c r="B158" s="174"/>
      <c r="C158" s="175" t="s">
        <v>1044</v>
      </c>
      <c r="D158" s="175" t="s">
        <v>241</v>
      </c>
      <c r="E158" s="176" t="s">
        <v>2707</v>
      </c>
      <c r="F158" s="177" t="s">
        <v>2708</v>
      </c>
      <c r="G158" s="178" t="s">
        <v>385</v>
      </c>
      <c r="H158" s="179">
        <v>4</v>
      </c>
      <c r="I158" s="180"/>
      <c r="J158" s="181">
        <f>ROUND(I158*H158,2)</f>
        <v>0</v>
      </c>
      <c r="K158" s="177" t="s">
        <v>245</v>
      </c>
      <c r="L158" s="40"/>
      <c r="M158" s="182" t="s">
        <v>3</v>
      </c>
      <c r="N158" s="183" t="s">
        <v>45</v>
      </c>
      <c r="O158" s="73"/>
      <c r="P158" s="184">
        <f>O158*H158</f>
        <v>0</v>
      </c>
      <c r="Q158" s="184">
        <v>0.026720000000000001</v>
      </c>
      <c r="R158" s="184">
        <f>Q158*H158</f>
        <v>0.10688</v>
      </c>
      <c r="S158" s="184">
        <v>0</v>
      </c>
      <c r="T158" s="185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186" t="s">
        <v>246</v>
      </c>
      <c r="AT158" s="186" t="s">
        <v>241</v>
      </c>
      <c r="AU158" s="186" t="s">
        <v>86</v>
      </c>
      <c r="AY158" s="20" t="s">
        <v>239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20" t="s">
        <v>86</v>
      </c>
      <c r="BK158" s="187">
        <f>ROUND(I158*H158,2)</f>
        <v>0</v>
      </c>
      <c r="BL158" s="20" t="s">
        <v>246</v>
      </c>
      <c r="BM158" s="186" t="s">
        <v>2709</v>
      </c>
    </row>
    <row r="159" s="2" customFormat="1" ht="44.25" customHeight="1">
      <c r="A159" s="39"/>
      <c r="B159" s="174"/>
      <c r="C159" s="175" t="s">
        <v>1048</v>
      </c>
      <c r="D159" s="175" t="s">
        <v>241</v>
      </c>
      <c r="E159" s="176" t="s">
        <v>2710</v>
      </c>
      <c r="F159" s="177" t="s">
        <v>2711</v>
      </c>
      <c r="G159" s="178" t="s">
        <v>385</v>
      </c>
      <c r="H159" s="179">
        <v>4</v>
      </c>
      <c r="I159" s="180"/>
      <c r="J159" s="181">
        <f>ROUND(I159*H159,2)</f>
        <v>0</v>
      </c>
      <c r="K159" s="177" t="s">
        <v>245</v>
      </c>
      <c r="L159" s="40"/>
      <c r="M159" s="182" t="s">
        <v>3</v>
      </c>
      <c r="N159" s="183" t="s">
        <v>45</v>
      </c>
      <c r="O159" s="73"/>
      <c r="P159" s="184">
        <f>O159*H159</f>
        <v>0</v>
      </c>
      <c r="Q159" s="184">
        <v>0</v>
      </c>
      <c r="R159" s="184">
        <f>Q159*H159</f>
        <v>0</v>
      </c>
      <c r="S159" s="184">
        <v>0</v>
      </c>
      <c r="T159" s="185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186" t="s">
        <v>246</v>
      </c>
      <c r="AT159" s="186" t="s">
        <v>241</v>
      </c>
      <c r="AU159" s="186" t="s">
        <v>86</v>
      </c>
      <c r="AY159" s="20" t="s">
        <v>239</v>
      </c>
      <c r="BE159" s="187">
        <f>IF(N159="základní",J159,0)</f>
        <v>0</v>
      </c>
      <c r="BF159" s="187">
        <f>IF(N159="snížená",J159,0)</f>
        <v>0</v>
      </c>
      <c r="BG159" s="187">
        <f>IF(N159="zákl. přenesená",J159,0)</f>
        <v>0</v>
      </c>
      <c r="BH159" s="187">
        <f>IF(N159="sníž. přenesená",J159,0)</f>
        <v>0</v>
      </c>
      <c r="BI159" s="187">
        <f>IF(N159="nulová",J159,0)</f>
        <v>0</v>
      </c>
      <c r="BJ159" s="20" t="s">
        <v>86</v>
      </c>
      <c r="BK159" s="187">
        <f>ROUND(I159*H159,2)</f>
        <v>0</v>
      </c>
      <c r="BL159" s="20" t="s">
        <v>246</v>
      </c>
      <c r="BM159" s="186" t="s">
        <v>2712</v>
      </c>
    </row>
    <row r="160" s="2" customFormat="1">
      <c r="A160" s="39"/>
      <c r="B160" s="174"/>
      <c r="C160" s="175" t="s">
        <v>1053</v>
      </c>
      <c r="D160" s="175" t="s">
        <v>241</v>
      </c>
      <c r="E160" s="176" t="s">
        <v>2713</v>
      </c>
      <c r="F160" s="177" t="s">
        <v>2714</v>
      </c>
      <c r="G160" s="178" t="s">
        <v>385</v>
      </c>
      <c r="H160" s="179">
        <v>4</v>
      </c>
      <c r="I160" s="180"/>
      <c r="J160" s="181">
        <f>ROUND(I160*H160,2)</f>
        <v>0</v>
      </c>
      <c r="K160" s="177" t="s">
        <v>245</v>
      </c>
      <c r="L160" s="40"/>
      <c r="M160" s="182" t="s">
        <v>3</v>
      </c>
      <c r="N160" s="183" t="s">
        <v>45</v>
      </c>
      <c r="O160" s="73"/>
      <c r="P160" s="184">
        <f>O160*H160</f>
        <v>0</v>
      </c>
      <c r="Q160" s="184">
        <v>0.0026800000000000001</v>
      </c>
      <c r="R160" s="184">
        <f>Q160*H160</f>
        <v>0.01072</v>
      </c>
      <c r="S160" s="184">
        <v>0</v>
      </c>
      <c r="T160" s="185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186" t="s">
        <v>246</v>
      </c>
      <c r="AT160" s="186" t="s">
        <v>241</v>
      </c>
      <c r="AU160" s="186" t="s">
        <v>86</v>
      </c>
      <c r="AY160" s="20" t="s">
        <v>239</v>
      </c>
      <c r="BE160" s="187">
        <f>IF(N160="základní",J160,0)</f>
        <v>0</v>
      </c>
      <c r="BF160" s="187">
        <f>IF(N160="snížená",J160,0)</f>
        <v>0</v>
      </c>
      <c r="BG160" s="187">
        <f>IF(N160="zákl. přenesená",J160,0)</f>
        <v>0</v>
      </c>
      <c r="BH160" s="187">
        <f>IF(N160="sníž. přenesená",J160,0)</f>
        <v>0</v>
      </c>
      <c r="BI160" s="187">
        <f>IF(N160="nulová",J160,0)</f>
        <v>0</v>
      </c>
      <c r="BJ160" s="20" t="s">
        <v>86</v>
      </c>
      <c r="BK160" s="187">
        <f>ROUND(I160*H160,2)</f>
        <v>0</v>
      </c>
      <c r="BL160" s="20" t="s">
        <v>246</v>
      </c>
      <c r="BM160" s="186" t="s">
        <v>2715</v>
      </c>
    </row>
    <row r="161" s="2" customFormat="1" ht="44.25" customHeight="1">
      <c r="A161" s="39"/>
      <c r="B161" s="174"/>
      <c r="C161" s="175" t="s">
        <v>1057</v>
      </c>
      <c r="D161" s="175" t="s">
        <v>241</v>
      </c>
      <c r="E161" s="176" t="s">
        <v>2716</v>
      </c>
      <c r="F161" s="177" t="s">
        <v>2717</v>
      </c>
      <c r="G161" s="178" t="s">
        <v>385</v>
      </c>
      <c r="H161" s="179">
        <v>10</v>
      </c>
      <c r="I161" s="180"/>
      <c r="J161" s="181">
        <f>ROUND(I161*H161,2)</f>
        <v>0</v>
      </c>
      <c r="K161" s="177" t="s">
        <v>245</v>
      </c>
      <c r="L161" s="40"/>
      <c r="M161" s="182" t="s">
        <v>3</v>
      </c>
      <c r="N161" s="183" t="s">
        <v>45</v>
      </c>
      <c r="O161" s="73"/>
      <c r="P161" s="184">
        <f>O161*H161</f>
        <v>0</v>
      </c>
      <c r="Q161" s="184">
        <v>0.1865</v>
      </c>
      <c r="R161" s="184">
        <f>Q161*H161</f>
        <v>1.865</v>
      </c>
      <c r="S161" s="184">
        <v>0</v>
      </c>
      <c r="T161" s="185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186" t="s">
        <v>246</v>
      </c>
      <c r="AT161" s="186" t="s">
        <v>241</v>
      </c>
      <c r="AU161" s="186" t="s">
        <v>86</v>
      </c>
      <c r="AY161" s="20" t="s">
        <v>239</v>
      </c>
      <c r="BE161" s="187">
        <f>IF(N161="základní",J161,0)</f>
        <v>0</v>
      </c>
      <c r="BF161" s="187">
        <f>IF(N161="snížená",J161,0)</f>
        <v>0</v>
      </c>
      <c r="BG161" s="187">
        <f>IF(N161="zákl. přenesená",J161,0)</f>
        <v>0</v>
      </c>
      <c r="BH161" s="187">
        <f>IF(N161="sníž. přenesená",J161,0)</f>
        <v>0</v>
      </c>
      <c r="BI161" s="187">
        <f>IF(N161="nulová",J161,0)</f>
        <v>0</v>
      </c>
      <c r="BJ161" s="20" t="s">
        <v>86</v>
      </c>
      <c r="BK161" s="187">
        <f>ROUND(I161*H161,2)</f>
        <v>0</v>
      </c>
      <c r="BL161" s="20" t="s">
        <v>246</v>
      </c>
      <c r="BM161" s="186" t="s">
        <v>2718</v>
      </c>
    </row>
    <row r="162" s="2" customFormat="1">
      <c r="A162" s="39"/>
      <c r="B162" s="174"/>
      <c r="C162" s="175" t="s">
        <v>1061</v>
      </c>
      <c r="D162" s="175" t="s">
        <v>241</v>
      </c>
      <c r="E162" s="176" t="s">
        <v>2719</v>
      </c>
      <c r="F162" s="177" t="s">
        <v>2720</v>
      </c>
      <c r="G162" s="178" t="s">
        <v>385</v>
      </c>
      <c r="H162" s="179">
        <v>12</v>
      </c>
      <c r="I162" s="180"/>
      <c r="J162" s="181">
        <f>ROUND(I162*H162,2)</f>
        <v>0</v>
      </c>
      <c r="K162" s="177" t="s">
        <v>245</v>
      </c>
      <c r="L162" s="40"/>
      <c r="M162" s="182" t="s">
        <v>3</v>
      </c>
      <c r="N162" s="183" t="s">
        <v>45</v>
      </c>
      <c r="O162" s="73"/>
      <c r="P162" s="184">
        <f>O162*H162</f>
        <v>0</v>
      </c>
      <c r="Q162" s="184">
        <v>0.11996</v>
      </c>
      <c r="R162" s="184">
        <f>Q162*H162</f>
        <v>1.4395199999999999</v>
      </c>
      <c r="S162" s="184">
        <v>0</v>
      </c>
      <c r="T162" s="185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186" t="s">
        <v>246</v>
      </c>
      <c r="AT162" s="186" t="s">
        <v>241</v>
      </c>
      <c r="AU162" s="186" t="s">
        <v>86</v>
      </c>
      <c r="AY162" s="20" t="s">
        <v>239</v>
      </c>
      <c r="BE162" s="187">
        <f>IF(N162="základní",J162,0)</f>
        <v>0</v>
      </c>
      <c r="BF162" s="187">
        <f>IF(N162="snížená",J162,0)</f>
        <v>0</v>
      </c>
      <c r="BG162" s="187">
        <f>IF(N162="zákl. přenesená",J162,0)</f>
        <v>0</v>
      </c>
      <c r="BH162" s="187">
        <f>IF(N162="sníž. přenesená",J162,0)</f>
        <v>0</v>
      </c>
      <c r="BI162" s="187">
        <f>IF(N162="nulová",J162,0)</f>
        <v>0</v>
      </c>
      <c r="BJ162" s="20" t="s">
        <v>86</v>
      </c>
      <c r="BK162" s="187">
        <f>ROUND(I162*H162,2)</f>
        <v>0</v>
      </c>
      <c r="BL162" s="20" t="s">
        <v>246</v>
      </c>
      <c r="BM162" s="186" t="s">
        <v>2721</v>
      </c>
    </row>
    <row r="163" s="2" customFormat="1">
      <c r="A163" s="39"/>
      <c r="B163" s="174"/>
      <c r="C163" s="175" t="s">
        <v>1068</v>
      </c>
      <c r="D163" s="175" t="s">
        <v>241</v>
      </c>
      <c r="E163" s="176" t="s">
        <v>2722</v>
      </c>
      <c r="F163" s="177" t="s">
        <v>2723</v>
      </c>
      <c r="G163" s="178" t="s">
        <v>385</v>
      </c>
      <c r="H163" s="179">
        <v>10</v>
      </c>
      <c r="I163" s="180"/>
      <c r="J163" s="181">
        <f>ROUND(I163*H163,2)</f>
        <v>0</v>
      </c>
      <c r="K163" s="177" t="s">
        <v>245</v>
      </c>
      <c r="L163" s="40"/>
      <c r="M163" s="182" t="s">
        <v>3</v>
      </c>
      <c r="N163" s="183" t="s">
        <v>45</v>
      </c>
      <c r="O163" s="73"/>
      <c r="P163" s="184">
        <f>O163*H163</f>
        <v>0</v>
      </c>
      <c r="Q163" s="184">
        <v>0</v>
      </c>
      <c r="R163" s="184">
        <f>Q163*H163</f>
        <v>0</v>
      </c>
      <c r="S163" s="184">
        <v>0</v>
      </c>
      <c r="T163" s="185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186" t="s">
        <v>246</v>
      </c>
      <c r="AT163" s="186" t="s">
        <v>241</v>
      </c>
      <c r="AU163" s="186" t="s">
        <v>86</v>
      </c>
      <c r="AY163" s="20" t="s">
        <v>239</v>
      </c>
      <c r="BE163" s="187">
        <f>IF(N163="základní",J163,0)</f>
        <v>0</v>
      </c>
      <c r="BF163" s="187">
        <f>IF(N163="snížená",J163,0)</f>
        <v>0</v>
      </c>
      <c r="BG163" s="187">
        <f>IF(N163="zákl. přenesená",J163,0)</f>
        <v>0</v>
      </c>
      <c r="BH163" s="187">
        <f>IF(N163="sníž. přenesená",J163,0)</f>
        <v>0</v>
      </c>
      <c r="BI163" s="187">
        <f>IF(N163="nulová",J163,0)</f>
        <v>0</v>
      </c>
      <c r="BJ163" s="20" t="s">
        <v>86</v>
      </c>
      <c r="BK163" s="187">
        <f>ROUND(I163*H163,2)</f>
        <v>0</v>
      </c>
      <c r="BL163" s="20" t="s">
        <v>246</v>
      </c>
      <c r="BM163" s="186" t="s">
        <v>2724</v>
      </c>
    </row>
    <row r="164" s="2" customFormat="1">
      <c r="A164" s="39"/>
      <c r="B164" s="174"/>
      <c r="C164" s="175" t="s">
        <v>1073</v>
      </c>
      <c r="D164" s="175" t="s">
        <v>241</v>
      </c>
      <c r="E164" s="176" t="s">
        <v>2725</v>
      </c>
      <c r="F164" s="177" t="s">
        <v>2726</v>
      </c>
      <c r="G164" s="178" t="s">
        <v>385</v>
      </c>
      <c r="H164" s="179">
        <v>10</v>
      </c>
      <c r="I164" s="180"/>
      <c r="J164" s="181">
        <f>ROUND(I164*H164,2)</f>
        <v>0</v>
      </c>
      <c r="K164" s="177" t="s">
        <v>245</v>
      </c>
      <c r="L164" s="40"/>
      <c r="M164" s="182" t="s">
        <v>3</v>
      </c>
      <c r="N164" s="183" t="s">
        <v>45</v>
      </c>
      <c r="O164" s="73"/>
      <c r="P164" s="184">
        <f>O164*H164</f>
        <v>0</v>
      </c>
      <c r="Q164" s="184">
        <v>0.037350000000000001</v>
      </c>
      <c r="R164" s="184">
        <f>Q164*H164</f>
        <v>0.3735</v>
      </c>
      <c r="S164" s="184">
        <v>0</v>
      </c>
      <c r="T164" s="185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186" t="s">
        <v>246</v>
      </c>
      <c r="AT164" s="186" t="s">
        <v>241</v>
      </c>
      <c r="AU164" s="186" t="s">
        <v>86</v>
      </c>
      <c r="AY164" s="20" t="s">
        <v>239</v>
      </c>
      <c r="BE164" s="187">
        <f>IF(N164="základní",J164,0)</f>
        <v>0</v>
      </c>
      <c r="BF164" s="187">
        <f>IF(N164="snížená",J164,0)</f>
        <v>0</v>
      </c>
      <c r="BG164" s="187">
        <f>IF(N164="zákl. přenesená",J164,0)</f>
        <v>0</v>
      </c>
      <c r="BH164" s="187">
        <f>IF(N164="sníž. přenesená",J164,0)</f>
        <v>0</v>
      </c>
      <c r="BI164" s="187">
        <f>IF(N164="nulová",J164,0)</f>
        <v>0</v>
      </c>
      <c r="BJ164" s="20" t="s">
        <v>86</v>
      </c>
      <c r="BK164" s="187">
        <f>ROUND(I164*H164,2)</f>
        <v>0</v>
      </c>
      <c r="BL164" s="20" t="s">
        <v>246</v>
      </c>
      <c r="BM164" s="186" t="s">
        <v>2727</v>
      </c>
    </row>
    <row r="165" s="12" customFormat="1" ht="22.8" customHeight="1">
      <c r="A165" s="12"/>
      <c r="B165" s="161"/>
      <c r="C165" s="12"/>
      <c r="D165" s="162" t="s">
        <v>72</v>
      </c>
      <c r="E165" s="172" t="s">
        <v>293</v>
      </c>
      <c r="F165" s="172" t="s">
        <v>1333</v>
      </c>
      <c r="G165" s="12"/>
      <c r="H165" s="12"/>
      <c r="I165" s="164"/>
      <c r="J165" s="173">
        <f>BK165</f>
        <v>0</v>
      </c>
      <c r="K165" s="12"/>
      <c r="L165" s="161"/>
      <c r="M165" s="166"/>
      <c r="N165" s="167"/>
      <c r="O165" s="167"/>
      <c r="P165" s="168">
        <f>P166</f>
        <v>0</v>
      </c>
      <c r="Q165" s="167"/>
      <c r="R165" s="168">
        <f>R166</f>
        <v>12.96522</v>
      </c>
      <c r="S165" s="167"/>
      <c r="T165" s="169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62" t="s">
        <v>80</v>
      </c>
      <c r="AT165" s="170" t="s">
        <v>72</v>
      </c>
      <c r="AU165" s="170" t="s">
        <v>80</v>
      </c>
      <c r="AY165" s="162" t="s">
        <v>239</v>
      </c>
      <c r="BK165" s="171">
        <f>BK166</f>
        <v>0</v>
      </c>
    </row>
    <row r="166" s="2" customFormat="1">
      <c r="A166" s="39"/>
      <c r="B166" s="174"/>
      <c r="C166" s="175" t="s">
        <v>1105</v>
      </c>
      <c r="D166" s="175" t="s">
        <v>241</v>
      </c>
      <c r="E166" s="176" t="s">
        <v>2728</v>
      </c>
      <c r="F166" s="177" t="s">
        <v>2729</v>
      </c>
      <c r="G166" s="178" t="s">
        <v>326</v>
      </c>
      <c r="H166" s="179">
        <v>102</v>
      </c>
      <c r="I166" s="180"/>
      <c r="J166" s="181">
        <f>ROUND(I166*H166,2)</f>
        <v>0</v>
      </c>
      <c r="K166" s="177" t="s">
        <v>245</v>
      </c>
      <c r="L166" s="40"/>
      <c r="M166" s="182" t="s">
        <v>3</v>
      </c>
      <c r="N166" s="183" t="s">
        <v>45</v>
      </c>
      <c r="O166" s="73"/>
      <c r="P166" s="184">
        <f>O166*H166</f>
        <v>0</v>
      </c>
      <c r="Q166" s="184">
        <v>0.12711</v>
      </c>
      <c r="R166" s="184">
        <f>Q166*H166</f>
        <v>12.96522</v>
      </c>
      <c r="S166" s="184">
        <v>0</v>
      </c>
      <c r="T166" s="185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186" t="s">
        <v>246</v>
      </c>
      <c r="AT166" s="186" t="s">
        <v>241</v>
      </c>
      <c r="AU166" s="186" t="s">
        <v>86</v>
      </c>
      <c r="AY166" s="20" t="s">
        <v>239</v>
      </c>
      <c r="BE166" s="187">
        <f>IF(N166="základní",J166,0)</f>
        <v>0</v>
      </c>
      <c r="BF166" s="187">
        <f>IF(N166="snížená",J166,0)</f>
        <v>0</v>
      </c>
      <c r="BG166" s="187">
        <f>IF(N166="zákl. přenesená",J166,0)</f>
        <v>0</v>
      </c>
      <c r="BH166" s="187">
        <f>IF(N166="sníž. přenesená",J166,0)</f>
        <v>0</v>
      </c>
      <c r="BI166" s="187">
        <f>IF(N166="nulová",J166,0)</f>
        <v>0</v>
      </c>
      <c r="BJ166" s="20" t="s">
        <v>86</v>
      </c>
      <c r="BK166" s="187">
        <f>ROUND(I166*H166,2)</f>
        <v>0</v>
      </c>
      <c r="BL166" s="20" t="s">
        <v>246</v>
      </c>
      <c r="BM166" s="186" t="s">
        <v>2730</v>
      </c>
    </row>
    <row r="167" s="12" customFormat="1" ht="25.92" customHeight="1">
      <c r="A167" s="12"/>
      <c r="B167" s="161"/>
      <c r="C167" s="12"/>
      <c r="D167" s="162" t="s">
        <v>72</v>
      </c>
      <c r="E167" s="163" t="s">
        <v>437</v>
      </c>
      <c r="F167" s="163" t="s">
        <v>438</v>
      </c>
      <c r="G167" s="12"/>
      <c r="H167" s="12"/>
      <c r="I167" s="164"/>
      <c r="J167" s="165">
        <f>BK167</f>
        <v>0</v>
      </c>
      <c r="K167" s="12"/>
      <c r="L167" s="161"/>
      <c r="M167" s="166"/>
      <c r="N167" s="167"/>
      <c r="O167" s="167"/>
      <c r="P167" s="168">
        <f>P168</f>
        <v>0</v>
      </c>
      <c r="Q167" s="167"/>
      <c r="R167" s="168">
        <f>R168</f>
        <v>0.32509596000000002</v>
      </c>
      <c r="S167" s="167"/>
      <c r="T167" s="169">
        <f>T168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162" t="s">
        <v>86</v>
      </c>
      <c r="AT167" s="170" t="s">
        <v>72</v>
      </c>
      <c r="AU167" s="170" t="s">
        <v>73</v>
      </c>
      <c r="AY167" s="162" t="s">
        <v>239</v>
      </c>
      <c r="BK167" s="171">
        <f>BK168</f>
        <v>0</v>
      </c>
    </row>
    <row r="168" s="12" customFormat="1" ht="22.8" customHeight="1">
      <c r="A168" s="12"/>
      <c r="B168" s="161"/>
      <c r="C168" s="12"/>
      <c r="D168" s="162" t="s">
        <v>72</v>
      </c>
      <c r="E168" s="172" t="s">
        <v>535</v>
      </c>
      <c r="F168" s="172" t="s">
        <v>536</v>
      </c>
      <c r="G168" s="12"/>
      <c r="H168" s="12"/>
      <c r="I168" s="164"/>
      <c r="J168" s="173">
        <f>BK168</f>
        <v>0</v>
      </c>
      <c r="K168" s="12"/>
      <c r="L168" s="161"/>
      <c r="M168" s="166"/>
      <c r="N168" s="167"/>
      <c r="O168" s="167"/>
      <c r="P168" s="168">
        <f>SUM(P169:P180)</f>
        <v>0</v>
      </c>
      <c r="Q168" s="167"/>
      <c r="R168" s="168">
        <f>SUM(R169:R180)</f>
        <v>0.32509596000000002</v>
      </c>
      <c r="S168" s="167"/>
      <c r="T168" s="169">
        <f>SUM(T169:T180)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162" t="s">
        <v>86</v>
      </c>
      <c r="AT168" s="170" t="s">
        <v>72</v>
      </c>
      <c r="AU168" s="170" t="s">
        <v>80</v>
      </c>
      <c r="AY168" s="162" t="s">
        <v>239</v>
      </c>
      <c r="BK168" s="171">
        <f>SUM(BK169:BK180)</f>
        <v>0</v>
      </c>
    </row>
    <row r="169" s="2" customFormat="1" ht="66.75" customHeight="1">
      <c r="A169" s="39"/>
      <c r="B169" s="174"/>
      <c r="C169" s="175" t="s">
        <v>1110</v>
      </c>
      <c r="D169" s="175" t="s">
        <v>241</v>
      </c>
      <c r="E169" s="176" t="s">
        <v>2731</v>
      </c>
      <c r="F169" s="177" t="s">
        <v>2732</v>
      </c>
      <c r="G169" s="178" t="s">
        <v>326</v>
      </c>
      <c r="H169" s="179">
        <v>55</v>
      </c>
      <c r="I169" s="180"/>
      <c r="J169" s="181">
        <f>ROUND(I169*H169,2)</f>
        <v>0</v>
      </c>
      <c r="K169" s="177" t="s">
        <v>245</v>
      </c>
      <c r="L169" s="40"/>
      <c r="M169" s="182" t="s">
        <v>3</v>
      </c>
      <c r="N169" s="183" t="s">
        <v>45</v>
      </c>
      <c r="O169" s="73"/>
      <c r="P169" s="184">
        <f>O169*H169</f>
        <v>0</v>
      </c>
      <c r="Q169" s="184">
        <v>0.00027</v>
      </c>
      <c r="R169" s="184">
        <f>Q169*H169</f>
        <v>0.01485</v>
      </c>
      <c r="S169" s="184">
        <v>0</v>
      </c>
      <c r="T169" s="185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186" t="s">
        <v>377</v>
      </c>
      <c r="AT169" s="186" t="s">
        <v>241</v>
      </c>
      <c r="AU169" s="186" t="s">
        <v>86</v>
      </c>
      <c r="AY169" s="20" t="s">
        <v>239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20" t="s">
        <v>86</v>
      </c>
      <c r="BK169" s="187">
        <f>ROUND(I169*H169,2)</f>
        <v>0</v>
      </c>
      <c r="BL169" s="20" t="s">
        <v>377</v>
      </c>
      <c r="BM169" s="186" t="s">
        <v>2733</v>
      </c>
    </row>
    <row r="170" s="14" customFormat="1">
      <c r="A170" s="14"/>
      <c r="B170" s="196"/>
      <c r="C170" s="14"/>
      <c r="D170" s="189" t="s">
        <v>248</v>
      </c>
      <c r="E170" s="197" t="s">
        <v>3</v>
      </c>
      <c r="F170" s="198" t="s">
        <v>1181</v>
      </c>
      <c r="G170" s="14"/>
      <c r="H170" s="199">
        <v>55</v>
      </c>
      <c r="I170" s="200"/>
      <c r="J170" s="14"/>
      <c r="K170" s="14"/>
      <c r="L170" s="196"/>
      <c r="M170" s="201"/>
      <c r="N170" s="202"/>
      <c r="O170" s="202"/>
      <c r="P170" s="202"/>
      <c r="Q170" s="202"/>
      <c r="R170" s="202"/>
      <c r="S170" s="202"/>
      <c r="T170" s="20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197" t="s">
        <v>248</v>
      </c>
      <c r="AU170" s="197" t="s">
        <v>86</v>
      </c>
      <c r="AV170" s="14" t="s">
        <v>86</v>
      </c>
      <c r="AW170" s="14" t="s">
        <v>33</v>
      </c>
      <c r="AX170" s="14" t="s">
        <v>80</v>
      </c>
      <c r="AY170" s="197" t="s">
        <v>239</v>
      </c>
    </row>
    <row r="171" s="2" customFormat="1">
      <c r="A171" s="39"/>
      <c r="B171" s="174"/>
      <c r="C171" s="212" t="s">
        <v>1115</v>
      </c>
      <c r="D171" s="212" t="s">
        <v>294</v>
      </c>
      <c r="E171" s="213" t="s">
        <v>2734</v>
      </c>
      <c r="F171" s="214" t="s">
        <v>2735</v>
      </c>
      <c r="G171" s="215" t="s">
        <v>326</v>
      </c>
      <c r="H171" s="216">
        <v>21.149999999999999</v>
      </c>
      <c r="I171" s="217"/>
      <c r="J171" s="218">
        <f>ROUND(I171*H171,2)</f>
        <v>0</v>
      </c>
      <c r="K171" s="214" t="s">
        <v>245</v>
      </c>
      <c r="L171" s="219"/>
      <c r="M171" s="220" t="s">
        <v>3</v>
      </c>
      <c r="N171" s="221" t="s">
        <v>45</v>
      </c>
      <c r="O171" s="73"/>
      <c r="P171" s="184">
        <f>O171*H171</f>
        <v>0</v>
      </c>
      <c r="Q171" s="184">
        <v>0.00044999999999999999</v>
      </c>
      <c r="R171" s="184">
        <f>Q171*H171</f>
        <v>0.0095174999999999999</v>
      </c>
      <c r="S171" s="184">
        <v>0</v>
      </c>
      <c r="T171" s="185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186" t="s">
        <v>542</v>
      </c>
      <c r="AT171" s="186" t="s">
        <v>294</v>
      </c>
      <c r="AU171" s="186" t="s">
        <v>86</v>
      </c>
      <c r="AY171" s="20" t="s">
        <v>239</v>
      </c>
      <c r="BE171" s="187">
        <f>IF(N171="základní",J171,0)</f>
        <v>0</v>
      </c>
      <c r="BF171" s="187">
        <f>IF(N171="snížená",J171,0)</f>
        <v>0</v>
      </c>
      <c r="BG171" s="187">
        <f>IF(N171="zákl. přenesená",J171,0)</f>
        <v>0</v>
      </c>
      <c r="BH171" s="187">
        <f>IF(N171="sníž. přenesená",J171,0)</f>
        <v>0</v>
      </c>
      <c r="BI171" s="187">
        <f>IF(N171="nulová",J171,0)</f>
        <v>0</v>
      </c>
      <c r="BJ171" s="20" t="s">
        <v>86</v>
      </c>
      <c r="BK171" s="187">
        <f>ROUND(I171*H171,2)</f>
        <v>0</v>
      </c>
      <c r="BL171" s="20" t="s">
        <v>377</v>
      </c>
      <c r="BM171" s="186" t="s">
        <v>2736</v>
      </c>
    </row>
    <row r="172" s="14" customFormat="1">
      <c r="A172" s="14"/>
      <c r="B172" s="196"/>
      <c r="C172" s="14"/>
      <c r="D172" s="189" t="s">
        <v>248</v>
      </c>
      <c r="E172" s="197" t="s">
        <v>3</v>
      </c>
      <c r="F172" s="198" t="s">
        <v>2737</v>
      </c>
      <c r="G172" s="14"/>
      <c r="H172" s="199">
        <v>20.734999999999999</v>
      </c>
      <c r="I172" s="200"/>
      <c r="J172" s="14"/>
      <c r="K172" s="14"/>
      <c r="L172" s="196"/>
      <c r="M172" s="201"/>
      <c r="N172" s="202"/>
      <c r="O172" s="202"/>
      <c r="P172" s="202"/>
      <c r="Q172" s="202"/>
      <c r="R172" s="202"/>
      <c r="S172" s="202"/>
      <c r="T172" s="20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197" t="s">
        <v>248</v>
      </c>
      <c r="AU172" s="197" t="s">
        <v>86</v>
      </c>
      <c r="AV172" s="14" t="s">
        <v>86</v>
      </c>
      <c r="AW172" s="14" t="s">
        <v>33</v>
      </c>
      <c r="AX172" s="14" t="s">
        <v>73</v>
      </c>
      <c r="AY172" s="197" t="s">
        <v>239</v>
      </c>
    </row>
    <row r="173" s="14" customFormat="1">
      <c r="A173" s="14"/>
      <c r="B173" s="196"/>
      <c r="C173" s="14"/>
      <c r="D173" s="189" t="s">
        <v>248</v>
      </c>
      <c r="E173" s="197" t="s">
        <v>3</v>
      </c>
      <c r="F173" s="198" t="s">
        <v>2738</v>
      </c>
      <c r="G173" s="14"/>
      <c r="H173" s="199">
        <v>21.149999999999999</v>
      </c>
      <c r="I173" s="200"/>
      <c r="J173" s="14"/>
      <c r="K173" s="14"/>
      <c r="L173" s="196"/>
      <c r="M173" s="201"/>
      <c r="N173" s="202"/>
      <c r="O173" s="202"/>
      <c r="P173" s="202"/>
      <c r="Q173" s="202"/>
      <c r="R173" s="202"/>
      <c r="S173" s="202"/>
      <c r="T173" s="20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7" t="s">
        <v>248</v>
      </c>
      <c r="AU173" s="197" t="s">
        <v>86</v>
      </c>
      <c r="AV173" s="14" t="s">
        <v>86</v>
      </c>
      <c r="AW173" s="14" t="s">
        <v>33</v>
      </c>
      <c r="AX173" s="14" t="s">
        <v>80</v>
      </c>
      <c r="AY173" s="197" t="s">
        <v>239</v>
      </c>
    </row>
    <row r="174" s="2" customFormat="1" ht="66.75" customHeight="1">
      <c r="A174" s="39"/>
      <c r="B174" s="174"/>
      <c r="C174" s="175" t="s">
        <v>1123</v>
      </c>
      <c r="D174" s="175" t="s">
        <v>241</v>
      </c>
      <c r="E174" s="176" t="s">
        <v>2739</v>
      </c>
      <c r="F174" s="177" t="s">
        <v>2740</v>
      </c>
      <c r="G174" s="178" t="s">
        <v>326</v>
      </c>
      <c r="H174" s="179">
        <v>228.20500000000001</v>
      </c>
      <c r="I174" s="180"/>
      <c r="J174" s="181">
        <f>ROUND(I174*H174,2)</f>
        <v>0</v>
      </c>
      <c r="K174" s="177" t="s">
        <v>245</v>
      </c>
      <c r="L174" s="40"/>
      <c r="M174" s="182" t="s">
        <v>3</v>
      </c>
      <c r="N174" s="183" t="s">
        <v>45</v>
      </c>
      <c r="O174" s="73"/>
      <c r="P174" s="184">
        <f>O174*H174</f>
        <v>0</v>
      </c>
      <c r="Q174" s="184">
        <v>0.00040999999999999999</v>
      </c>
      <c r="R174" s="184">
        <f>Q174*H174</f>
        <v>0.09356405000000001</v>
      </c>
      <c r="S174" s="184">
        <v>0</v>
      </c>
      <c r="T174" s="185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186" t="s">
        <v>377</v>
      </c>
      <c r="AT174" s="186" t="s">
        <v>241</v>
      </c>
      <c r="AU174" s="186" t="s">
        <v>86</v>
      </c>
      <c r="AY174" s="20" t="s">
        <v>239</v>
      </c>
      <c r="BE174" s="187">
        <f>IF(N174="základní",J174,0)</f>
        <v>0</v>
      </c>
      <c r="BF174" s="187">
        <f>IF(N174="snížená",J174,0)</f>
        <v>0</v>
      </c>
      <c r="BG174" s="187">
        <f>IF(N174="zákl. přenesená",J174,0)</f>
        <v>0</v>
      </c>
      <c r="BH174" s="187">
        <f>IF(N174="sníž. přenesená",J174,0)</f>
        <v>0</v>
      </c>
      <c r="BI174" s="187">
        <f>IF(N174="nulová",J174,0)</f>
        <v>0</v>
      </c>
      <c r="BJ174" s="20" t="s">
        <v>86</v>
      </c>
      <c r="BK174" s="187">
        <f>ROUND(I174*H174,2)</f>
        <v>0</v>
      </c>
      <c r="BL174" s="20" t="s">
        <v>377</v>
      </c>
      <c r="BM174" s="186" t="s">
        <v>2741</v>
      </c>
    </row>
    <row r="175" s="14" customFormat="1">
      <c r="A175" s="14"/>
      <c r="B175" s="196"/>
      <c r="C175" s="14"/>
      <c r="D175" s="189" t="s">
        <v>248</v>
      </c>
      <c r="E175" s="197" t="s">
        <v>3</v>
      </c>
      <c r="F175" s="198" t="s">
        <v>2742</v>
      </c>
      <c r="G175" s="14"/>
      <c r="H175" s="199">
        <v>67.858000000000004</v>
      </c>
      <c r="I175" s="200"/>
      <c r="J175" s="14"/>
      <c r="K175" s="14"/>
      <c r="L175" s="196"/>
      <c r="M175" s="201"/>
      <c r="N175" s="202"/>
      <c r="O175" s="202"/>
      <c r="P175" s="202"/>
      <c r="Q175" s="202"/>
      <c r="R175" s="202"/>
      <c r="S175" s="202"/>
      <c r="T175" s="20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197" t="s">
        <v>248</v>
      </c>
      <c r="AU175" s="197" t="s">
        <v>86</v>
      </c>
      <c r="AV175" s="14" t="s">
        <v>86</v>
      </c>
      <c r="AW175" s="14" t="s">
        <v>33</v>
      </c>
      <c r="AX175" s="14" t="s">
        <v>73</v>
      </c>
      <c r="AY175" s="197" t="s">
        <v>239</v>
      </c>
    </row>
    <row r="176" s="14" customFormat="1">
      <c r="A176" s="14"/>
      <c r="B176" s="196"/>
      <c r="C176" s="14"/>
      <c r="D176" s="189" t="s">
        <v>248</v>
      </c>
      <c r="E176" s="197" t="s">
        <v>3</v>
      </c>
      <c r="F176" s="198" t="s">
        <v>2743</v>
      </c>
      <c r="G176" s="14"/>
      <c r="H176" s="199">
        <v>73.388000000000005</v>
      </c>
      <c r="I176" s="200"/>
      <c r="J176" s="14"/>
      <c r="K176" s="14"/>
      <c r="L176" s="196"/>
      <c r="M176" s="201"/>
      <c r="N176" s="202"/>
      <c r="O176" s="202"/>
      <c r="P176" s="202"/>
      <c r="Q176" s="202"/>
      <c r="R176" s="202"/>
      <c r="S176" s="202"/>
      <c r="T176" s="20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197" t="s">
        <v>248</v>
      </c>
      <c r="AU176" s="197" t="s">
        <v>86</v>
      </c>
      <c r="AV176" s="14" t="s">
        <v>86</v>
      </c>
      <c r="AW176" s="14" t="s">
        <v>33</v>
      </c>
      <c r="AX176" s="14" t="s">
        <v>73</v>
      </c>
      <c r="AY176" s="197" t="s">
        <v>239</v>
      </c>
    </row>
    <row r="177" s="14" customFormat="1">
      <c r="A177" s="14"/>
      <c r="B177" s="196"/>
      <c r="C177" s="14"/>
      <c r="D177" s="189" t="s">
        <v>248</v>
      </c>
      <c r="E177" s="197" t="s">
        <v>3</v>
      </c>
      <c r="F177" s="198" t="s">
        <v>2744</v>
      </c>
      <c r="G177" s="14"/>
      <c r="H177" s="199">
        <v>86.959000000000003</v>
      </c>
      <c r="I177" s="200"/>
      <c r="J177" s="14"/>
      <c r="K177" s="14"/>
      <c r="L177" s="196"/>
      <c r="M177" s="201"/>
      <c r="N177" s="202"/>
      <c r="O177" s="202"/>
      <c r="P177" s="202"/>
      <c r="Q177" s="202"/>
      <c r="R177" s="202"/>
      <c r="S177" s="202"/>
      <c r="T177" s="20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197" t="s">
        <v>248</v>
      </c>
      <c r="AU177" s="197" t="s">
        <v>86</v>
      </c>
      <c r="AV177" s="14" t="s">
        <v>86</v>
      </c>
      <c r="AW177" s="14" t="s">
        <v>33</v>
      </c>
      <c r="AX177" s="14" t="s">
        <v>73</v>
      </c>
      <c r="AY177" s="197" t="s">
        <v>239</v>
      </c>
    </row>
    <row r="178" s="15" customFormat="1">
      <c r="A178" s="15"/>
      <c r="B178" s="204"/>
      <c r="C178" s="15"/>
      <c r="D178" s="189" t="s">
        <v>248</v>
      </c>
      <c r="E178" s="205" t="s">
        <v>3</v>
      </c>
      <c r="F178" s="206" t="s">
        <v>251</v>
      </c>
      <c r="G178" s="15"/>
      <c r="H178" s="207">
        <v>228.20500000000001</v>
      </c>
      <c r="I178" s="208"/>
      <c r="J178" s="15"/>
      <c r="K178" s="15"/>
      <c r="L178" s="204"/>
      <c r="M178" s="209"/>
      <c r="N178" s="210"/>
      <c r="O178" s="210"/>
      <c r="P178" s="210"/>
      <c r="Q178" s="210"/>
      <c r="R178" s="210"/>
      <c r="S178" s="210"/>
      <c r="T178" s="211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05" t="s">
        <v>248</v>
      </c>
      <c r="AU178" s="205" t="s">
        <v>86</v>
      </c>
      <c r="AV178" s="15" t="s">
        <v>246</v>
      </c>
      <c r="AW178" s="15" t="s">
        <v>33</v>
      </c>
      <c r="AX178" s="15" t="s">
        <v>80</v>
      </c>
      <c r="AY178" s="205" t="s">
        <v>239</v>
      </c>
    </row>
    <row r="179" s="2" customFormat="1">
      <c r="A179" s="39"/>
      <c r="B179" s="174"/>
      <c r="C179" s="212" t="s">
        <v>1128</v>
      </c>
      <c r="D179" s="212" t="s">
        <v>294</v>
      </c>
      <c r="E179" s="213" t="s">
        <v>2745</v>
      </c>
      <c r="F179" s="214" t="s">
        <v>2746</v>
      </c>
      <c r="G179" s="215" t="s">
        <v>326</v>
      </c>
      <c r="H179" s="216">
        <v>232.76900000000001</v>
      </c>
      <c r="I179" s="217"/>
      <c r="J179" s="218">
        <f>ROUND(I179*H179,2)</f>
        <v>0</v>
      </c>
      <c r="K179" s="214" t="s">
        <v>245</v>
      </c>
      <c r="L179" s="219"/>
      <c r="M179" s="220" t="s">
        <v>3</v>
      </c>
      <c r="N179" s="221" t="s">
        <v>45</v>
      </c>
      <c r="O179" s="73"/>
      <c r="P179" s="184">
        <f>O179*H179</f>
        <v>0</v>
      </c>
      <c r="Q179" s="184">
        <v>0.00088999999999999995</v>
      </c>
      <c r="R179" s="184">
        <f>Q179*H179</f>
        <v>0.20716440999999999</v>
      </c>
      <c r="S179" s="184">
        <v>0</v>
      </c>
      <c r="T179" s="185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186" t="s">
        <v>542</v>
      </c>
      <c r="AT179" s="186" t="s">
        <v>294</v>
      </c>
      <c r="AU179" s="186" t="s">
        <v>86</v>
      </c>
      <c r="AY179" s="20" t="s">
        <v>239</v>
      </c>
      <c r="BE179" s="187">
        <f>IF(N179="základní",J179,0)</f>
        <v>0</v>
      </c>
      <c r="BF179" s="187">
        <f>IF(N179="snížená",J179,0)</f>
        <v>0</v>
      </c>
      <c r="BG179" s="187">
        <f>IF(N179="zákl. přenesená",J179,0)</f>
        <v>0</v>
      </c>
      <c r="BH179" s="187">
        <f>IF(N179="sníž. přenesená",J179,0)</f>
        <v>0</v>
      </c>
      <c r="BI179" s="187">
        <f>IF(N179="nulová",J179,0)</f>
        <v>0</v>
      </c>
      <c r="BJ179" s="20" t="s">
        <v>86</v>
      </c>
      <c r="BK179" s="187">
        <f>ROUND(I179*H179,2)</f>
        <v>0</v>
      </c>
      <c r="BL179" s="20" t="s">
        <v>377</v>
      </c>
      <c r="BM179" s="186" t="s">
        <v>2747</v>
      </c>
    </row>
    <row r="180" s="14" customFormat="1">
      <c r="A180" s="14"/>
      <c r="B180" s="196"/>
      <c r="C180" s="14"/>
      <c r="D180" s="189" t="s">
        <v>248</v>
      </c>
      <c r="E180" s="197" t="s">
        <v>3</v>
      </c>
      <c r="F180" s="198" t="s">
        <v>2748</v>
      </c>
      <c r="G180" s="14"/>
      <c r="H180" s="199">
        <v>232.76900000000001</v>
      </c>
      <c r="I180" s="200"/>
      <c r="J180" s="14"/>
      <c r="K180" s="14"/>
      <c r="L180" s="196"/>
      <c r="M180" s="247"/>
      <c r="N180" s="248"/>
      <c r="O180" s="248"/>
      <c r="P180" s="248"/>
      <c r="Q180" s="248"/>
      <c r="R180" s="248"/>
      <c r="S180" s="248"/>
      <c r="T180" s="249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197" t="s">
        <v>248</v>
      </c>
      <c r="AU180" s="197" t="s">
        <v>86</v>
      </c>
      <c r="AV180" s="14" t="s">
        <v>86</v>
      </c>
      <c r="AW180" s="14" t="s">
        <v>33</v>
      </c>
      <c r="AX180" s="14" t="s">
        <v>80</v>
      </c>
      <c r="AY180" s="197" t="s">
        <v>239</v>
      </c>
    </row>
    <row r="181" s="2" customFormat="1" ht="6.96" customHeight="1">
      <c r="A181" s="39"/>
      <c r="B181" s="56"/>
      <c r="C181" s="57"/>
      <c r="D181" s="57"/>
      <c r="E181" s="57"/>
      <c r="F181" s="57"/>
      <c r="G181" s="57"/>
      <c r="H181" s="57"/>
      <c r="I181" s="57"/>
      <c r="J181" s="57"/>
      <c r="K181" s="57"/>
      <c r="L181" s="40"/>
      <c r="M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</sheetData>
  <autoFilter ref="C96:K18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9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121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86</v>
      </c>
    </row>
    <row r="4" s="1" customFormat="1" ht="24.96" customHeight="1">
      <c r="B4" s="23"/>
      <c r="D4" s="24" t="s">
        <v>212</v>
      </c>
      <c r="L4" s="23"/>
      <c r="M4" s="124" t="s">
        <v>11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33" t="s">
        <v>17</v>
      </c>
      <c r="L6" s="23"/>
    </row>
    <row r="7" s="1" customFormat="1" ht="16.5" customHeight="1">
      <c r="B7" s="23"/>
      <c r="E7" s="125" t="str">
        <f>'Rekapitulace stavby'!K6</f>
        <v>Kolovraty - dostupné bydlení</v>
      </c>
      <c r="F7" s="33"/>
      <c r="G7" s="33"/>
      <c r="H7" s="33"/>
      <c r="L7" s="23"/>
    </row>
    <row r="8">
      <c r="B8" s="23"/>
      <c r="D8" s="33" t="s">
        <v>213</v>
      </c>
      <c r="L8" s="23"/>
    </row>
    <row r="9" s="1" customFormat="1" ht="16.5" customHeight="1">
      <c r="B9" s="23"/>
      <c r="E9" s="125" t="s">
        <v>571</v>
      </c>
      <c r="F9" s="1"/>
      <c r="G9" s="1"/>
      <c r="H9" s="1"/>
      <c r="L9" s="23"/>
    </row>
    <row r="10" s="1" customFormat="1" ht="12" customHeight="1">
      <c r="B10" s="23"/>
      <c r="D10" s="33" t="s">
        <v>215</v>
      </c>
      <c r="L10" s="23"/>
    </row>
    <row r="11" s="2" customFormat="1" ht="16.5" customHeight="1">
      <c r="A11" s="39"/>
      <c r="B11" s="40"/>
      <c r="C11" s="39"/>
      <c r="D11" s="39"/>
      <c r="E11" s="131" t="s">
        <v>2599</v>
      </c>
      <c r="F11" s="39"/>
      <c r="G11" s="39"/>
      <c r="H11" s="39"/>
      <c r="I11" s="39"/>
      <c r="J11" s="39"/>
      <c r="K11" s="39"/>
      <c r="L11" s="12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0"/>
      <c r="C12" s="39"/>
      <c r="D12" s="33" t="s">
        <v>2600</v>
      </c>
      <c r="E12" s="39"/>
      <c r="F12" s="39"/>
      <c r="G12" s="39"/>
      <c r="H12" s="39"/>
      <c r="I12" s="39"/>
      <c r="J12" s="39"/>
      <c r="K12" s="39"/>
      <c r="L12" s="12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0"/>
      <c r="C13" s="39"/>
      <c r="D13" s="39"/>
      <c r="E13" s="63" t="s">
        <v>2749</v>
      </c>
      <c r="F13" s="39"/>
      <c r="G13" s="39"/>
      <c r="H13" s="39"/>
      <c r="I13" s="39"/>
      <c r="J13" s="39"/>
      <c r="K13" s="39"/>
      <c r="L13" s="12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12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0"/>
      <c r="C15" s="39"/>
      <c r="D15" s="33" t="s">
        <v>19</v>
      </c>
      <c r="E15" s="39"/>
      <c r="F15" s="28" t="s">
        <v>3</v>
      </c>
      <c r="G15" s="39"/>
      <c r="H15" s="39"/>
      <c r="I15" s="33" t="s">
        <v>21</v>
      </c>
      <c r="J15" s="28" t="s">
        <v>3</v>
      </c>
      <c r="K15" s="39"/>
      <c r="L15" s="12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0"/>
      <c r="C16" s="39"/>
      <c r="D16" s="33" t="s">
        <v>22</v>
      </c>
      <c r="E16" s="39"/>
      <c r="F16" s="28" t="s">
        <v>23</v>
      </c>
      <c r="G16" s="39"/>
      <c r="H16" s="39"/>
      <c r="I16" s="33" t="s">
        <v>24</v>
      </c>
      <c r="J16" s="65" t="str">
        <f>'Rekapitulace stavby'!AN8</f>
        <v>28. 6. 2021</v>
      </c>
      <c r="K16" s="39"/>
      <c r="L16" s="12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0"/>
      <c r="C17" s="39"/>
      <c r="D17" s="39"/>
      <c r="E17" s="39"/>
      <c r="F17" s="39"/>
      <c r="G17" s="39"/>
      <c r="H17" s="39"/>
      <c r="I17" s="39"/>
      <c r="J17" s="39"/>
      <c r="K17" s="39"/>
      <c r="L17" s="12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0"/>
      <c r="C18" s="39"/>
      <c r="D18" s="33" t="s">
        <v>26</v>
      </c>
      <c r="E18" s="39"/>
      <c r="F18" s="39"/>
      <c r="G18" s="39"/>
      <c r="H18" s="39"/>
      <c r="I18" s="33" t="s">
        <v>27</v>
      </c>
      <c r="J18" s="28" t="s">
        <v>3</v>
      </c>
      <c r="K18" s="39"/>
      <c r="L18" s="12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0"/>
      <c r="C19" s="39"/>
      <c r="D19" s="39"/>
      <c r="E19" s="28" t="s">
        <v>28</v>
      </c>
      <c r="F19" s="39"/>
      <c r="G19" s="39"/>
      <c r="H19" s="39"/>
      <c r="I19" s="33" t="s">
        <v>29</v>
      </c>
      <c r="J19" s="28" t="s">
        <v>3</v>
      </c>
      <c r="K19" s="39"/>
      <c r="L19" s="12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0"/>
      <c r="C20" s="39"/>
      <c r="D20" s="39"/>
      <c r="E20" s="39"/>
      <c r="F20" s="39"/>
      <c r="G20" s="39"/>
      <c r="H20" s="39"/>
      <c r="I20" s="39"/>
      <c r="J20" s="39"/>
      <c r="K20" s="39"/>
      <c r="L20" s="12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0"/>
      <c r="C21" s="39"/>
      <c r="D21" s="33" t="s">
        <v>30</v>
      </c>
      <c r="E21" s="39"/>
      <c r="F21" s="39"/>
      <c r="G21" s="39"/>
      <c r="H21" s="39"/>
      <c r="I21" s="33" t="s">
        <v>27</v>
      </c>
      <c r="J21" s="34" t="str">
        <f>'Rekapitulace stavby'!AN13</f>
        <v>Vyplň údaj</v>
      </c>
      <c r="K21" s="39"/>
      <c r="L21" s="12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0"/>
      <c r="C22" s="39"/>
      <c r="D22" s="39"/>
      <c r="E22" s="34" t="str">
        <f>'Rekapitulace stavby'!E14</f>
        <v>Vyplň údaj</v>
      </c>
      <c r="F22" s="28"/>
      <c r="G22" s="28"/>
      <c r="H22" s="28"/>
      <c r="I22" s="33" t="s">
        <v>29</v>
      </c>
      <c r="J22" s="34" t="str">
        <f>'Rekapitulace stavby'!AN14</f>
        <v>Vyplň údaj</v>
      </c>
      <c r="K22" s="39"/>
      <c r="L22" s="12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0"/>
      <c r="C23" s="39"/>
      <c r="D23" s="39"/>
      <c r="E23" s="39"/>
      <c r="F23" s="39"/>
      <c r="G23" s="39"/>
      <c r="H23" s="39"/>
      <c r="I23" s="39"/>
      <c r="J23" s="39"/>
      <c r="K23" s="39"/>
      <c r="L23" s="12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0"/>
      <c r="C24" s="39"/>
      <c r="D24" s="33" t="s">
        <v>32</v>
      </c>
      <c r="E24" s="39"/>
      <c r="F24" s="39"/>
      <c r="G24" s="39"/>
      <c r="H24" s="39"/>
      <c r="I24" s="33" t="s">
        <v>27</v>
      </c>
      <c r="J24" s="28" t="s">
        <v>3</v>
      </c>
      <c r="K24" s="39"/>
      <c r="L24" s="12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0"/>
      <c r="C25" s="39"/>
      <c r="D25" s="39"/>
      <c r="E25" s="28" t="s">
        <v>28</v>
      </c>
      <c r="F25" s="39"/>
      <c r="G25" s="39"/>
      <c r="H25" s="39"/>
      <c r="I25" s="33" t="s">
        <v>29</v>
      </c>
      <c r="J25" s="28" t="s">
        <v>3</v>
      </c>
      <c r="K25" s="39"/>
      <c r="L25" s="12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0"/>
      <c r="C26" s="39"/>
      <c r="D26" s="39"/>
      <c r="E26" s="39"/>
      <c r="F26" s="39"/>
      <c r="G26" s="39"/>
      <c r="H26" s="39"/>
      <c r="I26" s="39"/>
      <c r="J26" s="39"/>
      <c r="K26" s="39"/>
      <c r="L26" s="12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0"/>
      <c r="C27" s="39"/>
      <c r="D27" s="33" t="s">
        <v>34</v>
      </c>
      <c r="E27" s="39"/>
      <c r="F27" s="39"/>
      <c r="G27" s="39"/>
      <c r="H27" s="39"/>
      <c r="I27" s="33" t="s">
        <v>27</v>
      </c>
      <c r="J27" s="28" t="s">
        <v>35</v>
      </c>
      <c r="K27" s="39"/>
      <c r="L27" s="12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0"/>
      <c r="C28" s="39"/>
      <c r="D28" s="39"/>
      <c r="E28" s="28" t="s">
        <v>36</v>
      </c>
      <c r="F28" s="39"/>
      <c r="G28" s="39"/>
      <c r="H28" s="39"/>
      <c r="I28" s="33" t="s">
        <v>29</v>
      </c>
      <c r="J28" s="28" t="s">
        <v>3</v>
      </c>
      <c r="K28" s="39"/>
      <c r="L28" s="12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0"/>
      <c r="C29" s="39"/>
      <c r="D29" s="39"/>
      <c r="E29" s="39"/>
      <c r="F29" s="39"/>
      <c r="G29" s="39"/>
      <c r="H29" s="39"/>
      <c r="I29" s="39"/>
      <c r="J29" s="39"/>
      <c r="K29" s="39"/>
      <c r="L29" s="12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0"/>
      <c r="C30" s="39"/>
      <c r="D30" s="33" t="s">
        <v>37</v>
      </c>
      <c r="E30" s="39"/>
      <c r="F30" s="39"/>
      <c r="G30" s="39"/>
      <c r="H30" s="39"/>
      <c r="I30" s="39"/>
      <c r="J30" s="39"/>
      <c r="K30" s="39"/>
      <c r="L30" s="12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71.25" customHeight="1">
      <c r="A31" s="127"/>
      <c r="B31" s="128"/>
      <c r="C31" s="127"/>
      <c r="D31" s="127"/>
      <c r="E31" s="37" t="s">
        <v>38</v>
      </c>
      <c r="F31" s="37"/>
      <c r="G31" s="37"/>
      <c r="H31" s="37"/>
      <c r="I31" s="127"/>
      <c r="J31" s="127"/>
      <c r="K31" s="127"/>
      <c r="L31" s="129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="2" customFormat="1" ht="6.96" customHeight="1">
      <c r="A32" s="39"/>
      <c r="B32" s="40"/>
      <c r="C32" s="39"/>
      <c r="D32" s="39"/>
      <c r="E32" s="39"/>
      <c r="F32" s="39"/>
      <c r="G32" s="39"/>
      <c r="H32" s="39"/>
      <c r="I32" s="39"/>
      <c r="J32" s="39"/>
      <c r="K32" s="39"/>
      <c r="L32" s="12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0"/>
      <c r="C33" s="39"/>
      <c r="D33" s="85"/>
      <c r="E33" s="85"/>
      <c r="F33" s="85"/>
      <c r="G33" s="85"/>
      <c r="H33" s="85"/>
      <c r="I33" s="85"/>
      <c r="J33" s="85"/>
      <c r="K33" s="85"/>
      <c r="L33" s="12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0"/>
      <c r="C34" s="39"/>
      <c r="D34" s="130" t="s">
        <v>39</v>
      </c>
      <c r="E34" s="39"/>
      <c r="F34" s="39"/>
      <c r="G34" s="39"/>
      <c r="H34" s="39"/>
      <c r="I34" s="39"/>
      <c r="J34" s="91">
        <f>ROUND(J94, 2)</f>
        <v>0</v>
      </c>
      <c r="K34" s="39"/>
      <c r="L34" s="12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0"/>
      <c r="C35" s="39"/>
      <c r="D35" s="85"/>
      <c r="E35" s="85"/>
      <c r="F35" s="85"/>
      <c r="G35" s="85"/>
      <c r="H35" s="85"/>
      <c r="I35" s="85"/>
      <c r="J35" s="85"/>
      <c r="K35" s="85"/>
      <c r="L35" s="12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0"/>
      <c r="C36" s="39"/>
      <c r="D36" s="39"/>
      <c r="E36" s="39"/>
      <c r="F36" s="44" t="s">
        <v>41</v>
      </c>
      <c r="G36" s="39"/>
      <c r="H36" s="39"/>
      <c r="I36" s="44" t="s">
        <v>40</v>
      </c>
      <c r="J36" s="44" t="s">
        <v>42</v>
      </c>
      <c r="K36" s="39"/>
      <c r="L36" s="12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0"/>
      <c r="C37" s="39"/>
      <c r="D37" s="131" t="s">
        <v>43</v>
      </c>
      <c r="E37" s="33" t="s">
        <v>44</v>
      </c>
      <c r="F37" s="132">
        <f>ROUND((SUM(BE94:BE137)),  2)</f>
        <v>0</v>
      </c>
      <c r="G37" s="39"/>
      <c r="H37" s="39"/>
      <c r="I37" s="133">
        <v>0.20999999999999999</v>
      </c>
      <c r="J37" s="132">
        <f>ROUND(((SUM(BE94:BE137))*I37),  2)</f>
        <v>0</v>
      </c>
      <c r="K37" s="39"/>
      <c r="L37" s="12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0"/>
      <c r="C38" s="39"/>
      <c r="D38" s="39"/>
      <c r="E38" s="33" t="s">
        <v>45</v>
      </c>
      <c r="F38" s="132">
        <f>ROUND((SUM(BF94:BF137)),  2)</f>
        <v>0</v>
      </c>
      <c r="G38" s="39"/>
      <c r="H38" s="39"/>
      <c r="I38" s="133">
        <v>0.14999999999999999</v>
      </c>
      <c r="J38" s="132">
        <f>ROUND(((SUM(BF94:BF137))*I38),  2)</f>
        <v>0</v>
      </c>
      <c r="K38" s="39"/>
      <c r="L38" s="12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0"/>
      <c r="C39" s="39"/>
      <c r="D39" s="39"/>
      <c r="E39" s="33" t="s">
        <v>46</v>
      </c>
      <c r="F39" s="132">
        <f>ROUND((SUM(BG94:BG137)),  2)</f>
        <v>0</v>
      </c>
      <c r="G39" s="39"/>
      <c r="H39" s="39"/>
      <c r="I39" s="133">
        <v>0.20999999999999999</v>
      </c>
      <c r="J39" s="132">
        <f>0</f>
        <v>0</v>
      </c>
      <c r="K39" s="39"/>
      <c r="L39" s="12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0"/>
      <c r="C40" s="39"/>
      <c r="D40" s="39"/>
      <c r="E40" s="33" t="s">
        <v>47</v>
      </c>
      <c r="F40" s="132">
        <f>ROUND((SUM(BH94:BH137)),  2)</f>
        <v>0</v>
      </c>
      <c r="G40" s="39"/>
      <c r="H40" s="39"/>
      <c r="I40" s="133">
        <v>0.14999999999999999</v>
      </c>
      <c r="J40" s="132">
        <f>0</f>
        <v>0</v>
      </c>
      <c r="K40" s="39"/>
      <c r="L40" s="12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0"/>
      <c r="C41" s="39"/>
      <c r="D41" s="39"/>
      <c r="E41" s="33" t="s">
        <v>48</v>
      </c>
      <c r="F41" s="132">
        <f>ROUND((SUM(BI94:BI137)),  2)</f>
        <v>0</v>
      </c>
      <c r="G41" s="39"/>
      <c r="H41" s="39"/>
      <c r="I41" s="133">
        <v>0</v>
      </c>
      <c r="J41" s="132">
        <f>0</f>
        <v>0</v>
      </c>
      <c r="K41" s="39"/>
      <c r="L41" s="12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0"/>
      <c r="C42" s="39"/>
      <c r="D42" s="39"/>
      <c r="E42" s="39"/>
      <c r="F42" s="39"/>
      <c r="G42" s="39"/>
      <c r="H42" s="39"/>
      <c r="I42" s="39"/>
      <c r="J42" s="39"/>
      <c r="K42" s="39"/>
      <c r="L42" s="12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0"/>
      <c r="C43" s="134"/>
      <c r="D43" s="135" t="s">
        <v>49</v>
      </c>
      <c r="E43" s="77"/>
      <c r="F43" s="77"/>
      <c r="G43" s="136" t="s">
        <v>50</v>
      </c>
      <c r="H43" s="137" t="s">
        <v>51</v>
      </c>
      <c r="I43" s="77"/>
      <c r="J43" s="138">
        <f>SUM(J34:J41)</f>
        <v>0</v>
      </c>
      <c r="K43" s="139"/>
      <c r="L43" s="12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12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8" s="2" customFormat="1" ht="6.96" customHeight="1">
      <c r="A48" s="39"/>
      <c r="B48" s="58"/>
      <c r="C48" s="59"/>
      <c r="D48" s="59"/>
      <c r="E48" s="59"/>
      <c r="F48" s="59"/>
      <c r="G48" s="59"/>
      <c r="H48" s="59"/>
      <c r="I48" s="59"/>
      <c r="J48" s="59"/>
      <c r="K48" s="59"/>
      <c r="L48" s="12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="2" customFormat="1" ht="24.96" customHeight="1">
      <c r="A49" s="39"/>
      <c r="B49" s="40"/>
      <c r="C49" s="24" t="s">
        <v>217</v>
      </c>
      <c r="D49" s="39"/>
      <c r="E49" s="39"/>
      <c r="F49" s="39"/>
      <c r="G49" s="39"/>
      <c r="H49" s="39"/>
      <c r="I49" s="39"/>
      <c r="J49" s="39"/>
      <c r="K49" s="39"/>
      <c r="L49" s="12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="2" customFormat="1" ht="6.96" customHeight="1">
      <c r="A50" s="39"/>
      <c r="B50" s="40"/>
      <c r="C50" s="39"/>
      <c r="D50" s="39"/>
      <c r="E50" s="39"/>
      <c r="F50" s="39"/>
      <c r="G50" s="39"/>
      <c r="H50" s="39"/>
      <c r="I50" s="39"/>
      <c r="J50" s="39"/>
      <c r="K50" s="39"/>
      <c r="L50" s="12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="2" customFormat="1" ht="12" customHeight="1">
      <c r="A51" s="39"/>
      <c r="B51" s="40"/>
      <c r="C51" s="33" t="s">
        <v>17</v>
      </c>
      <c r="D51" s="39"/>
      <c r="E51" s="39"/>
      <c r="F51" s="39"/>
      <c r="G51" s="39"/>
      <c r="H51" s="39"/>
      <c r="I51" s="39"/>
      <c r="J51" s="39"/>
      <c r="K51" s="39"/>
      <c r="L51" s="12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="2" customFormat="1" ht="16.5" customHeight="1">
      <c r="A52" s="39"/>
      <c r="B52" s="40"/>
      <c r="C52" s="39"/>
      <c r="D52" s="39"/>
      <c r="E52" s="125" t="str">
        <f>E7</f>
        <v>Kolovraty - dostupné bydlení</v>
      </c>
      <c r="F52" s="33"/>
      <c r="G52" s="33"/>
      <c r="H52" s="33"/>
      <c r="I52" s="39"/>
      <c r="J52" s="39"/>
      <c r="K52" s="39"/>
      <c r="L52" s="12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="1" customFormat="1" ht="12" customHeight="1">
      <c r="B53" s="23"/>
      <c r="C53" s="33" t="s">
        <v>213</v>
      </c>
      <c r="L53" s="23"/>
    </row>
    <row r="54" s="1" customFormat="1" ht="16.5" customHeight="1">
      <c r="B54" s="23"/>
      <c r="E54" s="125" t="s">
        <v>571</v>
      </c>
      <c r="F54" s="1"/>
      <c r="G54" s="1"/>
      <c r="H54" s="1"/>
      <c r="L54" s="23"/>
    </row>
    <row r="55" s="1" customFormat="1" ht="12" customHeight="1">
      <c r="B55" s="23"/>
      <c r="C55" s="33" t="s">
        <v>215</v>
      </c>
      <c r="L55" s="23"/>
    </row>
    <row r="56" s="2" customFormat="1" ht="16.5" customHeight="1">
      <c r="A56" s="39"/>
      <c r="B56" s="40"/>
      <c r="C56" s="39"/>
      <c r="D56" s="39"/>
      <c r="E56" s="131" t="s">
        <v>2599</v>
      </c>
      <c r="F56" s="39"/>
      <c r="G56" s="39"/>
      <c r="H56" s="39"/>
      <c r="I56" s="39"/>
      <c r="J56" s="39"/>
      <c r="K56" s="39"/>
      <c r="L56" s="12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="2" customFormat="1" ht="12" customHeight="1">
      <c r="A57" s="39"/>
      <c r="B57" s="40"/>
      <c r="C57" s="33" t="s">
        <v>2600</v>
      </c>
      <c r="D57" s="39"/>
      <c r="E57" s="39"/>
      <c r="F57" s="39"/>
      <c r="G57" s="39"/>
      <c r="H57" s="39"/>
      <c r="I57" s="39"/>
      <c r="J57" s="39"/>
      <c r="K57" s="39"/>
      <c r="L57" s="12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="2" customFormat="1" ht="16.5" customHeight="1">
      <c r="A58" s="39"/>
      <c r="B58" s="40"/>
      <c r="C58" s="39"/>
      <c r="D58" s="39"/>
      <c r="E58" s="63" t="str">
        <f>E13</f>
        <v>SO-04.03.02 - Splašková kanalizace</v>
      </c>
      <c r="F58" s="39"/>
      <c r="G58" s="39"/>
      <c r="H58" s="39"/>
      <c r="I58" s="39"/>
      <c r="J58" s="39"/>
      <c r="K58" s="39"/>
      <c r="L58" s="12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="2" customFormat="1" ht="6.96" customHeight="1">
      <c r="A59" s="39"/>
      <c r="B59" s="40"/>
      <c r="C59" s="39"/>
      <c r="D59" s="39"/>
      <c r="E59" s="39"/>
      <c r="F59" s="39"/>
      <c r="G59" s="39"/>
      <c r="H59" s="39"/>
      <c r="I59" s="39"/>
      <c r="J59" s="39"/>
      <c r="K59" s="39"/>
      <c r="L59" s="12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="2" customFormat="1" ht="12" customHeight="1">
      <c r="A60" s="39"/>
      <c r="B60" s="40"/>
      <c r="C60" s="33" t="s">
        <v>22</v>
      </c>
      <c r="D60" s="39"/>
      <c r="E60" s="39"/>
      <c r="F60" s="28" t="str">
        <f>F16</f>
        <v>Kolovraty</v>
      </c>
      <c r="G60" s="39"/>
      <c r="H60" s="39"/>
      <c r="I60" s="33" t="s">
        <v>24</v>
      </c>
      <c r="J60" s="65" t="str">
        <f>IF(J16="","",J16)</f>
        <v>28. 6. 2021</v>
      </c>
      <c r="K60" s="39"/>
      <c r="L60" s="12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="2" customFormat="1" ht="6.96" customHeight="1">
      <c r="A61" s="39"/>
      <c r="B61" s="40"/>
      <c r="C61" s="39"/>
      <c r="D61" s="39"/>
      <c r="E61" s="39"/>
      <c r="F61" s="39"/>
      <c r="G61" s="39"/>
      <c r="H61" s="39"/>
      <c r="I61" s="39"/>
      <c r="J61" s="39"/>
      <c r="K61" s="39"/>
      <c r="L61" s="12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="2" customFormat="1" ht="15.15" customHeight="1">
      <c r="A62" s="39"/>
      <c r="B62" s="40"/>
      <c r="C62" s="33" t="s">
        <v>26</v>
      </c>
      <c r="D62" s="39"/>
      <c r="E62" s="39"/>
      <c r="F62" s="28" t="str">
        <f>E19</f>
        <v>atelier HETA s.r.o.</v>
      </c>
      <c r="G62" s="39"/>
      <c r="H62" s="39"/>
      <c r="I62" s="33" t="s">
        <v>32</v>
      </c>
      <c r="J62" s="37" t="str">
        <f>E25</f>
        <v>atelier HETA s.r.o.</v>
      </c>
      <c r="K62" s="39"/>
      <c r="L62" s="12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="2" customFormat="1" ht="15.15" customHeight="1">
      <c r="A63" s="39"/>
      <c r="B63" s="40"/>
      <c r="C63" s="33" t="s">
        <v>30</v>
      </c>
      <c r="D63" s="39"/>
      <c r="E63" s="39"/>
      <c r="F63" s="28" t="str">
        <f>IF(E22="","",E22)</f>
        <v>Vyplň údaj</v>
      </c>
      <c r="G63" s="39"/>
      <c r="H63" s="39"/>
      <c r="I63" s="33" t="s">
        <v>34</v>
      </c>
      <c r="J63" s="37" t="str">
        <f>E28</f>
        <v>Toman Martin</v>
      </c>
      <c r="K63" s="39"/>
      <c r="L63" s="12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="2" customFormat="1" ht="10.32" customHeight="1">
      <c r="A64" s="39"/>
      <c r="B64" s="40"/>
      <c r="C64" s="39"/>
      <c r="D64" s="39"/>
      <c r="E64" s="39"/>
      <c r="F64" s="39"/>
      <c r="G64" s="39"/>
      <c r="H64" s="39"/>
      <c r="I64" s="39"/>
      <c r="J64" s="39"/>
      <c r="K64" s="39"/>
      <c r="L64" s="12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="2" customFormat="1" ht="29.28" customHeight="1">
      <c r="A65" s="39"/>
      <c r="B65" s="40"/>
      <c r="C65" s="140" t="s">
        <v>218</v>
      </c>
      <c r="D65" s="134"/>
      <c r="E65" s="134"/>
      <c r="F65" s="134"/>
      <c r="G65" s="134"/>
      <c r="H65" s="134"/>
      <c r="I65" s="134"/>
      <c r="J65" s="141" t="s">
        <v>219</v>
      </c>
      <c r="K65" s="134"/>
      <c r="L65" s="12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="2" customFormat="1" ht="10.32" customHeight="1">
      <c r="A66" s="39"/>
      <c r="B66" s="40"/>
      <c r="C66" s="39"/>
      <c r="D66" s="39"/>
      <c r="E66" s="39"/>
      <c r="F66" s="39"/>
      <c r="G66" s="39"/>
      <c r="H66" s="39"/>
      <c r="I66" s="39"/>
      <c r="J66" s="39"/>
      <c r="K66" s="39"/>
      <c r="L66" s="12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="2" customFormat="1" ht="22.8" customHeight="1">
      <c r="A67" s="39"/>
      <c r="B67" s="40"/>
      <c r="C67" s="142" t="s">
        <v>71</v>
      </c>
      <c r="D67" s="39"/>
      <c r="E67" s="39"/>
      <c r="F67" s="39"/>
      <c r="G67" s="39"/>
      <c r="H67" s="39"/>
      <c r="I67" s="39"/>
      <c r="J67" s="91">
        <f>J94</f>
        <v>0</v>
      </c>
      <c r="K67" s="39"/>
      <c r="L67" s="12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20" t="s">
        <v>220</v>
      </c>
    </row>
    <row r="68" s="9" customFormat="1" ht="24.96" customHeight="1">
      <c r="A68" s="9"/>
      <c r="B68" s="143"/>
      <c r="C68" s="9"/>
      <c r="D68" s="144" t="s">
        <v>221</v>
      </c>
      <c r="E68" s="145"/>
      <c r="F68" s="145"/>
      <c r="G68" s="145"/>
      <c r="H68" s="145"/>
      <c r="I68" s="145"/>
      <c r="J68" s="146">
        <f>J95</f>
        <v>0</v>
      </c>
      <c r="K68" s="9"/>
      <c r="L68" s="14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47"/>
      <c r="C69" s="10"/>
      <c r="D69" s="148" t="s">
        <v>222</v>
      </c>
      <c r="E69" s="149"/>
      <c r="F69" s="149"/>
      <c r="G69" s="149"/>
      <c r="H69" s="149"/>
      <c r="I69" s="149"/>
      <c r="J69" s="150">
        <f>J96</f>
        <v>0</v>
      </c>
      <c r="K69" s="10"/>
      <c r="L69" s="14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47"/>
      <c r="C70" s="10"/>
      <c r="D70" s="148" t="s">
        <v>317</v>
      </c>
      <c r="E70" s="149"/>
      <c r="F70" s="149"/>
      <c r="G70" s="149"/>
      <c r="H70" s="149"/>
      <c r="I70" s="149"/>
      <c r="J70" s="150">
        <f>J106</f>
        <v>0</v>
      </c>
      <c r="K70" s="10"/>
      <c r="L70" s="14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39"/>
      <c r="B71" s="40"/>
      <c r="C71" s="39"/>
      <c r="D71" s="39"/>
      <c r="E71" s="39"/>
      <c r="F71" s="39"/>
      <c r="G71" s="39"/>
      <c r="H71" s="39"/>
      <c r="I71" s="39"/>
      <c r="J71" s="39"/>
      <c r="K71" s="39"/>
      <c r="L71" s="12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6.96" customHeight="1">
      <c r="A72" s="39"/>
      <c r="B72" s="56"/>
      <c r="C72" s="57"/>
      <c r="D72" s="57"/>
      <c r="E72" s="57"/>
      <c r="F72" s="57"/>
      <c r="G72" s="57"/>
      <c r="H72" s="57"/>
      <c r="I72" s="57"/>
      <c r="J72" s="57"/>
      <c r="K72" s="57"/>
      <c r="L72" s="12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6" s="2" customFormat="1" ht="6.96" customHeight="1">
      <c r="A76" s="39"/>
      <c r="B76" s="58"/>
      <c r="C76" s="59"/>
      <c r="D76" s="59"/>
      <c r="E76" s="59"/>
      <c r="F76" s="59"/>
      <c r="G76" s="59"/>
      <c r="H76" s="59"/>
      <c r="I76" s="59"/>
      <c r="J76" s="59"/>
      <c r="K76" s="59"/>
      <c r="L76" s="12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224</v>
      </c>
      <c r="D77" s="39"/>
      <c r="E77" s="39"/>
      <c r="F77" s="39"/>
      <c r="G77" s="39"/>
      <c r="H77" s="39"/>
      <c r="I77" s="39"/>
      <c r="J77" s="39"/>
      <c r="K77" s="39"/>
      <c r="L77" s="12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39"/>
      <c r="D78" s="39"/>
      <c r="E78" s="39"/>
      <c r="F78" s="39"/>
      <c r="G78" s="39"/>
      <c r="H78" s="39"/>
      <c r="I78" s="39"/>
      <c r="J78" s="39"/>
      <c r="K78" s="39"/>
      <c r="L78" s="12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17</v>
      </c>
      <c r="D79" s="39"/>
      <c r="E79" s="39"/>
      <c r="F79" s="39"/>
      <c r="G79" s="39"/>
      <c r="H79" s="39"/>
      <c r="I79" s="39"/>
      <c r="J79" s="39"/>
      <c r="K79" s="39"/>
      <c r="L79" s="12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39"/>
      <c r="D80" s="39"/>
      <c r="E80" s="125" t="str">
        <f>E7</f>
        <v>Kolovraty - dostupné bydlení</v>
      </c>
      <c r="F80" s="33"/>
      <c r="G80" s="33"/>
      <c r="H80" s="33"/>
      <c r="I80" s="39"/>
      <c r="J80" s="39"/>
      <c r="K80" s="39"/>
      <c r="L80" s="12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3"/>
      <c r="C81" s="33" t="s">
        <v>213</v>
      </c>
      <c r="L81" s="23"/>
    </row>
    <row r="82" s="1" customFormat="1" ht="16.5" customHeight="1">
      <c r="B82" s="23"/>
      <c r="E82" s="125" t="s">
        <v>571</v>
      </c>
      <c r="F82" s="1"/>
      <c r="G82" s="1"/>
      <c r="H82" s="1"/>
      <c r="L82" s="23"/>
    </row>
    <row r="83" s="1" customFormat="1" ht="12" customHeight="1">
      <c r="B83" s="23"/>
      <c r="C83" s="33" t="s">
        <v>215</v>
      </c>
      <c r="L83" s="23"/>
    </row>
    <row r="84" s="2" customFormat="1" ht="16.5" customHeight="1">
      <c r="A84" s="39"/>
      <c r="B84" s="40"/>
      <c r="C84" s="39"/>
      <c r="D84" s="39"/>
      <c r="E84" s="131" t="s">
        <v>2599</v>
      </c>
      <c r="F84" s="39"/>
      <c r="G84" s="39"/>
      <c r="H84" s="39"/>
      <c r="I84" s="39"/>
      <c r="J84" s="39"/>
      <c r="K84" s="39"/>
      <c r="L84" s="12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2600</v>
      </c>
      <c r="D85" s="39"/>
      <c r="E85" s="39"/>
      <c r="F85" s="39"/>
      <c r="G85" s="39"/>
      <c r="H85" s="39"/>
      <c r="I85" s="39"/>
      <c r="J85" s="39"/>
      <c r="K85" s="39"/>
      <c r="L85" s="12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39"/>
      <c r="D86" s="39"/>
      <c r="E86" s="63" t="str">
        <f>E13</f>
        <v>SO-04.03.02 - Splašková kanalizace</v>
      </c>
      <c r="F86" s="39"/>
      <c r="G86" s="39"/>
      <c r="H86" s="39"/>
      <c r="I86" s="39"/>
      <c r="J86" s="39"/>
      <c r="K86" s="39"/>
      <c r="L86" s="12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39"/>
      <c r="D87" s="39"/>
      <c r="E87" s="39"/>
      <c r="F87" s="39"/>
      <c r="G87" s="39"/>
      <c r="H87" s="39"/>
      <c r="I87" s="39"/>
      <c r="J87" s="39"/>
      <c r="K87" s="39"/>
      <c r="L87" s="12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22</v>
      </c>
      <c r="D88" s="39"/>
      <c r="E88" s="39"/>
      <c r="F88" s="28" t="str">
        <f>F16</f>
        <v>Kolovraty</v>
      </c>
      <c r="G88" s="39"/>
      <c r="H88" s="39"/>
      <c r="I88" s="33" t="s">
        <v>24</v>
      </c>
      <c r="J88" s="65" t="str">
        <f>IF(J16="","",J16)</f>
        <v>28. 6. 2021</v>
      </c>
      <c r="K88" s="39"/>
      <c r="L88" s="12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39"/>
      <c r="D89" s="39"/>
      <c r="E89" s="39"/>
      <c r="F89" s="39"/>
      <c r="G89" s="39"/>
      <c r="H89" s="39"/>
      <c r="I89" s="39"/>
      <c r="J89" s="39"/>
      <c r="K89" s="39"/>
      <c r="L89" s="12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26</v>
      </c>
      <c r="D90" s="39"/>
      <c r="E90" s="39"/>
      <c r="F90" s="28" t="str">
        <f>E19</f>
        <v>atelier HETA s.r.o.</v>
      </c>
      <c r="G90" s="39"/>
      <c r="H90" s="39"/>
      <c r="I90" s="33" t="s">
        <v>32</v>
      </c>
      <c r="J90" s="37" t="str">
        <f>E25</f>
        <v>atelier HETA s.r.o.</v>
      </c>
      <c r="K90" s="39"/>
      <c r="L90" s="12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30</v>
      </c>
      <c r="D91" s="39"/>
      <c r="E91" s="39"/>
      <c r="F91" s="28" t="str">
        <f>IF(E22="","",E22)</f>
        <v>Vyplň údaj</v>
      </c>
      <c r="G91" s="39"/>
      <c r="H91" s="39"/>
      <c r="I91" s="33" t="s">
        <v>34</v>
      </c>
      <c r="J91" s="37" t="str">
        <f>E28</f>
        <v>Toman Martin</v>
      </c>
      <c r="K91" s="39"/>
      <c r="L91" s="12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39"/>
      <c r="D92" s="39"/>
      <c r="E92" s="39"/>
      <c r="F92" s="39"/>
      <c r="G92" s="39"/>
      <c r="H92" s="39"/>
      <c r="I92" s="39"/>
      <c r="J92" s="39"/>
      <c r="K92" s="39"/>
      <c r="L92" s="12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51"/>
      <c r="B93" s="152"/>
      <c r="C93" s="153" t="s">
        <v>225</v>
      </c>
      <c r="D93" s="154" t="s">
        <v>58</v>
      </c>
      <c r="E93" s="154" t="s">
        <v>54</v>
      </c>
      <c r="F93" s="154" t="s">
        <v>55</v>
      </c>
      <c r="G93" s="154" t="s">
        <v>226</v>
      </c>
      <c r="H93" s="154" t="s">
        <v>227</v>
      </c>
      <c r="I93" s="154" t="s">
        <v>228</v>
      </c>
      <c r="J93" s="154" t="s">
        <v>219</v>
      </c>
      <c r="K93" s="155" t="s">
        <v>229</v>
      </c>
      <c r="L93" s="156"/>
      <c r="M93" s="81" t="s">
        <v>3</v>
      </c>
      <c r="N93" s="82" t="s">
        <v>43</v>
      </c>
      <c r="O93" s="82" t="s">
        <v>230</v>
      </c>
      <c r="P93" s="82" t="s">
        <v>231</v>
      </c>
      <c r="Q93" s="82" t="s">
        <v>232</v>
      </c>
      <c r="R93" s="82" t="s">
        <v>233</v>
      </c>
      <c r="S93" s="82" t="s">
        <v>234</v>
      </c>
      <c r="T93" s="83" t="s">
        <v>235</v>
      </c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</row>
    <row r="94" s="2" customFormat="1" ht="22.8" customHeight="1">
      <c r="A94" s="39"/>
      <c r="B94" s="40"/>
      <c r="C94" s="88" t="s">
        <v>236</v>
      </c>
      <c r="D94" s="39"/>
      <c r="E94" s="39"/>
      <c r="F94" s="39"/>
      <c r="G94" s="39"/>
      <c r="H94" s="39"/>
      <c r="I94" s="39"/>
      <c r="J94" s="157">
        <f>BK94</f>
        <v>0</v>
      </c>
      <c r="K94" s="39"/>
      <c r="L94" s="40"/>
      <c r="M94" s="84"/>
      <c r="N94" s="69"/>
      <c r="O94" s="85"/>
      <c r="P94" s="158">
        <f>P95</f>
        <v>0</v>
      </c>
      <c r="Q94" s="85"/>
      <c r="R94" s="158">
        <f>R95</f>
        <v>48.320298000000001</v>
      </c>
      <c r="S94" s="85"/>
      <c r="T94" s="159">
        <f>T95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20" t="s">
        <v>72</v>
      </c>
      <c r="AU94" s="20" t="s">
        <v>220</v>
      </c>
      <c r="BK94" s="160">
        <f>BK95</f>
        <v>0</v>
      </c>
    </row>
    <row r="95" s="12" customFormat="1" ht="25.92" customHeight="1">
      <c r="A95" s="12"/>
      <c r="B95" s="161"/>
      <c r="C95" s="12"/>
      <c r="D95" s="162" t="s">
        <v>72</v>
      </c>
      <c r="E95" s="163" t="s">
        <v>237</v>
      </c>
      <c r="F95" s="163" t="s">
        <v>238</v>
      </c>
      <c r="G95" s="12"/>
      <c r="H95" s="12"/>
      <c r="I95" s="164"/>
      <c r="J95" s="165">
        <f>BK95</f>
        <v>0</v>
      </c>
      <c r="K95" s="12"/>
      <c r="L95" s="161"/>
      <c r="M95" s="166"/>
      <c r="N95" s="167"/>
      <c r="O95" s="167"/>
      <c r="P95" s="168">
        <f>P96+P106</f>
        <v>0</v>
      </c>
      <c r="Q95" s="167"/>
      <c r="R95" s="168">
        <f>R96+R106</f>
        <v>48.320298000000001</v>
      </c>
      <c r="S95" s="167"/>
      <c r="T95" s="169">
        <f>T96+T106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162" t="s">
        <v>80</v>
      </c>
      <c r="AT95" s="170" t="s">
        <v>72</v>
      </c>
      <c r="AU95" s="170" t="s">
        <v>73</v>
      </c>
      <c r="AY95" s="162" t="s">
        <v>239</v>
      </c>
      <c r="BK95" s="171">
        <f>BK96+BK106</f>
        <v>0</v>
      </c>
    </row>
    <row r="96" s="12" customFormat="1" ht="22.8" customHeight="1">
      <c r="A96" s="12"/>
      <c r="B96" s="161"/>
      <c r="C96" s="12"/>
      <c r="D96" s="162" t="s">
        <v>72</v>
      </c>
      <c r="E96" s="172" t="s">
        <v>80</v>
      </c>
      <c r="F96" s="172" t="s">
        <v>240</v>
      </c>
      <c r="G96" s="12"/>
      <c r="H96" s="12"/>
      <c r="I96" s="164"/>
      <c r="J96" s="173">
        <f>BK96</f>
        <v>0</v>
      </c>
      <c r="K96" s="12"/>
      <c r="L96" s="161"/>
      <c r="M96" s="166"/>
      <c r="N96" s="167"/>
      <c r="O96" s="167"/>
      <c r="P96" s="168">
        <f>SUM(P97:P105)</f>
        <v>0</v>
      </c>
      <c r="Q96" s="167"/>
      <c r="R96" s="168">
        <f>SUM(R97:R105)</f>
        <v>44.192799999999998</v>
      </c>
      <c r="S96" s="167"/>
      <c r="T96" s="169">
        <f>SUM(T97:T105)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162" t="s">
        <v>80</v>
      </c>
      <c r="AT96" s="170" t="s">
        <v>72</v>
      </c>
      <c r="AU96" s="170" t="s">
        <v>80</v>
      </c>
      <c r="AY96" s="162" t="s">
        <v>239</v>
      </c>
      <c r="BK96" s="171">
        <f>SUM(BK97:BK105)</f>
        <v>0</v>
      </c>
    </row>
    <row r="97" s="2" customFormat="1">
      <c r="A97" s="39"/>
      <c r="B97" s="174"/>
      <c r="C97" s="175" t="s">
        <v>80</v>
      </c>
      <c r="D97" s="175" t="s">
        <v>241</v>
      </c>
      <c r="E97" s="176" t="s">
        <v>2602</v>
      </c>
      <c r="F97" s="177" t="s">
        <v>2603</v>
      </c>
      <c r="G97" s="178" t="s">
        <v>254</v>
      </c>
      <c r="H97" s="179">
        <v>86.239999999999995</v>
      </c>
      <c r="I97" s="180"/>
      <c r="J97" s="181">
        <f>ROUND(I97*H97,2)</f>
        <v>0</v>
      </c>
      <c r="K97" s="177" t="s">
        <v>245</v>
      </c>
      <c r="L97" s="40"/>
      <c r="M97" s="182" t="s">
        <v>3</v>
      </c>
      <c r="N97" s="183" t="s">
        <v>45</v>
      </c>
      <c r="O97" s="73"/>
      <c r="P97" s="184">
        <f>O97*H97</f>
        <v>0</v>
      </c>
      <c r="Q97" s="184">
        <v>0</v>
      </c>
      <c r="R97" s="184">
        <f>Q97*H97</f>
        <v>0</v>
      </c>
      <c r="S97" s="184">
        <v>0</v>
      </c>
      <c r="T97" s="185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186" t="s">
        <v>246</v>
      </c>
      <c r="AT97" s="186" t="s">
        <v>241</v>
      </c>
      <c r="AU97" s="186" t="s">
        <v>86</v>
      </c>
      <c r="AY97" s="20" t="s">
        <v>239</v>
      </c>
      <c r="BE97" s="187">
        <f>IF(N97="základní",J97,0)</f>
        <v>0</v>
      </c>
      <c r="BF97" s="187">
        <f>IF(N97="snížená",J97,0)</f>
        <v>0</v>
      </c>
      <c r="BG97" s="187">
        <f>IF(N97="zákl. přenesená",J97,0)</f>
        <v>0</v>
      </c>
      <c r="BH97" s="187">
        <f>IF(N97="sníž. přenesená",J97,0)</f>
        <v>0</v>
      </c>
      <c r="BI97" s="187">
        <f>IF(N97="nulová",J97,0)</f>
        <v>0</v>
      </c>
      <c r="BJ97" s="20" t="s">
        <v>86</v>
      </c>
      <c r="BK97" s="187">
        <f>ROUND(I97*H97,2)</f>
        <v>0</v>
      </c>
      <c r="BL97" s="20" t="s">
        <v>246</v>
      </c>
      <c r="BM97" s="186" t="s">
        <v>2750</v>
      </c>
    </row>
    <row r="98" s="14" customFormat="1">
      <c r="A98" s="14"/>
      <c r="B98" s="196"/>
      <c r="C98" s="14"/>
      <c r="D98" s="189" t="s">
        <v>248</v>
      </c>
      <c r="E98" s="197" t="s">
        <v>3</v>
      </c>
      <c r="F98" s="198" t="s">
        <v>2751</v>
      </c>
      <c r="G98" s="14"/>
      <c r="H98" s="199">
        <v>86.239999999999995</v>
      </c>
      <c r="I98" s="200"/>
      <c r="J98" s="14"/>
      <c r="K98" s="14"/>
      <c r="L98" s="196"/>
      <c r="M98" s="201"/>
      <c r="N98" s="202"/>
      <c r="O98" s="202"/>
      <c r="P98" s="202"/>
      <c r="Q98" s="202"/>
      <c r="R98" s="202"/>
      <c r="S98" s="202"/>
      <c r="T98" s="20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197" t="s">
        <v>248</v>
      </c>
      <c r="AU98" s="197" t="s">
        <v>86</v>
      </c>
      <c r="AV98" s="14" t="s">
        <v>86</v>
      </c>
      <c r="AW98" s="14" t="s">
        <v>33</v>
      </c>
      <c r="AX98" s="14" t="s">
        <v>80</v>
      </c>
      <c r="AY98" s="197" t="s">
        <v>239</v>
      </c>
    </row>
    <row r="99" s="2" customFormat="1" ht="44.25" customHeight="1">
      <c r="A99" s="39"/>
      <c r="B99" s="174"/>
      <c r="C99" s="175" t="s">
        <v>86</v>
      </c>
      <c r="D99" s="175" t="s">
        <v>241</v>
      </c>
      <c r="E99" s="176" t="s">
        <v>2752</v>
      </c>
      <c r="F99" s="177" t="s">
        <v>2753</v>
      </c>
      <c r="G99" s="178" t="s">
        <v>244</v>
      </c>
      <c r="H99" s="179">
        <v>20</v>
      </c>
      <c r="I99" s="180"/>
      <c r="J99" s="181">
        <f>ROUND(I99*H99,2)</f>
        <v>0</v>
      </c>
      <c r="K99" s="177" t="s">
        <v>245</v>
      </c>
      <c r="L99" s="40"/>
      <c r="M99" s="182" t="s">
        <v>3</v>
      </c>
      <c r="N99" s="183" t="s">
        <v>45</v>
      </c>
      <c r="O99" s="73"/>
      <c r="P99" s="184">
        <f>O99*H99</f>
        <v>0</v>
      </c>
      <c r="Q99" s="184">
        <v>0.00164</v>
      </c>
      <c r="R99" s="184">
        <f>Q99*H99</f>
        <v>0.032799999999999996</v>
      </c>
      <c r="S99" s="184">
        <v>0</v>
      </c>
      <c r="T99" s="185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186" t="s">
        <v>246</v>
      </c>
      <c r="AT99" s="186" t="s">
        <v>241</v>
      </c>
      <c r="AU99" s="186" t="s">
        <v>86</v>
      </c>
      <c r="AY99" s="20" t="s">
        <v>239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20" t="s">
        <v>86</v>
      </c>
      <c r="BK99" s="187">
        <f>ROUND(I99*H99,2)</f>
        <v>0</v>
      </c>
      <c r="BL99" s="20" t="s">
        <v>246</v>
      </c>
      <c r="BM99" s="186" t="s">
        <v>2754</v>
      </c>
    </row>
    <row r="100" s="2" customFormat="1">
      <c r="A100" s="39"/>
      <c r="B100" s="174"/>
      <c r="C100" s="175" t="s">
        <v>117</v>
      </c>
      <c r="D100" s="175" t="s">
        <v>241</v>
      </c>
      <c r="E100" s="176" t="s">
        <v>2755</v>
      </c>
      <c r="F100" s="177" t="s">
        <v>2756</v>
      </c>
      <c r="G100" s="178" t="s">
        <v>244</v>
      </c>
      <c r="H100" s="179">
        <v>20</v>
      </c>
      <c r="I100" s="180"/>
      <c r="J100" s="181">
        <f>ROUND(I100*H100,2)</f>
        <v>0</v>
      </c>
      <c r="K100" s="177" t="s">
        <v>245</v>
      </c>
      <c r="L100" s="40"/>
      <c r="M100" s="182" t="s">
        <v>3</v>
      </c>
      <c r="N100" s="183" t="s">
        <v>45</v>
      </c>
      <c r="O100" s="73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186" t="s">
        <v>246</v>
      </c>
      <c r="AT100" s="186" t="s">
        <v>241</v>
      </c>
      <c r="AU100" s="186" t="s">
        <v>86</v>
      </c>
      <c r="AY100" s="20" t="s">
        <v>239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20" t="s">
        <v>86</v>
      </c>
      <c r="BK100" s="187">
        <f>ROUND(I100*H100,2)</f>
        <v>0</v>
      </c>
      <c r="BL100" s="20" t="s">
        <v>246</v>
      </c>
      <c r="BM100" s="186" t="s">
        <v>2757</v>
      </c>
    </row>
    <row r="101" s="2" customFormat="1" ht="66.75" customHeight="1">
      <c r="A101" s="39"/>
      <c r="B101" s="174"/>
      <c r="C101" s="175" t="s">
        <v>246</v>
      </c>
      <c r="D101" s="175" t="s">
        <v>241</v>
      </c>
      <c r="E101" s="176" t="s">
        <v>288</v>
      </c>
      <c r="F101" s="177" t="s">
        <v>289</v>
      </c>
      <c r="G101" s="178" t="s">
        <v>254</v>
      </c>
      <c r="H101" s="179">
        <v>22.079999999999998</v>
      </c>
      <c r="I101" s="180"/>
      <c r="J101" s="181">
        <f>ROUND(I101*H101,2)</f>
        <v>0</v>
      </c>
      <c r="K101" s="177" t="s">
        <v>245</v>
      </c>
      <c r="L101" s="40"/>
      <c r="M101" s="182" t="s">
        <v>3</v>
      </c>
      <c r="N101" s="183" t="s">
        <v>45</v>
      </c>
      <c r="O101" s="73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186" t="s">
        <v>246</v>
      </c>
      <c r="AT101" s="186" t="s">
        <v>241</v>
      </c>
      <c r="AU101" s="186" t="s">
        <v>86</v>
      </c>
      <c r="AY101" s="20" t="s">
        <v>239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20" t="s">
        <v>86</v>
      </c>
      <c r="BK101" s="187">
        <f>ROUND(I101*H101,2)</f>
        <v>0</v>
      </c>
      <c r="BL101" s="20" t="s">
        <v>246</v>
      </c>
      <c r="BM101" s="186" t="s">
        <v>2758</v>
      </c>
    </row>
    <row r="102" s="14" customFormat="1">
      <c r="A102" s="14"/>
      <c r="B102" s="196"/>
      <c r="C102" s="14"/>
      <c r="D102" s="189" t="s">
        <v>248</v>
      </c>
      <c r="E102" s="197" t="s">
        <v>3</v>
      </c>
      <c r="F102" s="198" t="s">
        <v>2759</v>
      </c>
      <c r="G102" s="14"/>
      <c r="H102" s="199">
        <v>22.079999999999998</v>
      </c>
      <c r="I102" s="200"/>
      <c r="J102" s="14"/>
      <c r="K102" s="14"/>
      <c r="L102" s="196"/>
      <c r="M102" s="201"/>
      <c r="N102" s="202"/>
      <c r="O102" s="202"/>
      <c r="P102" s="202"/>
      <c r="Q102" s="202"/>
      <c r="R102" s="202"/>
      <c r="S102" s="202"/>
      <c r="T102" s="20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197" t="s">
        <v>248</v>
      </c>
      <c r="AU102" s="197" t="s">
        <v>86</v>
      </c>
      <c r="AV102" s="14" t="s">
        <v>86</v>
      </c>
      <c r="AW102" s="14" t="s">
        <v>33</v>
      </c>
      <c r="AX102" s="14" t="s">
        <v>80</v>
      </c>
      <c r="AY102" s="197" t="s">
        <v>239</v>
      </c>
    </row>
    <row r="103" s="2" customFormat="1" ht="16.5" customHeight="1">
      <c r="A103" s="39"/>
      <c r="B103" s="174"/>
      <c r="C103" s="212" t="s">
        <v>271</v>
      </c>
      <c r="D103" s="212" t="s">
        <v>294</v>
      </c>
      <c r="E103" s="213" t="s">
        <v>358</v>
      </c>
      <c r="F103" s="214" t="s">
        <v>359</v>
      </c>
      <c r="G103" s="215" t="s">
        <v>279</v>
      </c>
      <c r="H103" s="216">
        <v>44.159999999999997</v>
      </c>
      <c r="I103" s="217"/>
      <c r="J103" s="218">
        <f>ROUND(I103*H103,2)</f>
        <v>0</v>
      </c>
      <c r="K103" s="214" t="s">
        <v>245</v>
      </c>
      <c r="L103" s="219"/>
      <c r="M103" s="220" t="s">
        <v>3</v>
      </c>
      <c r="N103" s="221" t="s">
        <v>45</v>
      </c>
      <c r="O103" s="73"/>
      <c r="P103" s="184">
        <f>O103*H103</f>
        <v>0</v>
      </c>
      <c r="Q103" s="184">
        <v>1</v>
      </c>
      <c r="R103" s="184">
        <f>Q103*H103</f>
        <v>44.159999999999997</v>
      </c>
      <c r="S103" s="184">
        <v>0</v>
      </c>
      <c r="T103" s="185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186" t="s">
        <v>287</v>
      </c>
      <c r="AT103" s="186" t="s">
        <v>294</v>
      </c>
      <c r="AU103" s="186" t="s">
        <v>86</v>
      </c>
      <c r="AY103" s="20" t="s">
        <v>239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20" t="s">
        <v>86</v>
      </c>
      <c r="BK103" s="187">
        <f>ROUND(I103*H103,2)</f>
        <v>0</v>
      </c>
      <c r="BL103" s="20" t="s">
        <v>246</v>
      </c>
      <c r="BM103" s="186" t="s">
        <v>2760</v>
      </c>
    </row>
    <row r="104" s="14" customFormat="1">
      <c r="A104" s="14"/>
      <c r="B104" s="196"/>
      <c r="C104" s="14"/>
      <c r="D104" s="189" t="s">
        <v>248</v>
      </c>
      <c r="E104" s="197" t="s">
        <v>3</v>
      </c>
      <c r="F104" s="198" t="s">
        <v>2761</v>
      </c>
      <c r="G104" s="14"/>
      <c r="H104" s="199">
        <v>22.079999999999998</v>
      </c>
      <c r="I104" s="200"/>
      <c r="J104" s="14"/>
      <c r="K104" s="14"/>
      <c r="L104" s="196"/>
      <c r="M104" s="201"/>
      <c r="N104" s="202"/>
      <c r="O104" s="202"/>
      <c r="P104" s="202"/>
      <c r="Q104" s="202"/>
      <c r="R104" s="202"/>
      <c r="S104" s="202"/>
      <c r="T104" s="20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197" t="s">
        <v>248</v>
      </c>
      <c r="AU104" s="197" t="s">
        <v>86</v>
      </c>
      <c r="AV104" s="14" t="s">
        <v>86</v>
      </c>
      <c r="AW104" s="14" t="s">
        <v>33</v>
      </c>
      <c r="AX104" s="14" t="s">
        <v>73</v>
      </c>
      <c r="AY104" s="197" t="s">
        <v>239</v>
      </c>
    </row>
    <row r="105" s="14" customFormat="1">
      <c r="A105" s="14"/>
      <c r="B105" s="196"/>
      <c r="C105" s="14"/>
      <c r="D105" s="189" t="s">
        <v>248</v>
      </c>
      <c r="E105" s="197" t="s">
        <v>3</v>
      </c>
      <c r="F105" s="198" t="s">
        <v>2762</v>
      </c>
      <c r="G105" s="14"/>
      <c r="H105" s="199">
        <v>44.159999999999997</v>
      </c>
      <c r="I105" s="200"/>
      <c r="J105" s="14"/>
      <c r="K105" s="14"/>
      <c r="L105" s="196"/>
      <c r="M105" s="201"/>
      <c r="N105" s="202"/>
      <c r="O105" s="202"/>
      <c r="P105" s="202"/>
      <c r="Q105" s="202"/>
      <c r="R105" s="202"/>
      <c r="S105" s="202"/>
      <c r="T105" s="20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197" t="s">
        <v>248</v>
      </c>
      <c r="AU105" s="197" t="s">
        <v>86</v>
      </c>
      <c r="AV105" s="14" t="s">
        <v>86</v>
      </c>
      <c r="AW105" s="14" t="s">
        <v>33</v>
      </c>
      <c r="AX105" s="14" t="s">
        <v>80</v>
      </c>
      <c r="AY105" s="197" t="s">
        <v>239</v>
      </c>
    </row>
    <row r="106" s="12" customFormat="1" ht="22.8" customHeight="1">
      <c r="A106" s="12"/>
      <c r="B106" s="161"/>
      <c r="C106" s="12"/>
      <c r="D106" s="162" t="s">
        <v>72</v>
      </c>
      <c r="E106" s="172" t="s">
        <v>287</v>
      </c>
      <c r="F106" s="172" t="s">
        <v>372</v>
      </c>
      <c r="G106" s="12"/>
      <c r="H106" s="12"/>
      <c r="I106" s="164"/>
      <c r="J106" s="173">
        <f>BK106</f>
        <v>0</v>
      </c>
      <c r="K106" s="12"/>
      <c r="L106" s="161"/>
      <c r="M106" s="166"/>
      <c r="N106" s="167"/>
      <c r="O106" s="167"/>
      <c r="P106" s="168">
        <f>SUM(P107:P137)</f>
        <v>0</v>
      </c>
      <c r="Q106" s="167"/>
      <c r="R106" s="168">
        <f>SUM(R107:R137)</f>
        <v>4.1274980000000001</v>
      </c>
      <c r="S106" s="167"/>
      <c r="T106" s="169">
        <f>SUM(T107:T137)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162" t="s">
        <v>80</v>
      </c>
      <c r="AT106" s="170" t="s">
        <v>72</v>
      </c>
      <c r="AU106" s="170" t="s">
        <v>80</v>
      </c>
      <c r="AY106" s="162" t="s">
        <v>239</v>
      </c>
      <c r="BK106" s="171">
        <f>SUM(BK107:BK137)</f>
        <v>0</v>
      </c>
    </row>
    <row r="107" s="2" customFormat="1">
      <c r="A107" s="39"/>
      <c r="B107" s="174"/>
      <c r="C107" s="175" t="s">
        <v>276</v>
      </c>
      <c r="D107" s="175" t="s">
        <v>241</v>
      </c>
      <c r="E107" s="176" t="s">
        <v>2763</v>
      </c>
      <c r="F107" s="177" t="s">
        <v>2764</v>
      </c>
      <c r="G107" s="178" t="s">
        <v>326</v>
      </c>
      <c r="H107" s="179">
        <v>11</v>
      </c>
      <c r="I107" s="180"/>
      <c r="J107" s="181">
        <f>ROUND(I107*H107,2)</f>
        <v>0</v>
      </c>
      <c r="K107" s="177" t="s">
        <v>245</v>
      </c>
      <c r="L107" s="40"/>
      <c r="M107" s="182" t="s">
        <v>3</v>
      </c>
      <c r="N107" s="183" t="s">
        <v>45</v>
      </c>
      <c r="O107" s="73"/>
      <c r="P107" s="184">
        <f>O107*H107</f>
        <v>0</v>
      </c>
      <c r="Q107" s="184">
        <v>4.0000000000000003E-05</v>
      </c>
      <c r="R107" s="184">
        <f>Q107*H107</f>
        <v>0.00044000000000000002</v>
      </c>
      <c r="S107" s="184">
        <v>0</v>
      </c>
      <c r="T107" s="185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186" t="s">
        <v>246</v>
      </c>
      <c r="AT107" s="186" t="s">
        <v>241</v>
      </c>
      <c r="AU107" s="186" t="s">
        <v>86</v>
      </c>
      <c r="AY107" s="20" t="s">
        <v>239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20" t="s">
        <v>86</v>
      </c>
      <c r="BK107" s="187">
        <f>ROUND(I107*H107,2)</f>
        <v>0</v>
      </c>
      <c r="BL107" s="20" t="s">
        <v>246</v>
      </c>
      <c r="BM107" s="186" t="s">
        <v>2765</v>
      </c>
    </row>
    <row r="108" s="2" customFormat="1">
      <c r="A108" s="39"/>
      <c r="B108" s="174"/>
      <c r="C108" s="212" t="s">
        <v>283</v>
      </c>
      <c r="D108" s="212" t="s">
        <v>294</v>
      </c>
      <c r="E108" s="213" t="s">
        <v>2766</v>
      </c>
      <c r="F108" s="214" t="s">
        <v>2767</v>
      </c>
      <c r="G108" s="215" t="s">
        <v>326</v>
      </c>
      <c r="H108" s="216">
        <v>11.164999999999999</v>
      </c>
      <c r="I108" s="217"/>
      <c r="J108" s="218">
        <f>ROUND(I108*H108,2)</f>
        <v>0</v>
      </c>
      <c r="K108" s="214" t="s">
        <v>245</v>
      </c>
      <c r="L108" s="219"/>
      <c r="M108" s="220" t="s">
        <v>3</v>
      </c>
      <c r="N108" s="221" t="s">
        <v>45</v>
      </c>
      <c r="O108" s="73"/>
      <c r="P108" s="184">
        <f>O108*H108</f>
        <v>0</v>
      </c>
      <c r="Q108" s="184">
        <v>0.036999999999999998</v>
      </c>
      <c r="R108" s="184">
        <f>Q108*H108</f>
        <v>0.41310499999999994</v>
      </c>
      <c r="S108" s="184">
        <v>0</v>
      </c>
      <c r="T108" s="185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186" t="s">
        <v>287</v>
      </c>
      <c r="AT108" s="186" t="s">
        <v>294</v>
      </c>
      <c r="AU108" s="186" t="s">
        <v>86</v>
      </c>
      <c r="AY108" s="20" t="s">
        <v>239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20" t="s">
        <v>86</v>
      </c>
      <c r="BK108" s="187">
        <f>ROUND(I108*H108,2)</f>
        <v>0</v>
      </c>
      <c r="BL108" s="20" t="s">
        <v>246</v>
      </c>
      <c r="BM108" s="186" t="s">
        <v>2768</v>
      </c>
    </row>
    <row r="109" s="14" customFormat="1">
      <c r="A109" s="14"/>
      <c r="B109" s="196"/>
      <c r="C109" s="14"/>
      <c r="D109" s="189" t="s">
        <v>248</v>
      </c>
      <c r="E109" s="197" t="s">
        <v>3</v>
      </c>
      <c r="F109" s="198" t="s">
        <v>2769</v>
      </c>
      <c r="G109" s="14"/>
      <c r="H109" s="199">
        <v>11.164999999999999</v>
      </c>
      <c r="I109" s="200"/>
      <c r="J109" s="14"/>
      <c r="K109" s="14"/>
      <c r="L109" s="196"/>
      <c r="M109" s="201"/>
      <c r="N109" s="202"/>
      <c r="O109" s="202"/>
      <c r="P109" s="202"/>
      <c r="Q109" s="202"/>
      <c r="R109" s="202"/>
      <c r="S109" s="202"/>
      <c r="T109" s="20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197" t="s">
        <v>248</v>
      </c>
      <c r="AU109" s="197" t="s">
        <v>86</v>
      </c>
      <c r="AV109" s="14" t="s">
        <v>86</v>
      </c>
      <c r="AW109" s="14" t="s">
        <v>33</v>
      </c>
      <c r="AX109" s="14" t="s">
        <v>80</v>
      </c>
      <c r="AY109" s="197" t="s">
        <v>239</v>
      </c>
    </row>
    <row r="110" s="2" customFormat="1">
      <c r="A110" s="39"/>
      <c r="B110" s="174"/>
      <c r="C110" s="175" t="s">
        <v>287</v>
      </c>
      <c r="D110" s="175" t="s">
        <v>241</v>
      </c>
      <c r="E110" s="176" t="s">
        <v>2770</v>
      </c>
      <c r="F110" s="177" t="s">
        <v>2771</v>
      </c>
      <c r="G110" s="178" t="s">
        <v>385</v>
      </c>
      <c r="H110" s="179">
        <v>1</v>
      </c>
      <c r="I110" s="180"/>
      <c r="J110" s="181">
        <f>ROUND(I110*H110,2)</f>
        <v>0</v>
      </c>
      <c r="K110" s="177" t="s">
        <v>245</v>
      </c>
      <c r="L110" s="40"/>
      <c r="M110" s="182" t="s">
        <v>3</v>
      </c>
      <c r="N110" s="183" t="s">
        <v>45</v>
      </c>
      <c r="O110" s="73"/>
      <c r="P110" s="184">
        <f>O110*H110</f>
        <v>0</v>
      </c>
      <c r="Q110" s="184">
        <v>1.12181</v>
      </c>
      <c r="R110" s="184">
        <f>Q110*H110</f>
        <v>1.12181</v>
      </c>
      <c r="S110" s="184">
        <v>0</v>
      </c>
      <c r="T110" s="185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186" t="s">
        <v>246</v>
      </c>
      <c r="AT110" s="186" t="s">
        <v>241</v>
      </c>
      <c r="AU110" s="186" t="s">
        <v>86</v>
      </c>
      <c r="AY110" s="20" t="s">
        <v>239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20" t="s">
        <v>86</v>
      </c>
      <c r="BK110" s="187">
        <f>ROUND(I110*H110,2)</f>
        <v>0</v>
      </c>
      <c r="BL110" s="20" t="s">
        <v>246</v>
      </c>
      <c r="BM110" s="186" t="s">
        <v>2772</v>
      </c>
    </row>
    <row r="111" s="2" customFormat="1" ht="44.25" customHeight="1">
      <c r="A111" s="39"/>
      <c r="B111" s="174"/>
      <c r="C111" s="175" t="s">
        <v>293</v>
      </c>
      <c r="D111" s="175" t="s">
        <v>241</v>
      </c>
      <c r="E111" s="176" t="s">
        <v>2773</v>
      </c>
      <c r="F111" s="177" t="s">
        <v>2774</v>
      </c>
      <c r="G111" s="178" t="s">
        <v>326</v>
      </c>
      <c r="H111" s="179">
        <v>284.30000000000001</v>
      </c>
      <c r="I111" s="180"/>
      <c r="J111" s="181">
        <f>ROUND(I111*H111,2)</f>
        <v>0</v>
      </c>
      <c r="K111" s="177" t="s">
        <v>245</v>
      </c>
      <c r="L111" s="40"/>
      <c r="M111" s="182" t="s">
        <v>3</v>
      </c>
      <c r="N111" s="183" t="s">
        <v>45</v>
      </c>
      <c r="O111" s="73"/>
      <c r="P111" s="184">
        <f>O111*H111</f>
        <v>0</v>
      </c>
      <c r="Q111" s="184">
        <v>0.00131</v>
      </c>
      <c r="R111" s="184">
        <f>Q111*H111</f>
        <v>0.37243300000000001</v>
      </c>
      <c r="S111" s="184">
        <v>0</v>
      </c>
      <c r="T111" s="185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186" t="s">
        <v>246</v>
      </c>
      <c r="AT111" s="186" t="s">
        <v>241</v>
      </c>
      <c r="AU111" s="186" t="s">
        <v>86</v>
      </c>
      <c r="AY111" s="20" t="s">
        <v>239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20" t="s">
        <v>86</v>
      </c>
      <c r="BK111" s="187">
        <f>ROUND(I111*H111,2)</f>
        <v>0</v>
      </c>
      <c r="BL111" s="20" t="s">
        <v>246</v>
      </c>
      <c r="BM111" s="186" t="s">
        <v>2775</v>
      </c>
    </row>
    <row r="112" s="14" customFormat="1">
      <c r="A112" s="14"/>
      <c r="B112" s="196"/>
      <c r="C112" s="14"/>
      <c r="D112" s="189" t="s">
        <v>248</v>
      </c>
      <c r="E112" s="197" t="s">
        <v>3</v>
      </c>
      <c r="F112" s="198" t="s">
        <v>2776</v>
      </c>
      <c r="G112" s="14"/>
      <c r="H112" s="199">
        <v>94.299999999999997</v>
      </c>
      <c r="I112" s="200"/>
      <c r="J112" s="14"/>
      <c r="K112" s="14"/>
      <c r="L112" s="196"/>
      <c r="M112" s="201"/>
      <c r="N112" s="202"/>
      <c r="O112" s="202"/>
      <c r="P112" s="202"/>
      <c r="Q112" s="202"/>
      <c r="R112" s="202"/>
      <c r="S112" s="202"/>
      <c r="T112" s="20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197" t="s">
        <v>248</v>
      </c>
      <c r="AU112" s="197" t="s">
        <v>86</v>
      </c>
      <c r="AV112" s="14" t="s">
        <v>86</v>
      </c>
      <c r="AW112" s="14" t="s">
        <v>33</v>
      </c>
      <c r="AX112" s="14" t="s">
        <v>73</v>
      </c>
      <c r="AY112" s="197" t="s">
        <v>239</v>
      </c>
    </row>
    <row r="113" s="14" customFormat="1">
      <c r="A113" s="14"/>
      <c r="B113" s="196"/>
      <c r="C113" s="14"/>
      <c r="D113" s="189" t="s">
        <v>248</v>
      </c>
      <c r="E113" s="197" t="s">
        <v>3</v>
      </c>
      <c r="F113" s="198" t="s">
        <v>1800</v>
      </c>
      <c r="G113" s="14"/>
      <c r="H113" s="199">
        <v>161</v>
      </c>
      <c r="I113" s="200"/>
      <c r="J113" s="14"/>
      <c r="K113" s="14"/>
      <c r="L113" s="196"/>
      <c r="M113" s="201"/>
      <c r="N113" s="202"/>
      <c r="O113" s="202"/>
      <c r="P113" s="202"/>
      <c r="Q113" s="202"/>
      <c r="R113" s="202"/>
      <c r="S113" s="202"/>
      <c r="T113" s="20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197" t="s">
        <v>248</v>
      </c>
      <c r="AU113" s="197" t="s">
        <v>86</v>
      </c>
      <c r="AV113" s="14" t="s">
        <v>86</v>
      </c>
      <c r="AW113" s="14" t="s">
        <v>33</v>
      </c>
      <c r="AX113" s="14" t="s">
        <v>73</v>
      </c>
      <c r="AY113" s="197" t="s">
        <v>239</v>
      </c>
    </row>
    <row r="114" s="14" customFormat="1">
      <c r="A114" s="14"/>
      <c r="B114" s="196"/>
      <c r="C114" s="14"/>
      <c r="D114" s="189" t="s">
        <v>248</v>
      </c>
      <c r="E114" s="197" t="s">
        <v>3</v>
      </c>
      <c r="F114" s="198" t="s">
        <v>433</v>
      </c>
      <c r="G114" s="14"/>
      <c r="H114" s="199">
        <v>29</v>
      </c>
      <c r="I114" s="200"/>
      <c r="J114" s="14"/>
      <c r="K114" s="14"/>
      <c r="L114" s="196"/>
      <c r="M114" s="201"/>
      <c r="N114" s="202"/>
      <c r="O114" s="202"/>
      <c r="P114" s="202"/>
      <c r="Q114" s="202"/>
      <c r="R114" s="202"/>
      <c r="S114" s="202"/>
      <c r="T114" s="20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197" t="s">
        <v>248</v>
      </c>
      <c r="AU114" s="197" t="s">
        <v>86</v>
      </c>
      <c r="AV114" s="14" t="s">
        <v>86</v>
      </c>
      <c r="AW114" s="14" t="s">
        <v>33</v>
      </c>
      <c r="AX114" s="14" t="s">
        <v>73</v>
      </c>
      <c r="AY114" s="197" t="s">
        <v>239</v>
      </c>
    </row>
    <row r="115" s="15" customFormat="1">
      <c r="A115" s="15"/>
      <c r="B115" s="204"/>
      <c r="C115" s="15"/>
      <c r="D115" s="189" t="s">
        <v>248</v>
      </c>
      <c r="E115" s="205" t="s">
        <v>3</v>
      </c>
      <c r="F115" s="206" t="s">
        <v>251</v>
      </c>
      <c r="G115" s="15"/>
      <c r="H115" s="207">
        <v>284.30000000000001</v>
      </c>
      <c r="I115" s="208"/>
      <c r="J115" s="15"/>
      <c r="K115" s="15"/>
      <c r="L115" s="204"/>
      <c r="M115" s="209"/>
      <c r="N115" s="210"/>
      <c r="O115" s="210"/>
      <c r="P115" s="210"/>
      <c r="Q115" s="210"/>
      <c r="R115" s="210"/>
      <c r="S115" s="210"/>
      <c r="T115" s="211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05" t="s">
        <v>248</v>
      </c>
      <c r="AU115" s="205" t="s">
        <v>86</v>
      </c>
      <c r="AV115" s="15" t="s">
        <v>246</v>
      </c>
      <c r="AW115" s="15" t="s">
        <v>33</v>
      </c>
      <c r="AX115" s="15" t="s">
        <v>80</v>
      </c>
      <c r="AY115" s="205" t="s">
        <v>239</v>
      </c>
    </row>
    <row r="116" s="2" customFormat="1" ht="44.25" customHeight="1">
      <c r="A116" s="39"/>
      <c r="B116" s="174"/>
      <c r="C116" s="175" t="s">
        <v>299</v>
      </c>
      <c r="D116" s="175" t="s">
        <v>241</v>
      </c>
      <c r="E116" s="176" t="s">
        <v>2621</v>
      </c>
      <c r="F116" s="177" t="s">
        <v>2622</v>
      </c>
      <c r="G116" s="178" t="s">
        <v>326</v>
      </c>
      <c r="H116" s="179">
        <v>41</v>
      </c>
      <c r="I116" s="180"/>
      <c r="J116" s="181">
        <f>ROUND(I116*H116,2)</f>
        <v>0</v>
      </c>
      <c r="K116" s="177" t="s">
        <v>245</v>
      </c>
      <c r="L116" s="40"/>
      <c r="M116" s="182" t="s">
        <v>3</v>
      </c>
      <c r="N116" s="183" t="s">
        <v>45</v>
      </c>
      <c r="O116" s="73"/>
      <c r="P116" s="184">
        <f>O116*H116</f>
        <v>0</v>
      </c>
      <c r="Q116" s="184">
        <v>0.0039300000000000003</v>
      </c>
      <c r="R116" s="184">
        <f>Q116*H116</f>
        <v>0.16113000000000002</v>
      </c>
      <c r="S116" s="184">
        <v>0</v>
      </c>
      <c r="T116" s="185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186" t="s">
        <v>246</v>
      </c>
      <c r="AT116" s="186" t="s">
        <v>241</v>
      </c>
      <c r="AU116" s="186" t="s">
        <v>86</v>
      </c>
      <c r="AY116" s="20" t="s">
        <v>239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20" t="s">
        <v>86</v>
      </c>
      <c r="BK116" s="187">
        <f>ROUND(I116*H116,2)</f>
        <v>0</v>
      </c>
      <c r="BL116" s="20" t="s">
        <v>246</v>
      </c>
      <c r="BM116" s="186" t="s">
        <v>2777</v>
      </c>
    </row>
    <row r="117" s="14" customFormat="1">
      <c r="A117" s="14"/>
      <c r="B117" s="196"/>
      <c r="C117" s="14"/>
      <c r="D117" s="189" t="s">
        <v>248</v>
      </c>
      <c r="E117" s="197" t="s">
        <v>3</v>
      </c>
      <c r="F117" s="198" t="s">
        <v>1068</v>
      </c>
      <c r="G117" s="14"/>
      <c r="H117" s="199">
        <v>41</v>
      </c>
      <c r="I117" s="200"/>
      <c r="J117" s="14"/>
      <c r="K117" s="14"/>
      <c r="L117" s="196"/>
      <c r="M117" s="201"/>
      <c r="N117" s="202"/>
      <c r="O117" s="202"/>
      <c r="P117" s="202"/>
      <c r="Q117" s="202"/>
      <c r="R117" s="202"/>
      <c r="S117" s="202"/>
      <c r="T117" s="20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197" t="s">
        <v>248</v>
      </c>
      <c r="AU117" s="197" t="s">
        <v>86</v>
      </c>
      <c r="AV117" s="14" t="s">
        <v>86</v>
      </c>
      <c r="AW117" s="14" t="s">
        <v>33</v>
      </c>
      <c r="AX117" s="14" t="s">
        <v>80</v>
      </c>
      <c r="AY117" s="197" t="s">
        <v>239</v>
      </c>
    </row>
    <row r="118" s="2" customFormat="1">
      <c r="A118" s="39"/>
      <c r="B118" s="174"/>
      <c r="C118" s="175" t="s">
        <v>310</v>
      </c>
      <c r="D118" s="175" t="s">
        <v>241</v>
      </c>
      <c r="E118" s="176" t="s">
        <v>2625</v>
      </c>
      <c r="F118" s="177" t="s">
        <v>2626</v>
      </c>
      <c r="G118" s="178" t="s">
        <v>385</v>
      </c>
      <c r="H118" s="179">
        <v>12</v>
      </c>
      <c r="I118" s="180"/>
      <c r="J118" s="181">
        <f>ROUND(I118*H118,2)</f>
        <v>0</v>
      </c>
      <c r="K118" s="177" t="s">
        <v>245</v>
      </c>
      <c r="L118" s="40"/>
      <c r="M118" s="182" t="s">
        <v>3</v>
      </c>
      <c r="N118" s="183" t="s">
        <v>45</v>
      </c>
      <c r="O118" s="73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186" t="s">
        <v>246</v>
      </c>
      <c r="AT118" s="186" t="s">
        <v>241</v>
      </c>
      <c r="AU118" s="186" t="s">
        <v>86</v>
      </c>
      <c r="AY118" s="20" t="s">
        <v>239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20" t="s">
        <v>86</v>
      </c>
      <c r="BK118" s="187">
        <f>ROUND(I118*H118,2)</f>
        <v>0</v>
      </c>
      <c r="BL118" s="20" t="s">
        <v>246</v>
      </c>
      <c r="BM118" s="186" t="s">
        <v>2778</v>
      </c>
    </row>
    <row r="119" s="2" customFormat="1" ht="16.5" customHeight="1">
      <c r="A119" s="39"/>
      <c r="B119" s="174"/>
      <c r="C119" s="212" t="s">
        <v>357</v>
      </c>
      <c r="D119" s="212" t="s">
        <v>294</v>
      </c>
      <c r="E119" s="213" t="s">
        <v>2628</v>
      </c>
      <c r="F119" s="214" t="s">
        <v>2629</v>
      </c>
      <c r="G119" s="215" t="s">
        <v>385</v>
      </c>
      <c r="H119" s="216">
        <v>10</v>
      </c>
      <c r="I119" s="217"/>
      <c r="J119" s="218">
        <f>ROUND(I119*H119,2)</f>
        <v>0</v>
      </c>
      <c r="K119" s="214" t="s">
        <v>245</v>
      </c>
      <c r="L119" s="219"/>
      <c r="M119" s="220" t="s">
        <v>3</v>
      </c>
      <c r="N119" s="221" t="s">
        <v>45</v>
      </c>
      <c r="O119" s="73"/>
      <c r="P119" s="184">
        <f>O119*H119</f>
        <v>0</v>
      </c>
      <c r="Q119" s="184">
        <v>0.00027999999999999998</v>
      </c>
      <c r="R119" s="184">
        <f>Q119*H119</f>
        <v>0.0027999999999999995</v>
      </c>
      <c r="S119" s="184">
        <v>0</v>
      </c>
      <c r="T119" s="185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186" t="s">
        <v>287</v>
      </c>
      <c r="AT119" s="186" t="s">
        <v>294</v>
      </c>
      <c r="AU119" s="186" t="s">
        <v>86</v>
      </c>
      <c r="AY119" s="20" t="s">
        <v>239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20" t="s">
        <v>86</v>
      </c>
      <c r="BK119" s="187">
        <f>ROUND(I119*H119,2)</f>
        <v>0</v>
      </c>
      <c r="BL119" s="20" t="s">
        <v>246</v>
      </c>
      <c r="BM119" s="186" t="s">
        <v>2779</v>
      </c>
    </row>
    <row r="120" s="2" customFormat="1">
      <c r="A120" s="39"/>
      <c r="B120" s="40"/>
      <c r="C120" s="39"/>
      <c r="D120" s="189" t="s">
        <v>391</v>
      </c>
      <c r="E120" s="39"/>
      <c r="F120" s="227" t="s">
        <v>2631</v>
      </c>
      <c r="G120" s="39"/>
      <c r="H120" s="39"/>
      <c r="I120" s="228"/>
      <c r="J120" s="39"/>
      <c r="K120" s="39"/>
      <c r="L120" s="40"/>
      <c r="M120" s="229"/>
      <c r="N120" s="230"/>
      <c r="O120" s="73"/>
      <c r="P120" s="73"/>
      <c r="Q120" s="73"/>
      <c r="R120" s="73"/>
      <c r="S120" s="73"/>
      <c r="T120" s="74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20" t="s">
        <v>391</v>
      </c>
      <c r="AU120" s="20" t="s">
        <v>86</v>
      </c>
    </row>
    <row r="121" s="14" customFormat="1">
      <c r="A121" s="14"/>
      <c r="B121" s="196"/>
      <c r="C121" s="14"/>
      <c r="D121" s="189" t="s">
        <v>248</v>
      </c>
      <c r="E121" s="197" t="s">
        <v>3</v>
      </c>
      <c r="F121" s="198" t="s">
        <v>271</v>
      </c>
      <c r="G121" s="14"/>
      <c r="H121" s="199">
        <v>5</v>
      </c>
      <c r="I121" s="200"/>
      <c r="J121" s="14"/>
      <c r="K121" s="14"/>
      <c r="L121" s="196"/>
      <c r="M121" s="201"/>
      <c r="N121" s="202"/>
      <c r="O121" s="202"/>
      <c r="P121" s="202"/>
      <c r="Q121" s="202"/>
      <c r="R121" s="202"/>
      <c r="S121" s="202"/>
      <c r="T121" s="20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197" t="s">
        <v>248</v>
      </c>
      <c r="AU121" s="197" t="s">
        <v>86</v>
      </c>
      <c r="AV121" s="14" t="s">
        <v>86</v>
      </c>
      <c r="AW121" s="14" t="s">
        <v>33</v>
      </c>
      <c r="AX121" s="14" t="s">
        <v>73</v>
      </c>
      <c r="AY121" s="197" t="s">
        <v>239</v>
      </c>
    </row>
    <row r="122" s="14" customFormat="1">
      <c r="A122" s="14"/>
      <c r="B122" s="196"/>
      <c r="C122" s="14"/>
      <c r="D122" s="189" t="s">
        <v>248</v>
      </c>
      <c r="E122" s="197" t="s">
        <v>3</v>
      </c>
      <c r="F122" s="198" t="s">
        <v>271</v>
      </c>
      <c r="G122" s="14"/>
      <c r="H122" s="199">
        <v>5</v>
      </c>
      <c r="I122" s="200"/>
      <c r="J122" s="14"/>
      <c r="K122" s="14"/>
      <c r="L122" s="196"/>
      <c r="M122" s="201"/>
      <c r="N122" s="202"/>
      <c r="O122" s="202"/>
      <c r="P122" s="202"/>
      <c r="Q122" s="202"/>
      <c r="R122" s="202"/>
      <c r="S122" s="202"/>
      <c r="T122" s="20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197" t="s">
        <v>248</v>
      </c>
      <c r="AU122" s="197" t="s">
        <v>86</v>
      </c>
      <c r="AV122" s="14" t="s">
        <v>86</v>
      </c>
      <c r="AW122" s="14" t="s">
        <v>33</v>
      </c>
      <c r="AX122" s="14" t="s">
        <v>73</v>
      </c>
      <c r="AY122" s="197" t="s">
        <v>239</v>
      </c>
    </row>
    <row r="123" s="15" customFormat="1">
      <c r="A123" s="15"/>
      <c r="B123" s="204"/>
      <c r="C123" s="15"/>
      <c r="D123" s="189" t="s">
        <v>248</v>
      </c>
      <c r="E123" s="205" t="s">
        <v>3</v>
      </c>
      <c r="F123" s="206" t="s">
        <v>251</v>
      </c>
      <c r="G123" s="15"/>
      <c r="H123" s="207">
        <v>10</v>
      </c>
      <c r="I123" s="208"/>
      <c r="J123" s="15"/>
      <c r="K123" s="15"/>
      <c r="L123" s="204"/>
      <c r="M123" s="209"/>
      <c r="N123" s="210"/>
      <c r="O123" s="210"/>
      <c r="P123" s="210"/>
      <c r="Q123" s="210"/>
      <c r="R123" s="210"/>
      <c r="S123" s="210"/>
      <c r="T123" s="211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05" t="s">
        <v>248</v>
      </c>
      <c r="AU123" s="205" t="s">
        <v>86</v>
      </c>
      <c r="AV123" s="15" t="s">
        <v>246</v>
      </c>
      <c r="AW123" s="15" t="s">
        <v>33</v>
      </c>
      <c r="AX123" s="15" t="s">
        <v>80</v>
      </c>
      <c r="AY123" s="205" t="s">
        <v>239</v>
      </c>
    </row>
    <row r="124" s="2" customFormat="1" ht="16.5" customHeight="1">
      <c r="A124" s="39"/>
      <c r="B124" s="174"/>
      <c r="C124" s="212" t="s">
        <v>363</v>
      </c>
      <c r="D124" s="212" t="s">
        <v>294</v>
      </c>
      <c r="E124" s="213" t="s">
        <v>2632</v>
      </c>
      <c r="F124" s="214" t="s">
        <v>2633</v>
      </c>
      <c r="G124" s="215" t="s">
        <v>385</v>
      </c>
      <c r="H124" s="216">
        <v>2</v>
      </c>
      <c r="I124" s="217"/>
      <c r="J124" s="218">
        <f>ROUND(I124*H124,2)</f>
        <v>0</v>
      </c>
      <c r="K124" s="214" t="s">
        <v>245</v>
      </c>
      <c r="L124" s="219"/>
      <c r="M124" s="220" t="s">
        <v>3</v>
      </c>
      <c r="N124" s="221" t="s">
        <v>45</v>
      </c>
      <c r="O124" s="73"/>
      <c r="P124" s="184">
        <f>O124*H124</f>
        <v>0</v>
      </c>
      <c r="Q124" s="184">
        <v>0.00025999999999999998</v>
      </c>
      <c r="R124" s="184">
        <f>Q124*H124</f>
        <v>0.00051999999999999995</v>
      </c>
      <c r="S124" s="184">
        <v>0</v>
      </c>
      <c r="T124" s="185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186" t="s">
        <v>287</v>
      </c>
      <c r="AT124" s="186" t="s">
        <v>294</v>
      </c>
      <c r="AU124" s="186" t="s">
        <v>86</v>
      </c>
      <c r="AY124" s="20" t="s">
        <v>239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20" t="s">
        <v>86</v>
      </c>
      <c r="BK124" s="187">
        <f>ROUND(I124*H124,2)</f>
        <v>0</v>
      </c>
      <c r="BL124" s="20" t="s">
        <v>246</v>
      </c>
      <c r="BM124" s="186" t="s">
        <v>2780</v>
      </c>
    </row>
    <row r="125" s="2" customFormat="1">
      <c r="A125" s="39"/>
      <c r="B125" s="40"/>
      <c r="C125" s="39"/>
      <c r="D125" s="189" t="s">
        <v>391</v>
      </c>
      <c r="E125" s="39"/>
      <c r="F125" s="227" t="s">
        <v>2631</v>
      </c>
      <c r="G125" s="39"/>
      <c r="H125" s="39"/>
      <c r="I125" s="228"/>
      <c r="J125" s="39"/>
      <c r="K125" s="39"/>
      <c r="L125" s="40"/>
      <c r="M125" s="229"/>
      <c r="N125" s="230"/>
      <c r="O125" s="73"/>
      <c r="P125" s="73"/>
      <c r="Q125" s="73"/>
      <c r="R125" s="73"/>
      <c r="S125" s="73"/>
      <c r="T125" s="74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20" t="s">
        <v>391</v>
      </c>
      <c r="AU125" s="20" t="s">
        <v>86</v>
      </c>
    </row>
    <row r="126" s="2" customFormat="1">
      <c r="A126" s="39"/>
      <c r="B126" s="174"/>
      <c r="C126" s="175" t="s">
        <v>368</v>
      </c>
      <c r="D126" s="175" t="s">
        <v>241</v>
      </c>
      <c r="E126" s="176" t="s">
        <v>2635</v>
      </c>
      <c r="F126" s="177" t="s">
        <v>2636</v>
      </c>
      <c r="G126" s="178" t="s">
        <v>385</v>
      </c>
      <c r="H126" s="179">
        <v>5</v>
      </c>
      <c r="I126" s="180"/>
      <c r="J126" s="181">
        <f>ROUND(I126*H126,2)</f>
        <v>0</v>
      </c>
      <c r="K126" s="177" t="s">
        <v>245</v>
      </c>
      <c r="L126" s="40"/>
      <c r="M126" s="182" t="s">
        <v>3</v>
      </c>
      <c r="N126" s="183" t="s">
        <v>45</v>
      </c>
      <c r="O126" s="73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186" t="s">
        <v>246</v>
      </c>
      <c r="AT126" s="186" t="s">
        <v>241</v>
      </c>
      <c r="AU126" s="186" t="s">
        <v>86</v>
      </c>
      <c r="AY126" s="20" t="s">
        <v>239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20" t="s">
        <v>86</v>
      </c>
      <c r="BK126" s="187">
        <f>ROUND(I126*H126,2)</f>
        <v>0</v>
      </c>
      <c r="BL126" s="20" t="s">
        <v>246</v>
      </c>
      <c r="BM126" s="186" t="s">
        <v>2781</v>
      </c>
    </row>
    <row r="127" s="2" customFormat="1" ht="16.5" customHeight="1">
      <c r="A127" s="39"/>
      <c r="B127" s="174"/>
      <c r="C127" s="212" t="s">
        <v>9</v>
      </c>
      <c r="D127" s="212" t="s">
        <v>294</v>
      </c>
      <c r="E127" s="213" t="s">
        <v>2638</v>
      </c>
      <c r="F127" s="214" t="s">
        <v>2639</v>
      </c>
      <c r="G127" s="215" t="s">
        <v>385</v>
      </c>
      <c r="H127" s="216">
        <v>5</v>
      </c>
      <c r="I127" s="217"/>
      <c r="J127" s="218">
        <f>ROUND(I127*H127,2)</f>
        <v>0</v>
      </c>
      <c r="K127" s="214" t="s">
        <v>245</v>
      </c>
      <c r="L127" s="219"/>
      <c r="M127" s="220" t="s">
        <v>3</v>
      </c>
      <c r="N127" s="221" t="s">
        <v>45</v>
      </c>
      <c r="O127" s="73"/>
      <c r="P127" s="184">
        <f>O127*H127</f>
        <v>0</v>
      </c>
      <c r="Q127" s="184">
        <v>0.00062</v>
      </c>
      <c r="R127" s="184">
        <f>Q127*H127</f>
        <v>0.0030999999999999999</v>
      </c>
      <c r="S127" s="184">
        <v>0</v>
      </c>
      <c r="T127" s="185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186" t="s">
        <v>287</v>
      </c>
      <c r="AT127" s="186" t="s">
        <v>294</v>
      </c>
      <c r="AU127" s="186" t="s">
        <v>86</v>
      </c>
      <c r="AY127" s="20" t="s">
        <v>239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20" t="s">
        <v>86</v>
      </c>
      <c r="BK127" s="187">
        <f>ROUND(I127*H127,2)</f>
        <v>0</v>
      </c>
      <c r="BL127" s="20" t="s">
        <v>246</v>
      </c>
      <c r="BM127" s="186" t="s">
        <v>2782</v>
      </c>
    </row>
    <row r="128" s="2" customFormat="1">
      <c r="A128" s="39"/>
      <c r="B128" s="174"/>
      <c r="C128" s="175" t="s">
        <v>377</v>
      </c>
      <c r="D128" s="175" t="s">
        <v>241</v>
      </c>
      <c r="E128" s="176" t="s">
        <v>2656</v>
      </c>
      <c r="F128" s="177" t="s">
        <v>2657</v>
      </c>
      <c r="G128" s="178" t="s">
        <v>385</v>
      </c>
      <c r="H128" s="179">
        <v>5</v>
      </c>
      <c r="I128" s="180"/>
      <c r="J128" s="181">
        <f>ROUND(I128*H128,2)</f>
        <v>0</v>
      </c>
      <c r="K128" s="177" t="s">
        <v>245</v>
      </c>
      <c r="L128" s="40"/>
      <c r="M128" s="182" t="s">
        <v>3</v>
      </c>
      <c r="N128" s="183" t="s">
        <v>45</v>
      </c>
      <c r="O128" s="73"/>
      <c r="P128" s="184">
        <f>O128*H128</f>
        <v>0</v>
      </c>
      <c r="Q128" s="184">
        <v>1.0000000000000001E-05</v>
      </c>
      <c r="R128" s="184">
        <f>Q128*H128</f>
        <v>5.0000000000000002E-05</v>
      </c>
      <c r="S128" s="184">
        <v>0</v>
      </c>
      <c r="T128" s="185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186" t="s">
        <v>246</v>
      </c>
      <c r="AT128" s="186" t="s">
        <v>241</v>
      </c>
      <c r="AU128" s="186" t="s">
        <v>86</v>
      </c>
      <c r="AY128" s="20" t="s">
        <v>239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20" t="s">
        <v>86</v>
      </c>
      <c r="BK128" s="187">
        <f>ROUND(I128*H128,2)</f>
        <v>0</v>
      </c>
      <c r="BL128" s="20" t="s">
        <v>246</v>
      </c>
      <c r="BM128" s="186" t="s">
        <v>2783</v>
      </c>
    </row>
    <row r="129" s="2" customFormat="1" ht="16.5" customHeight="1">
      <c r="A129" s="39"/>
      <c r="B129" s="174"/>
      <c r="C129" s="212" t="s">
        <v>382</v>
      </c>
      <c r="D129" s="212" t="s">
        <v>294</v>
      </c>
      <c r="E129" s="213" t="s">
        <v>2659</v>
      </c>
      <c r="F129" s="214" t="s">
        <v>2660</v>
      </c>
      <c r="G129" s="215" t="s">
        <v>385</v>
      </c>
      <c r="H129" s="216">
        <v>1</v>
      </c>
      <c r="I129" s="217"/>
      <c r="J129" s="218">
        <f>ROUND(I129*H129,2)</f>
        <v>0</v>
      </c>
      <c r="K129" s="214" t="s">
        <v>245</v>
      </c>
      <c r="L129" s="219"/>
      <c r="M129" s="220" t="s">
        <v>3</v>
      </c>
      <c r="N129" s="221" t="s">
        <v>45</v>
      </c>
      <c r="O129" s="73"/>
      <c r="P129" s="184">
        <f>O129*H129</f>
        <v>0</v>
      </c>
      <c r="Q129" s="184">
        <v>0.00079000000000000001</v>
      </c>
      <c r="R129" s="184">
        <f>Q129*H129</f>
        <v>0.00079000000000000001</v>
      </c>
      <c r="S129" s="184">
        <v>0</v>
      </c>
      <c r="T129" s="185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186" t="s">
        <v>287</v>
      </c>
      <c r="AT129" s="186" t="s">
        <v>294</v>
      </c>
      <c r="AU129" s="186" t="s">
        <v>86</v>
      </c>
      <c r="AY129" s="20" t="s">
        <v>239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20" t="s">
        <v>86</v>
      </c>
      <c r="BK129" s="187">
        <f>ROUND(I129*H129,2)</f>
        <v>0</v>
      </c>
      <c r="BL129" s="20" t="s">
        <v>246</v>
      </c>
      <c r="BM129" s="186" t="s">
        <v>2784</v>
      </c>
    </row>
    <row r="130" s="2" customFormat="1" ht="16.5" customHeight="1">
      <c r="A130" s="39"/>
      <c r="B130" s="174"/>
      <c r="C130" s="212" t="s">
        <v>387</v>
      </c>
      <c r="D130" s="212" t="s">
        <v>294</v>
      </c>
      <c r="E130" s="213" t="s">
        <v>2662</v>
      </c>
      <c r="F130" s="214" t="s">
        <v>2663</v>
      </c>
      <c r="G130" s="215" t="s">
        <v>385</v>
      </c>
      <c r="H130" s="216">
        <v>3</v>
      </c>
      <c r="I130" s="217"/>
      <c r="J130" s="218">
        <f>ROUND(I130*H130,2)</f>
        <v>0</v>
      </c>
      <c r="K130" s="214" t="s">
        <v>245</v>
      </c>
      <c r="L130" s="219"/>
      <c r="M130" s="220" t="s">
        <v>3</v>
      </c>
      <c r="N130" s="221" t="s">
        <v>45</v>
      </c>
      <c r="O130" s="73"/>
      <c r="P130" s="184">
        <f>O130*H130</f>
        <v>0</v>
      </c>
      <c r="Q130" s="184">
        <v>0.0014</v>
      </c>
      <c r="R130" s="184">
        <f>Q130*H130</f>
        <v>0.0041999999999999997</v>
      </c>
      <c r="S130" s="184">
        <v>0</v>
      </c>
      <c r="T130" s="185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186" t="s">
        <v>287</v>
      </c>
      <c r="AT130" s="186" t="s">
        <v>294</v>
      </c>
      <c r="AU130" s="186" t="s">
        <v>86</v>
      </c>
      <c r="AY130" s="20" t="s">
        <v>239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20" t="s">
        <v>86</v>
      </c>
      <c r="BK130" s="187">
        <f>ROUND(I130*H130,2)</f>
        <v>0</v>
      </c>
      <c r="BL130" s="20" t="s">
        <v>246</v>
      </c>
      <c r="BM130" s="186" t="s">
        <v>2785</v>
      </c>
    </row>
    <row r="131" s="2" customFormat="1">
      <c r="A131" s="39"/>
      <c r="B131" s="40"/>
      <c r="C131" s="39"/>
      <c r="D131" s="189" t="s">
        <v>391</v>
      </c>
      <c r="E131" s="39"/>
      <c r="F131" s="227" t="s">
        <v>2631</v>
      </c>
      <c r="G131" s="39"/>
      <c r="H131" s="39"/>
      <c r="I131" s="228"/>
      <c r="J131" s="39"/>
      <c r="K131" s="39"/>
      <c r="L131" s="40"/>
      <c r="M131" s="229"/>
      <c r="N131" s="230"/>
      <c r="O131" s="73"/>
      <c r="P131" s="73"/>
      <c r="Q131" s="73"/>
      <c r="R131" s="73"/>
      <c r="S131" s="73"/>
      <c r="T131" s="74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20" t="s">
        <v>391</v>
      </c>
      <c r="AU131" s="20" t="s">
        <v>86</v>
      </c>
    </row>
    <row r="132" s="2" customFormat="1" ht="16.5" customHeight="1">
      <c r="A132" s="39"/>
      <c r="B132" s="174"/>
      <c r="C132" s="212" t="s">
        <v>393</v>
      </c>
      <c r="D132" s="212" t="s">
        <v>294</v>
      </c>
      <c r="E132" s="213" t="s">
        <v>2665</v>
      </c>
      <c r="F132" s="214" t="s">
        <v>2666</v>
      </c>
      <c r="G132" s="215" t="s">
        <v>385</v>
      </c>
      <c r="H132" s="216">
        <v>1</v>
      </c>
      <c r="I132" s="217"/>
      <c r="J132" s="218">
        <f>ROUND(I132*H132,2)</f>
        <v>0</v>
      </c>
      <c r="K132" s="214" t="s">
        <v>245</v>
      </c>
      <c r="L132" s="219"/>
      <c r="M132" s="220" t="s">
        <v>3</v>
      </c>
      <c r="N132" s="221" t="s">
        <v>45</v>
      </c>
      <c r="O132" s="73"/>
      <c r="P132" s="184">
        <f>O132*H132</f>
        <v>0</v>
      </c>
      <c r="Q132" s="184">
        <v>0.00046000000000000001</v>
      </c>
      <c r="R132" s="184">
        <f>Q132*H132</f>
        <v>0.00046000000000000001</v>
      </c>
      <c r="S132" s="184">
        <v>0</v>
      </c>
      <c r="T132" s="185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186" t="s">
        <v>287</v>
      </c>
      <c r="AT132" s="186" t="s">
        <v>294</v>
      </c>
      <c r="AU132" s="186" t="s">
        <v>86</v>
      </c>
      <c r="AY132" s="20" t="s">
        <v>239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20" t="s">
        <v>86</v>
      </c>
      <c r="BK132" s="187">
        <f>ROUND(I132*H132,2)</f>
        <v>0</v>
      </c>
      <c r="BL132" s="20" t="s">
        <v>246</v>
      </c>
      <c r="BM132" s="186" t="s">
        <v>2786</v>
      </c>
    </row>
    <row r="133" s="2" customFormat="1" ht="44.25" customHeight="1">
      <c r="A133" s="39"/>
      <c r="B133" s="174"/>
      <c r="C133" s="175" t="s">
        <v>397</v>
      </c>
      <c r="D133" s="175" t="s">
        <v>241</v>
      </c>
      <c r="E133" s="176" t="s">
        <v>2716</v>
      </c>
      <c r="F133" s="177" t="s">
        <v>2717</v>
      </c>
      <c r="G133" s="178" t="s">
        <v>385</v>
      </c>
      <c r="H133" s="179">
        <v>5</v>
      </c>
      <c r="I133" s="180"/>
      <c r="J133" s="181">
        <f>ROUND(I133*H133,2)</f>
        <v>0</v>
      </c>
      <c r="K133" s="177" t="s">
        <v>245</v>
      </c>
      <c r="L133" s="40"/>
      <c r="M133" s="182" t="s">
        <v>3</v>
      </c>
      <c r="N133" s="183" t="s">
        <v>45</v>
      </c>
      <c r="O133" s="73"/>
      <c r="P133" s="184">
        <f>O133*H133</f>
        <v>0</v>
      </c>
      <c r="Q133" s="184">
        <v>0.1865</v>
      </c>
      <c r="R133" s="184">
        <f>Q133*H133</f>
        <v>0.9325</v>
      </c>
      <c r="S133" s="184">
        <v>0</v>
      </c>
      <c r="T133" s="185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186" t="s">
        <v>246</v>
      </c>
      <c r="AT133" s="186" t="s">
        <v>241</v>
      </c>
      <c r="AU133" s="186" t="s">
        <v>86</v>
      </c>
      <c r="AY133" s="20" t="s">
        <v>239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20" t="s">
        <v>86</v>
      </c>
      <c r="BK133" s="187">
        <f>ROUND(I133*H133,2)</f>
        <v>0</v>
      </c>
      <c r="BL133" s="20" t="s">
        <v>246</v>
      </c>
      <c r="BM133" s="186" t="s">
        <v>2787</v>
      </c>
    </row>
    <row r="134" s="2" customFormat="1" ht="44.25" customHeight="1">
      <c r="A134" s="39"/>
      <c r="B134" s="174"/>
      <c r="C134" s="175" t="s">
        <v>8</v>
      </c>
      <c r="D134" s="175" t="s">
        <v>241</v>
      </c>
      <c r="E134" s="176" t="s">
        <v>2788</v>
      </c>
      <c r="F134" s="177" t="s">
        <v>2789</v>
      </c>
      <c r="G134" s="178" t="s">
        <v>385</v>
      </c>
      <c r="H134" s="179">
        <v>1</v>
      </c>
      <c r="I134" s="180"/>
      <c r="J134" s="181">
        <f>ROUND(I134*H134,2)</f>
        <v>0</v>
      </c>
      <c r="K134" s="177" t="s">
        <v>245</v>
      </c>
      <c r="L134" s="40"/>
      <c r="M134" s="182" t="s">
        <v>3</v>
      </c>
      <c r="N134" s="183" t="s">
        <v>45</v>
      </c>
      <c r="O134" s="73"/>
      <c r="P134" s="184">
        <f>O134*H134</f>
        <v>0</v>
      </c>
      <c r="Q134" s="184">
        <v>0.17030000000000001</v>
      </c>
      <c r="R134" s="184">
        <f>Q134*H134</f>
        <v>0.17030000000000001</v>
      </c>
      <c r="S134" s="184">
        <v>0</v>
      </c>
      <c r="T134" s="185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186" t="s">
        <v>246</v>
      </c>
      <c r="AT134" s="186" t="s">
        <v>241</v>
      </c>
      <c r="AU134" s="186" t="s">
        <v>86</v>
      </c>
      <c r="AY134" s="20" t="s">
        <v>239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20" t="s">
        <v>86</v>
      </c>
      <c r="BK134" s="187">
        <f>ROUND(I134*H134,2)</f>
        <v>0</v>
      </c>
      <c r="BL134" s="20" t="s">
        <v>246</v>
      </c>
      <c r="BM134" s="186" t="s">
        <v>2790</v>
      </c>
    </row>
    <row r="135" s="2" customFormat="1">
      <c r="A135" s="39"/>
      <c r="B135" s="174"/>
      <c r="C135" s="175" t="s">
        <v>404</v>
      </c>
      <c r="D135" s="175" t="s">
        <v>241</v>
      </c>
      <c r="E135" s="176" t="s">
        <v>2719</v>
      </c>
      <c r="F135" s="177" t="s">
        <v>2720</v>
      </c>
      <c r="G135" s="178" t="s">
        <v>385</v>
      </c>
      <c r="H135" s="179">
        <v>6</v>
      </c>
      <c r="I135" s="180"/>
      <c r="J135" s="181">
        <f>ROUND(I135*H135,2)</f>
        <v>0</v>
      </c>
      <c r="K135" s="177" t="s">
        <v>245</v>
      </c>
      <c r="L135" s="40"/>
      <c r="M135" s="182" t="s">
        <v>3</v>
      </c>
      <c r="N135" s="183" t="s">
        <v>45</v>
      </c>
      <c r="O135" s="73"/>
      <c r="P135" s="184">
        <f>O135*H135</f>
        <v>0</v>
      </c>
      <c r="Q135" s="184">
        <v>0.11996</v>
      </c>
      <c r="R135" s="184">
        <f>Q135*H135</f>
        <v>0.71975999999999996</v>
      </c>
      <c r="S135" s="184">
        <v>0</v>
      </c>
      <c r="T135" s="185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186" t="s">
        <v>246</v>
      </c>
      <c r="AT135" s="186" t="s">
        <v>241</v>
      </c>
      <c r="AU135" s="186" t="s">
        <v>86</v>
      </c>
      <c r="AY135" s="20" t="s">
        <v>239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20" t="s">
        <v>86</v>
      </c>
      <c r="BK135" s="187">
        <f>ROUND(I135*H135,2)</f>
        <v>0</v>
      </c>
      <c r="BL135" s="20" t="s">
        <v>246</v>
      </c>
      <c r="BM135" s="186" t="s">
        <v>2791</v>
      </c>
    </row>
    <row r="136" s="2" customFormat="1">
      <c r="A136" s="39"/>
      <c r="B136" s="174"/>
      <c r="C136" s="175" t="s">
        <v>408</v>
      </c>
      <c r="D136" s="175" t="s">
        <v>241</v>
      </c>
      <c r="E136" s="176" t="s">
        <v>2722</v>
      </c>
      <c r="F136" s="177" t="s">
        <v>2723</v>
      </c>
      <c r="G136" s="178" t="s">
        <v>385</v>
      </c>
      <c r="H136" s="179">
        <v>6</v>
      </c>
      <c r="I136" s="180"/>
      <c r="J136" s="181">
        <f>ROUND(I136*H136,2)</f>
        <v>0</v>
      </c>
      <c r="K136" s="177" t="s">
        <v>245</v>
      </c>
      <c r="L136" s="40"/>
      <c r="M136" s="182" t="s">
        <v>3</v>
      </c>
      <c r="N136" s="183" t="s">
        <v>45</v>
      </c>
      <c r="O136" s="73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186" t="s">
        <v>246</v>
      </c>
      <c r="AT136" s="186" t="s">
        <v>241</v>
      </c>
      <c r="AU136" s="186" t="s">
        <v>86</v>
      </c>
      <c r="AY136" s="20" t="s">
        <v>239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20" t="s">
        <v>86</v>
      </c>
      <c r="BK136" s="187">
        <f>ROUND(I136*H136,2)</f>
        <v>0</v>
      </c>
      <c r="BL136" s="20" t="s">
        <v>246</v>
      </c>
      <c r="BM136" s="186" t="s">
        <v>2792</v>
      </c>
    </row>
    <row r="137" s="2" customFormat="1">
      <c r="A137" s="39"/>
      <c r="B137" s="174"/>
      <c r="C137" s="175" t="s">
        <v>412</v>
      </c>
      <c r="D137" s="175" t="s">
        <v>241</v>
      </c>
      <c r="E137" s="176" t="s">
        <v>2725</v>
      </c>
      <c r="F137" s="177" t="s">
        <v>2726</v>
      </c>
      <c r="G137" s="178" t="s">
        <v>385</v>
      </c>
      <c r="H137" s="179">
        <v>6</v>
      </c>
      <c r="I137" s="180"/>
      <c r="J137" s="181">
        <f>ROUND(I137*H137,2)</f>
        <v>0</v>
      </c>
      <c r="K137" s="177" t="s">
        <v>245</v>
      </c>
      <c r="L137" s="40"/>
      <c r="M137" s="222" t="s">
        <v>3</v>
      </c>
      <c r="N137" s="223" t="s">
        <v>45</v>
      </c>
      <c r="O137" s="224"/>
      <c r="P137" s="225">
        <f>O137*H137</f>
        <v>0</v>
      </c>
      <c r="Q137" s="225">
        <v>0.037350000000000001</v>
      </c>
      <c r="R137" s="225">
        <f>Q137*H137</f>
        <v>0.22410000000000002</v>
      </c>
      <c r="S137" s="225">
        <v>0</v>
      </c>
      <c r="T137" s="226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186" t="s">
        <v>246</v>
      </c>
      <c r="AT137" s="186" t="s">
        <v>241</v>
      </c>
      <c r="AU137" s="186" t="s">
        <v>86</v>
      </c>
      <c r="AY137" s="20" t="s">
        <v>239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20" t="s">
        <v>86</v>
      </c>
      <c r="BK137" s="187">
        <f>ROUND(I137*H137,2)</f>
        <v>0</v>
      </c>
      <c r="BL137" s="20" t="s">
        <v>246</v>
      </c>
      <c r="BM137" s="186" t="s">
        <v>2793</v>
      </c>
    </row>
    <row r="138" s="2" customFormat="1" ht="6.96" customHeight="1">
      <c r="A138" s="39"/>
      <c r="B138" s="56"/>
      <c r="C138" s="57"/>
      <c r="D138" s="57"/>
      <c r="E138" s="57"/>
      <c r="F138" s="57"/>
      <c r="G138" s="57"/>
      <c r="H138" s="57"/>
      <c r="I138" s="57"/>
      <c r="J138" s="57"/>
      <c r="K138" s="57"/>
      <c r="L138" s="40"/>
      <c r="M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</sheetData>
  <autoFilter ref="C93:K13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DESKTOP-H7C6RGB\Uzivatel</dc:creator>
  <cp:lastModifiedBy>DESKTOP-H7C6RGB\Uzivatel</cp:lastModifiedBy>
  <dcterms:created xsi:type="dcterms:W3CDTF">2021-06-24T11:28:43Z</dcterms:created>
  <dcterms:modified xsi:type="dcterms:W3CDTF">2021-06-24T11:29:55Z</dcterms:modified>
</cp:coreProperties>
</file>